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7400" windowHeight="10035" activeTab="2"/>
  </bookViews>
  <sheets>
    <sheet name="1,2,3" sheetId="7" r:id="rId1"/>
    <sheet name="4 и 5" sheetId="9" r:id="rId2"/>
    <sheet name="Приложение 1" sheetId="1" r:id="rId3"/>
    <sheet name="Приложение 2" sheetId="2" r:id="rId4"/>
    <sheet name="Приложение 3" sheetId="3" r:id="rId5"/>
    <sheet name="Приложение 4" sheetId="4" r:id="rId6"/>
    <sheet name="Приложение 5" sheetId="5" r:id="rId7"/>
  </sheets>
  <definedNames>
    <definedName name="_xlnm.Print_Titles" localSheetId="2">'Приложение 1'!$5:$5</definedName>
    <definedName name="_xlnm.Print_Titles" localSheetId="3">'Приложение 2'!$3:$4</definedName>
    <definedName name="_xlnm.Print_Titles" localSheetId="5">'Приложение 4'!$3:$4</definedName>
    <definedName name="_xlnm.Print_Titles" localSheetId="6">'Приложение 5'!$3:$4</definedName>
    <definedName name="_xlnm.Print_Area" localSheetId="0">'1,2,3'!$A$1:$K$25</definedName>
    <definedName name="_xlnm.Print_Area" localSheetId="1">'4 и 5'!$A$1:$Q$118</definedName>
    <definedName name="_xlnm.Print_Area" localSheetId="2">'Приложение 1'!$A$1:$G$95</definedName>
    <definedName name="_xlnm.Print_Area" localSheetId="3">'Приложение 2'!$A$1:$L$93</definedName>
    <definedName name="_xlnm.Print_Area" localSheetId="4">'Приложение 3'!$A$1:$V$94</definedName>
    <definedName name="_xlnm.Print_Area" localSheetId="5">'Приложение 4'!$A$1:$L$93</definedName>
    <definedName name="_xlnm.Print_Area" localSheetId="6">'Приложение 5'!$A$1:$L$93</definedName>
  </definedNames>
  <calcPr calcId="125725"/>
</workbook>
</file>

<file path=xl/calcChain.xml><?xml version="1.0" encoding="utf-8"?>
<calcChain xmlns="http://schemas.openxmlformats.org/spreadsheetml/2006/main">
  <c r="U95" i="1"/>
  <c r="AA7" i="3" l="1"/>
  <c r="Y7"/>
  <c r="Z7"/>
  <c r="M7" i="1"/>
  <c r="N7"/>
  <c r="O7"/>
  <c r="P7"/>
  <c r="R11" i="4" l="1"/>
  <c r="R12"/>
  <c r="R13"/>
  <c r="R14"/>
  <c r="R15"/>
  <c r="R16"/>
  <c r="R18"/>
  <c r="R19"/>
  <c r="R22"/>
  <c r="R24"/>
  <c r="R25"/>
  <c r="R26"/>
  <c r="R27"/>
  <c r="R29"/>
  <c r="R32"/>
  <c r="R35"/>
  <c r="R36"/>
  <c r="R37"/>
  <c r="R39"/>
  <c r="R40"/>
  <c r="R41"/>
  <c r="R42"/>
  <c r="R44"/>
  <c r="R46"/>
  <c r="R49"/>
  <c r="R50"/>
  <c r="R52"/>
  <c r="R53"/>
  <c r="R54"/>
  <c r="R57"/>
  <c r="R60"/>
  <c r="R63"/>
  <c r="R68"/>
  <c r="R69"/>
  <c r="R71"/>
  <c r="R75"/>
  <c r="R79"/>
  <c r="R80"/>
  <c r="R81"/>
  <c r="R82"/>
  <c r="R83"/>
  <c r="R88"/>
  <c r="R89"/>
  <c r="R90"/>
  <c r="R91"/>
  <c r="R93"/>
  <c r="R8"/>
  <c r="Q6"/>
  <c r="Q6" i="2"/>
  <c r="P6"/>
  <c r="O6"/>
  <c r="O6" i="5"/>
  <c r="P6"/>
  <c r="O6" i="4"/>
  <c r="P6"/>
  <c r="G9" i="5" l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8"/>
  <c r="G9" i="4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8"/>
  <c r="Q10" i="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"/>
  <c r="G9" i="2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8"/>
  <c r="C70"/>
  <c r="M65" i="5" l="1"/>
  <c r="N65" s="1"/>
  <c r="J10" i="4"/>
  <c r="J11"/>
  <c r="J14"/>
  <c r="J18"/>
  <c r="J22"/>
  <c r="J26"/>
  <c r="J27"/>
  <c r="J30"/>
  <c r="J31"/>
  <c r="J35"/>
  <c r="J38"/>
  <c r="M38" s="1"/>
  <c r="N38" s="1"/>
  <c r="J39"/>
  <c r="J42"/>
  <c r="J43"/>
  <c r="J46"/>
  <c r="L46" s="1"/>
  <c r="C47" i="1" s="1"/>
  <c r="J50" i="4"/>
  <c r="J54"/>
  <c r="J58"/>
  <c r="J59"/>
  <c r="J63"/>
  <c r="J66"/>
  <c r="J71"/>
  <c r="J74"/>
  <c r="L74" s="1"/>
  <c r="C75" i="1" s="1"/>
  <c r="J75" i="4"/>
  <c r="J78"/>
  <c r="J79"/>
  <c r="J82"/>
  <c r="J86"/>
  <c r="J87"/>
  <c r="J90"/>
  <c r="J10" i="1"/>
  <c r="K10" s="1"/>
  <c r="L10" s="1"/>
  <c r="J11"/>
  <c r="K11" s="1"/>
  <c r="L11" s="1"/>
  <c r="J12"/>
  <c r="K12" s="1"/>
  <c r="L12" s="1"/>
  <c r="J13"/>
  <c r="K13" s="1"/>
  <c r="L13" s="1"/>
  <c r="J14"/>
  <c r="K14" s="1"/>
  <c r="L14" s="1"/>
  <c r="J15"/>
  <c r="K15" s="1"/>
  <c r="L15" s="1"/>
  <c r="J16"/>
  <c r="K16" s="1"/>
  <c r="L16" s="1"/>
  <c r="J17"/>
  <c r="K17" s="1"/>
  <c r="L17" s="1"/>
  <c r="J18"/>
  <c r="K18" s="1"/>
  <c r="L18" s="1"/>
  <c r="J19"/>
  <c r="K19" s="1"/>
  <c r="L19" s="1"/>
  <c r="J20"/>
  <c r="K20" s="1"/>
  <c r="L20" s="1"/>
  <c r="J21"/>
  <c r="K21" s="1"/>
  <c r="L21" s="1"/>
  <c r="J22"/>
  <c r="K22" s="1"/>
  <c r="L22" s="1"/>
  <c r="J23"/>
  <c r="K23" s="1"/>
  <c r="L23" s="1"/>
  <c r="J24"/>
  <c r="K24" s="1"/>
  <c r="L24" s="1"/>
  <c r="J25"/>
  <c r="K25" s="1"/>
  <c r="L25" s="1"/>
  <c r="J26"/>
  <c r="K26" s="1"/>
  <c r="L26" s="1"/>
  <c r="J27"/>
  <c r="K27" s="1"/>
  <c r="L27" s="1"/>
  <c r="J28"/>
  <c r="K28" s="1"/>
  <c r="L28" s="1"/>
  <c r="J29"/>
  <c r="K29" s="1"/>
  <c r="L29" s="1"/>
  <c r="J30"/>
  <c r="K30" s="1"/>
  <c r="L30" s="1"/>
  <c r="J31"/>
  <c r="K31" s="1"/>
  <c r="L31" s="1"/>
  <c r="J32"/>
  <c r="K32" s="1"/>
  <c r="L32" s="1"/>
  <c r="J33"/>
  <c r="K33" s="1"/>
  <c r="L33" s="1"/>
  <c r="J34"/>
  <c r="K34" s="1"/>
  <c r="L34" s="1"/>
  <c r="J35"/>
  <c r="K35" s="1"/>
  <c r="L35" s="1"/>
  <c r="L7" s="1"/>
  <c r="L8" s="1"/>
  <c r="L6" s="1"/>
  <c r="O6" s="1"/>
  <c r="J36"/>
  <c r="K36" s="1"/>
  <c r="L36" s="1"/>
  <c r="J37"/>
  <c r="K37" s="1"/>
  <c r="L37" s="1"/>
  <c r="J38"/>
  <c r="K38" s="1"/>
  <c r="L38" s="1"/>
  <c r="J39"/>
  <c r="K39" s="1"/>
  <c r="L39" s="1"/>
  <c r="J40"/>
  <c r="K40" s="1"/>
  <c r="L40" s="1"/>
  <c r="J41"/>
  <c r="K41" s="1"/>
  <c r="L41" s="1"/>
  <c r="J42"/>
  <c r="K42" s="1"/>
  <c r="L42" s="1"/>
  <c r="J43"/>
  <c r="K43" s="1"/>
  <c r="L43" s="1"/>
  <c r="J44"/>
  <c r="K44" s="1"/>
  <c r="L44" s="1"/>
  <c r="J45"/>
  <c r="K45" s="1"/>
  <c r="L45" s="1"/>
  <c r="J46"/>
  <c r="K46" s="1"/>
  <c r="L46" s="1"/>
  <c r="J47"/>
  <c r="K47" s="1"/>
  <c r="L47" s="1"/>
  <c r="J48"/>
  <c r="K48" s="1"/>
  <c r="L48" s="1"/>
  <c r="J49"/>
  <c r="K49" s="1"/>
  <c r="L49" s="1"/>
  <c r="J50"/>
  <c r="K50" s="1"/>
  <c r="L50" s="1"/>
  <c r="J51"/>
  <c r="K51" s="1"/>
  <c r="L51" s="1"/>
  <c r="J52"/>
  <c r="K52" s="1"/>
  <c r="L52" s="1"/>
  <c r="J53"/>
  <c r="K53" s="1"/>
  <c r="L53" s="1"/>
  <c r="J54"/>
  <c r="K54" s="1"/>
  <c r="L54" s="1"/>
  <c r="J55"/>
  <c r="K55" s="1"/>
  <c r="L55" s="1"/>
  <c r="J56"/>
  <c r="K56" s="1"/>
  <c r="L56" s="1"/>
  <c r="J57"/>
  <c r="K57" s="1"/>
  <c r="L57" s="1"/>
  <c r="J58"/>
  <c r="K58" s="1"/>
  <c r="L58" s="1"/>
  <c r="J59"/>
  <c r="K59" s="1"/>
  <c r="L59" s="1"/>
  <c r="J60"/>
  <c r="K60" s="1"/>
  <c r="L60" s="1"/>
  <c r="J61"/>
  <c r="K61" s="1"/>
  <c r="L61" s="1"/>
  <c r="J62"/>
  <c r="K62" s="1"/>
  <c r="L62" s="1"/>
  <c r="J63"/>
  <c r="K63" s="1"/>
  <c r="L63" s="1"/>
  <c r="J64"/>
  <c r="K64" s="1"/>
  <c r="L64" s="1"/>
  <c r="J65"/>
  <c r="K65" s="1"/>
  <c r="L65" s="1"/>
  <c r="J66"/>
  <c r="K66" s="1"/>
  <c r="L66" s="1"/>
  <c r="J67"/>
  <c r="K67" s="1"/>
  <c r="L67" s="1"/>
  <c r="J68"/>
  <c r="K68" s="1"/>
  <c r="L68" s="1"/>
  <c r="J69"/>
  <c r="K69" s="1"/>
  <c r="L69" s="1"/>
  <c r="J70"/>
  <c r="K70" s="1"/>
  <c r="L70" s="1"/>
  <c r="J71"/>
  <c r="K71" s="1"/>
  <c r="L71" s="1"/>
  <c r="J72"/>
  <c r="K72" s="1"/>
  <c r="L72" s="1"/>
  <c r="J73"/>
  <c r="K73" s="1"/>
  <c r="L73" s="1"/>
  <c r="J74"/>
  <c r="K74" s="1"/>
  <c r="L74" s="1"/>
  <c r="J75"/>
  <c r="K75" s="1"/>
  <c r="L75" s="1"/>
  <c r="J76"/>
  <c r="K76" s="1"/>
  <c r="L76" s="1"/>
  <c r="J77"/>
  <c r="K77" s="1"/>
  <c r="L77" s="1"/>
  <c r="J78"/>
  <c r="K78" s="1"/>
  <c r="L78" s="1"/>
  <c r="J79"/>
  <c r="K79" s="1"/>
  <c r="L79" s="1"/>
  <c r="J80"/>
  <c r="K80" s="1"/>
  <c r="L80" s="1"/>
  <c r="J81"/>
  <c r="K81" s="1"/>
  <c r="L81" s="1"/>
  <c r="J82"/>
  <c r="K82" s="1"/>
  <c r="L82" s="1"/>
  <c r="J83"/>
  <c r="K83" s="1"/>
  <c r="L83" s="1"/>
  <c r="J84"/>
  <c r="K84" s="1"/>
  <c r="L84" s="1"/>
  <c r="J85"/>
  <c r="K85" s="1"/>
  <c r="L85" s="1"/>
  <c r="J86"/>
  <c r="K86" s="1"/>
  <c r="L86" s="1"/>
  <c r="J87"/>
  <c r="K87" s="1"/>
  <c r="L87" s="1"/>
  <c r="J88"/>
  <c r="K88" s="1"/>
  <c r="L88" s="1"/>
  <c r="J89"/>
  <c r="K89" s="1"/>
  <c r="L89" s="1"/>
  <c r="J90"/>
  <c r="K90" s="1"/>
  <c r="L90" s="1"/>
  <c r="J91"/>
  <c r="K91" s="1"/>
  <c r="L91" s="1"/>
  <c r="J92"/>
  <c r="K92" s="1"/>
  <c r="L92" s="1"/>
  <c r="J93"/>
  <c r="K93" s="1"/>
  <c r="L93" s="1"/>
  <c r="J94"/>
  <c r="K94" s="1"/>
  <c r="L94" s="1"/>
  <c r="J9"/>
  <c r="K9" s="1"/>
  <c r="L9" s="1"/>
  <c r="I7"/>
  <c r="J11" i="5"/>
  <c r="J12"/>
  <c r="J15"/>
  <c r="J16"/>
  <c r="J19"/>
  <c r="J20"/>
  <c r="J23"/>
  <c r="J24"/>
  <c r="J27"/>
  <c r="J28"/>
  <c r="J31"/>
  <c r="J32"/>
  <c r="J35"/>
  <c r="J39"/>
  <c r="J40"/>
  <c r="J43"/>
  <c r="J44"/>
  <c r="J47"/>
  <c r="J48"/>
  <c r="J51"/>
  <c r="J52"/>
  <c r="J55"/>
  <c r="J59"/>
  <c r="J60"/>
  <c r="J64"/>
  <c r="J67"/>
  <c r="J68"/>
  <c r="J72"/>
  <c r="J75"/>
  <c r="J76"/>
  <c r="J84"/>
  <c r="J87"/>
  <c r="J91"/>
  <c r="J92"/>
  <c r="T10" i="3"/>
  <c r="T11"/>
  <c r="T14"/>
  <c r="T15"/>
  <c r="T16"/>
  <c r="T17"/>
  <c r="T19"/>
  <c r="T20"/>
  <c r="T21"/>
  <c r="T22"/>
  <c r="T23"/>
  <c r="T24"/>
  <c r="T27"/>
  <c r="T28"/>
  <c r="V28" s="1"/>
  <c r="F28" i="1" s="1"/>
  <c r="T29" i="3"/>
  <c r="T31"/>
  <c r="T32"/>
  <c r="T33"/>
  <c r="T35"/>
  <c r="T36"/>
  <c r="T38"/>
  <c r="T39"/>
  <c r="T42"/>
  <c r="T43"/>
  <c r="T44"/>
  <c r="T45"/>
  <c r="T47"/>
  <c r="T50"/>
  <c r="T51"/>
  <c r="T52"/>
  <c r="T53"/>
  <c r="T55"/>
  <c r="T56"/>
  <c r="T57"/>
  <c r="T60"/>
  <c r="T63"/>
  <c r="T64"/>
  <c r="T67"/>
  <c r="T70"/>
  <c r="T71"/>
  <c r="T72"/>
  <c r="T73"/>
  <c r="T75"/>
  <c r="T76"/>
  <c r="T79"/>
  <c r="V79" s="1"/>
  <c r="F79" i="1" s="1"/>
  <c r="T81" i="3"/>
  <c r="T82"/>
  <c r="T83"/>
  <c r="T85"/>
  <c r="T87"/>
  <c r="T88"/>
  <c r="T89"/>
  <c r="T92"/>
  <c r="T9"/>
  <c r="N10"/>
  <c r="N13"/>
  <c r="N14"/>
  <c r="N15"/>
  <c r="N16"/>
  <c r="V16" s="1"/>
  <c r="F16" i="1" s="1"/>
  <c r="N17" i="3"/>
  <c r="N18"/>
  <c r="N21"/>
  <c r="N22"/>
  <c r="N23"/>
  <c r="N27"/>
  <c r="N29"/>
  <c r="N30"/>
  <c r="N31"/>
  <c r="N33"/>
  <c r="N34"/>
  <c r="N35"/>
  <c r="N37"/>
  <c r="N38"/>
  <c r="N39"/>
  <c r="N40"/>
  <c r="N43"/>
  <c r="N45"/>
  <c r="N46"/>
  <c r="N49"/>
  <c r="N51"/>
  <c r="N52"/>
  <c r="N53"/>
  <c r="N54"/>
  <c r="N57"/>
  <c r="N58"/>
  <c r="N59"/>
  <c r="N61"/>
  <c r="N65"/>
  <c r="N66"/>
  <c r="N68"/>
  <c r="N69"/>
  <c r="N71"/>
  <c r="N73"/>
  <c r="N74"/>
  <c r="N75"/>
  <c r="N76"/>
  <c r="N77"/>
  <c r="N78"/>
  <c r="V78" s="1"/>
  <c r="F78" i="1" s="1"/>
  <c r="N81" i="3"/>
  <c r="N82"/>
  <c r="N83"/>
  <c r="V83" s="1"/>
  <c r="F83" i="1" s="1"/>
  <c r="N84" i="3"/>
  <c r="N85"/>
  <c r="N86"/>
  <c r="N87"/>
  <c r="N88"/>
  <c r="N89"/>
  <c r="N92"/>
  <c r="N93"/>
  <c r="N9"/>
  <c r="H11"/>
  <c r="H12"/>
  <c r="H15"/>
  <c r="H19"/>
  <c r="H20"/>
  <c r="H23"/>
  <c r="H27"/>
  <c r="V27" s="1"/>
  <c r="F27" i="1" s="1"/>
  <c r="H28" i="3"/>
  <c r="H29"/>
  <c r="H31"/>
  <c r="H35"/>
  <c r="H38"/>
  <c r="H39"/>
  <c r="H40"/>
  <c r="H41"/>
  <c r="H43"/>
  <c r="H44"/>
  <c r="H48"/>
  <c r="H51"/>
  <c r="H52"/>
  <c r="H55"/>
  <c r="H57"/>
  <c r="H58"/>
  <c r="H59"/>
  <c r="H60"/>
  <c r="H63"/>
  <c r="H66"/>
  <c r="H67"/>
  <c r="H68"/>
  <c r="H69"/>
  <c r="H71"/>
  <c r="H72"/>
  <c r="H75"/>
  <c r="H76"/>
  <c r="H77"/>
  <c r="H79"/>
  <c r="H80"/>
  <c r="H82"/>
  <c r="H85"/>
  <c r="V85" s="1"/>
  <c r="F85" i="1" s="1"/>
  <c r="H87" i="3"/>
  <c r="H88"/>
  <c r="H90"/>
  <c r="H91"/>
  <c r="H93"/>
  <c r="H9"/>
  <c r="J9" i="2"/>
  <c r="J11"/>
  <c r="J12"/>
  <c r="L12" s="1"/>
  <c r="E13" i="1" s="1"/>
  <c r="J13" i="2"/>
  <c r="M13" s="1"/>
  <c r="N13" s="1"/>
  <c r="J14"/>
  <c r="J17"/>
  <c r="J20"/>
  <c r="L20" s="1"/>
  <c r="E21" i="1" s="1"/>
  <c r="J21" i="2"/>
  <c r="L21" s="1"/>
  <c r="E22" i="1" s="1"/>
  <c r="J23" i="2"/>
  <c r="J24"/>
  <c r="J25"/>
  <c r="M25" s="1"/>
  <c r="N25" s="1"/>
  <c r="J26"/>
  <c r="J28"/>
  <c r="J29"/>
  <c r="J35"/>
  <c r="M35" s="1"/>
  <c r="N35" s="1"/>
  <c r="J36"/>
  <c r="M36" s="1"/>
  <c r="N36" s="1"/>
  <c r="J38"/>
  <c r="J40"/>
  <c r="J41"/>
  <c r="M41" s="1"/>
  <c r="N41" s="1"/>
  <c r="J45"/>
  <c r="M45" s="1"/>
  <c r="N45" s="1"/>
  <c r="J47"/>
  <c r="J48"/>
  <c r="J50"/>
  <c r="J51"/>
  <c r="J52"/>
  <c r="J53"/>
  <c r="J54"/>
  <c r="J56"/>
  <c r="M56" s="1"/>
  <c r="N56" s="1"/>
  <c r="J57"/>
  <c r="M57" s="1"/>
  <c r="N57" s="1"/>
  <c r="J60"/>
  <c r="J62"/>
  <c r="J64"/>
  <c r="L64" s="1"/>
  <c r="E65" i="1" s="1"/>
  <c r="J65" i="2"/>
  <c r="L65" s="1"/>
  <c r="E66" i="1" s="1"/>
  <c r="J68" i="2"/>
  <c r="J69"/>
  <c r="L69" s="1"/>
  <c r="E70" i="1" s="1"/>
  <c r="J71" i="2"/>
  <c r="J72"/>
  <c r="J73"/>
  <c r="J74"/>
  <c r="J76"/>
  <c r="L76" s="1"/>
  <c r="E77" i="1" s="1"/>
  <c r="J77" i="2"/>
  <c r="L77" s="1"/>
  <c r="E78" i="1" s="1"/>
  <c r="J80" i="2"/>
  <c r="J81"/>
  <c r="M81" s="1"/>
  <c r="N81" s="1"/>
  <c r="J82"/>
  <c r="J86"/>
  <c r="J87"/>
  <c r="J88"/>
  <c r="M88" s="1"/>
  <c r="N88" s="1"/>
  <c r="J89"/>
  <c r="M89" s="1"/>
  <c r="N89" s="1"/>
  <c r="J92"/>
  <c r="J10" i="5"/>
  <c r="J14"/>
  <c r="J18"/>
  <c r="J22"/>
  <c r="J26"/>
  <c r="J30"/>
  <c r="J34"/>
  <c r="J38"/>
  <c r="J42"/>
  <c r="J46"/>
  <c r="J50"/>
  <c r="J54"/>
  <c r="J58"/>
  <c r="J66"/>
  <c r="J70"/>
  <c r="J71"/>
  <c r="J74"/>
  <c r="J78"/>
  <c r="J82"/>
  <c r="J83"/>
  <c r="J86"/>
  <c r="J90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8"/>
  <c r="D6"/>
  <c r="E6"/>
  <c r="J9" i="4"/>
  <c r="J13"/>
  <c r="J21"/>
  <c r="J29"/>
  <c r="J37"/>
  <c r="J45"/>
  <c r="J53"/>
  <c r="J61"/>
  <c r="J62"/>
  <c r="J65"/>
  <c r="J69"/>
  <c r="J70"/>
  <c r="L70" s="1"/>
  <c r="C71" i="1" s="1"/>
  <c r="J77" i="4"/>
  <c r="J85"/>
  <c r="J93"/>
  <c r="J8"/>
  <c r="M8" s="1"/>
  <c r="N8" s="1"/>
  <c r="D6"/>
  <c r="E6"/>
  <c r="C9"/>
  <c r="R9" s="1"/>
  <c r="C10"/>
  <c r="R10" s="1"/>
  <c r="C11"/>
  <c r="C12"/>
  <c r="C13"/>
  <c r="C14"/>
  <c r="C15"/>
  <c r="C16"/>
  <c r="C17"/>
  <c r="R17" s="1"/>
  <c r="C18"/>
  <c r="C19"/>
  <c r="C20"/>
  <c r="R20" s="1"/>
  <c r="C21"/>
  <c r="R21" s="1"/>
  <c r="C22"/>
  <c r="C23"/>
  <c r="R23" s="1"/>
  <c r="C24"/>
  <c r="C25"/>
  <c r="C26"/>
  <c r="C27"/>
  <c r="C28"/>
  <c r="R28" s="1"/>
  <c r="C29"/>
  <c r="C30"/>
  <c r="R30" s="1"/>
  <c r="C31"/>
  <c r="R31" s="1"/>
  <c r="C32"/>
  <c r="C33"/>
  <c r="R33" s="1"/>
  <c r="C34"/>
  <c r="R34" s="1"/>
  <c r="C35"/>
  <c r="C36"/>
  <c r="C37"/>
  <c r="C38"/>
  <c r="R38" s="1"/>
  <c r="C39"/>
  <c r="C40"/>
  <c r="C41"/>
  <c r="C42"/>
  <c r="C43"/>
  <c r="R43" s="1"/>
  <c r="C44"/>
  <c r="C45"/>
  <c r="R45" s="1"/>
  <c r="C46"/>
  <c r="C47"/>
  <c r="R47" s="1"/>
  <c r="C48"/>
  <c r="R48" s="1"/>
  <c r="C49"/>
  <c r="C50"/>
  <c r="C51"/>
  <c r="R51" s="1"/>
  <c r="C52"/>
  <c r="C53"/>
  <c r="C54"/>
  <c r="C55"/>
  <c r="R55" s="1"/>
  <c r="C56"/>
  <c r="R56" s="1"/>
  <c r="C57"/>
  <c r="C58"/>
  <c r="R58" s="1"/>
  <c r="C59"/>
  <c r="R59" s="1"/>
  <c r="C60"/>
  <c r="C61"/>
  <c r="R61" s="1"/>
  <c r="C62"/>
  <c r="R62" s="1"/>
  <c r="C63"/>
  <c r="C64"/>
  <c r="R64" s="1"/>
  <c r="C65"/>
  <c r="R65" s="1"/>
  <c r="C66"/>
  <c r="R66" s="1"/>
  <c r="C67"/>
  <c r="R67" s="1"/>
  <c r="C68"/>
  <c r="C69"/>
  <c r="C70"/>
  <c r="R70" s="1"/>
  <c r="C71"/>
  <c r="C72"/>
  <c r="R72" s="1"/>
  <c r="C73"/>
  <c r="R73" s="1"/>
  <c r="C74"/>
  <c r="R74" s="1"/>
  <c r="C75"/>
  <c r="C76"/>
  <c r="R76" s="1"/>
  <c r="C77"/>
  <c r="R77" s="1"/>
  <c r="C78"/>
  <c r="R78" s="1"/>
  <c r="C79"/>
  <c r="C80"/>
  <c r="C81"/>
  <c r="C82"/>
  <c r="C83"/>
  <c r="C84"/>
  <c r="R84" s="1"/>
  <c r="C85"/>
  <c r="R85" s="1"/>
  <c r="C86"/>
  <c r="R86" s="1"/>
  <c r="C87"/>
  <c r="R87" s="1"/>
  <c r="C88"/>
  <c r="C89"/>
  <c r="C90"/>
  <c r="C91"/>
  <c r="C92"/>
  <c r="R92" s="1"/>
  <c r="C93"/>
  <c r="C8"/>
  <c r="T18" i="3"/>
  <c r="T26"/>
  <c r="T30"/>
  <c r="T34"/>
  <c r="T46"/>
  <c r="T54"/>
  <c r="T58"/>
  <c r="T62"/>
  <c r="T66"/>
  <c r="T74"/>
  <c r="T78"/>
  <c r="T86"/>
  <c r="T90"/>
  <c r="T94"/>
  <c r="N11"/>
  <c r="N25"/>
  <c r="N26"/>
  <c r="N41"/>
  <c r="N42"/>
  <c r="N50"/>
  <c r="N55"/>
  <c r="N62"/>
  <c r="N70"/>
  <c r="N79"/>
  <c r="N90"/>
  <c r="N94"/>
  <c r="H16"/>
  <c r="H24"/>
  <c r="H47"/>
  <c r="H56"/>
  <c r="H64"/>
  <c r="H83"/>
  <c r="H84"/>
  <c r="H92"/>
  <c r="J10" i="2"/>
  <c r="J18"/>
  <c r="J22"/>
  <c r="J27"/>
  <c r="J30"/>
  <c r="J31"/>
  <c r="L31" s="1"/>
  <c r="E32" i="1" s="1"/>
  <c r="J33" i="2"/>
  <c r="J34"/>
  <c r="J39"/>
  <c r="J46"/>
  <c r="J49"/>
  <c r="J55"/>
  <c r="J58"/>
  <c r="J61"/>
  <c r="L61" s="1"/>
  <c r="E62" i="1" s="1"/>
  <c r="J66" i="2"/>
  <c r="J70"/>
  <c r="J75"/>
  <c r="J78"/>
  <c r="J83"/>
  <c r="J90"/>
  <c r="J91"/>
  <c r="J93"/>
  <c r="M93" s="1"/>
  <c r="N93" s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8"/>
  <c r="D6"/>
  <c r="E6"/>
  <c r="J79" i="5"/>
  <c r="J12" i="4"/>
  <c r="J16"/>
  <c r="J19"/>
  <c r="J20"/>
  <c r="J24"/>
  <c r="J25"/>
  <c r="J28"/>
  <c r="J32"/>
  <c r="J33"/>
  <c r="J36"/>
  <c r="J40"/>
  <c r="J41"/>
  <c r="J44"/>
  <c r="J48"/>
  <c r="J49"/>
  <c r="J52"/>
  <c r="J56"/>
  <c r="J57"/>
  <c r="J72"/>
  <c r="J76"/>
  <c r="L76" s="1"/>
  <c r="C77" i="1" s="1"/>
  <c r="J80" i="4"/>
  <c r="J83"/>
  <c r="J84"/>
  <c r="J88"/>
  <c r="J91"/>
  <c r="L91" s="1"/>
  <c r="C92" i="1" s="1"/>
  <c r="J92" i="4"/>
  <c r="N19" i="3"/>
  <c r="N47"/>
  <c r="N67"/>
  <c r="H104" i="9"/>
  <c r="J104"/>
  <c r="J106" s="1"/>
  <c r="L104"/>
  <c r="N104"/>
  <c r="N106"/>
  <c r="P104"/>
  <c r="P106" s="1"/>
  <c r="F104"/>
  <c r="F106" s="1"/>
  <c r="C7" i="3"/>
  <c r="I7"/>
  <c r="O7"/>
  <c r="J9" i="5"/>
  <c r="M9" s="1"/>
  <c r="N9" s="1"/>
  <c r="J13"/>
  <c r="J17"/>
  <c r="J21"/>
  <c r="J29"/>
  <c r="J33"/>
  <c r="J36"/>
  <c r="J37"/>
  <c r="J41"/>
  <c r="J45"/>
  <c r="J53"/>
  <c r="J56"/>
  <c r="J61"/>
  <c r="J62"/>
  <c r="J63"/>
  <c r="J69"/>
  <c r="J77"/>
  <c r="J80"/>
  <c r="J88"/>
  <c r="J89"/>
  <c r="J93"/>
  <c r="J8"/>
  <c r="J17" i="4"/>
  <c r="J23"/>
  <c r="J34"/>
  <c r="J47"/>
  <c r="J55"/>
  <c r="J60"/>
  <c r="J64"/>
  <c r="J67"/>
  <c r="J68"/>
  <c r="J73"/>
  <c r="J81"/>
  <c r="J89"/>
  <c r="T12" i="3"/>
  <c r="T25"/>
  <c r="T40"/>
  <c r="T41"/>
  <c r="T48"/>
  <c r="T59"/>
  <c r="T61"/>
  <c r="V61" s="1"/>
  <c r="F61" i="1" s="1"/>
  <c r="T69" i="3"/>
  <c r="T77"/>
  <c r="T84"/>
  <c r="T91"/>
  <c r="T93"/>
  <c r="N63"/>
  <c r="N91"/>
  <c r="H13"/>
  <c r="H17"/>
  <c r="H18"/>
  <c r="H22"/>
  <c r="H25"/>
  <c r="H30"/>
  <c r="H32"/>
  <c r="H33"/>
  <c r="H34"/>
  <c r="H36"/>
  <c r="H37"/>
  <c r="H42"/>
  <c r="H45"/>
  <c r="H46"/>
  <c r="H49"/>
  <c r="H53"/>
  <c r="H54"/>
  <c r="H61"/>
  <c r="H62"/>
  <c r="H65"/>
  <c r="H70"/>
  <c r="H73"/>
  <c r="H78"/>
  <c r="H81"/>
  <c r="H86"/>
  <c r="H89"/>
  <c r="J15" i="2"/>
  <c r="J19"/>
  <c r="L19" s="1"/>
  <c r="E20" i="1" s="1"/>
  <c r="J37" i="2"/>
  <c r="L37" s="1"/>
  <c r="E38" i="1" s="1"/>
  <c r="J42" i="2"/>
  <c r="J43"/>
  <c r="J59"/>
  <c r="L59" s="1"/>
  <c r="E60" i="1" s="1"/>
  <c r="J63" i="2"/>
  <c r="J67"/>
  <c r="J79"/>
  <c r="J85"/>
  <c r="L85" s="1"/>
  <c r="E86" i="1" s="1"/>
  <c r="J8" i="2"/>
  <c r="J25" i="5"/>
  <c r="I9" i="2"/>
  <c r="I10"/>
  <c r="M10" s="1"/>
  <c r="N10" s="1"/>
  <c r="I11"/>
  <c r="I12"/>
  <c r="I13"/>
  <c r="I14"/>
  <c r="I15"/>
  <c r="M15" s="1"/>
  <c r="N15" s="1"/>
  <c r="I16"/>
  <c r="I17"/>
  <c r="I18"/>
  <c r="I19"/>
  <c r="I20"/>
  <c r="I21"/>
  <c r="I22"/>
  <c r="I23"/>
  <c r="L23" s="1"/>
  <c r="E24" i="1" s="1"/>
  <c r="I24" i="2"/>
  <c r="I25"/>
  <c r="I26"/>
  <c r="M26" s="1"/>
  <c r="N26" s="1"/>
  <c r="I27"/>
  <c r="I28"/>
  <c r="I29"/>
  <c r="I30"/>
  <c r="I31"/>
  <c r="I32"/>
  <c r="M32" s="1"/>
  <c r="N32" s="1"/>
  <c r="I33"/>
  <c r="I34"/>
  <c r="M34" s="1"/>
  <c r="N34" s="1"/>
  <c r="I35"/>
  <c r="I36"/>
  <c r="I37"/>
  <c r="I38"/>
  <c r="I39"/>
  <c r="I40"/>
  <c r="I41"/>
  <c r="I42"/>
  <c r="I43"/>
  <c r="L43" s="1"/>
  <c r="E44" i="1" s="1"/>
  <c r="I44" i="2"/>
  <c r="I45"/>
  <c r="I46"/>
  <c r="L46" s="1"/>
  <c r="E47" i="1" s="1"/>
  <c r="I47" i="2"/>
  <c r="I48"/>
  <c r="I49"/>
  <c r="I50"/>
  <c r="I51"/>
  <c r="I52"/>
  <c r="L52" s="1"/>
  <c r="E53" i="1" s="1"/>
  <c r="I53" i="2"/>
  <c r="I54"/>
  <c r="I55"/>
  <c r="I56"/>
  <c r="I57"/>
  <c r="I58"/>
  <c r="I59"/>
  <c r="M59" s="1"/>
  <c r="N59" s="1"/>
  <c r="I60"/>
  <c r="I61"/>
  <c r="I62"/>
  <c r="M62" s="1"/>
  <c r="N62" s="1"/>
  <c r="I63"/>
  <c r="I64"/>
  <c r="I65"/>
  <c r="I66"/>
  <c r="L66" s="1"/>
  <c r="E67" i="1" s="1"/>
  <c r="I67" i="2"/>
  <c r="L67" s="1"/>
  <c r="E68" i="1" s="1"/>
  <c r="I68" i="2"/>
  <c r="I69"/>
  <c r="I70"/>
  <c r="I71"/>
  <c r="I72"/>
  <c r="I73"/>
  <c r="M73" s="1"/>
  <c r="N73" s="1"/>
  <c r="I74"/>
  <c r="I75"/>
  <c r="I76"/>
  <c r="I77"/>
  <c r="I78"/>
  <c r="I79"/>
  <c r="I80"/>
  <c r="I81"/>
  <c r="I82"/>
  <c r="M82" s="1"/>
  <c r="N82" s="1"/>
  <c r="I83"/>
  <c r="I84"/>
  <c r="L84" s="1"/>
  <c r="E85" i="1" s="1"/>
  <c r="I85" i="2"/>
  <c r="I86"/>
  <c r="M86" s="1"/>
  <c r="N86" s="1"/>
  <c r="I87"/>
  <c r="L87" s="1"/>
  <c r="E88" i="1" s="1"/>
  <c r="I88" i="2"/>
  <c r="I89"/>
  <c r="I90"/>
  <c r="I91"/>
  <c r="I92"/>
  <c r="I93"/>
  <c r="T49" i="3"/>
  <c r="T80"/>
  <c r="H21"/>
  <c r="T13"/>
  <c r="T37"/>
  <c r="T65"/>
  <c r="T68"/>
  <c r="S10"/>
  <c r="S11"/>
  <c r="S12"/>
  <c r="S13"/>
  <c r="S14"/>
  <c r="S15"/>
  <c r="V15" s="1"/>
  <c r="F15" i="1" s="1"/>
  <c r="S16" i="3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W69" s="1"/>
  <c r="X69" s="1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"/>
  <c r="N12"/>
  <c r="N20"/>
  <c r="N24"/>
  <c r="N28"/>
  <c r="N32"/>
  <c r="N36"/>
  <c r="N44"/>
  <c r="N48"/>
  <c r="N56"/>
  <c r="N60"/>
  <c r="N64"/>
  <c r="V64" s="1"/>
  <c r="F64" i="1" s="1"/>
  <c r="N72" i="3"/>
  <c r="N80"/>
  <c r="V80" s="1"/>
  <c r="F80" i="1" s="1"/>
  <c r="M10" i="3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"/>
  <c r="H10"/>
  <c r="H14"/>
  <c r="H26"/>
  <c r="H50"/>
  <c r="H74"/>
  <c r="H94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W28" s="1"/>
  <c r="X28" s="1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W79" s="1"/>
  <c r="X79" s="1"/>
  <c r="G80"/>
  <c r="G81"/>
  <c r="G82"/>
  <c r="G83"/>
  <c r="G84"/>
  <c r="G85"/>
  <c r="G86"/>
  <c r="G87"/>
  <c r="G88"/>
  <c r="G89"/>
  <c r="W89" s="1"/>
  <c r="X89" s="1"/>
  <c r="G90"/>
  <c r="G91"/>
  <c r="G92"/>
  <c r="G93"/>
  <c r="G94"/>
  <c r="G9"/>
  <c r="J49" i="5"/>
  <c r="J57"/>
  <c r="M57" s="1"/>
  <c r="N57" s="1"/>
  <c r="J65"/>
  <c r="J73"/>
  <c r="J81"/>
  <c r="J85"/>
  <c r="I9"/>
  <c r="I10"/>
  <c r="I11"/>
  <c r="I12"/>
  <c r="I13"/>
  <c r="L13" s="1"/>
  <c r="D14" i="1" s="1"/>
  <c r="I14" i="5"/>
  <c r="I15"/>
  <c r="I16"/>
  <c r="I17"/>
  <c r="L17" s="1"/>
  <c r="D18" i="1" s="1"/>
  <c r="I18" i="5"/>
  <c r="I19"/>
  <c r="I20"/>
  <c r="I21"/>
  <c r="I22"/>
  <c r="I23"/>
  <c r="I24"/>
  <c r="I25"/>
  <c r="I26"/>
  <c r="L26" s="1"/>
  <c r="D27" i="1" s="1"/>
  <c r="I27" i="5"/>
  <c r="I28"/>
  <c r="I29"/>
  <c r="I30"/>
  <c r="I31"/>
  <c r="I32"/>
  <c r="I33"/>
  <c r="L33" s="1"/>
  <c r="D34" i="1" s="1"/>
  <c r="I34" i="5"/>
  <c r="I35"/>
  <c r="I36"/>
  <c r="I37"/>
  <c r="I38"/>
  <c r="I39"/>
  <c r="I40"/>
  <c r="I41"/>
  <c r="M41" s="1"/>
  <c r="N41" s="1"/>
  <c r="I42"/>
  <c r="I43"/>
  <c r="I44"/>
  <c r="I45"/>
  <c r="I46"/>
  <c r="I47"/>
  <c r="I48"/>
  <c r="I49"/>
  <c r="I50"/>
  <c r="I51"/>
  <c r="I52"/>
  <c r="I53"/>
  <c r="L53" s="1"/>
  <c r="D54" i="1" s="1"/>
  <c r="I54" i="5"/>
  <c r="I55"/>
  <c r="I56"/>
  <c r="I57"/>
  <c r="I58"/>
  <c r="I59"/>
  <c r="I60"/>
  <c r="I61"/>
  <c r="I62"/>
  <c r="I63"/>
  <c r="I64"/>
  <c r="I65"/>
  <c r="L65" s="1"/>
  <c r="D66" i="1" s="1"/>
  <c r="I66" i="5"/>
  <c r="I67"/>
  <c r="I68"/>
  <c r="I69"/>
  <c r="I70"/>
  <c r="I71"/>
  <c r="I72"/>
  <c r="I73"/>
  <c r="L73" s="1"/>
  <c r="D74" i="1" s="1"/>
  <c r="I74" i="5"/>
  <c r="I75"/>
  <c r="I76"/>
  <c r="I77"/>
  <c r="I78"/>
  <c r="I79"/>
  <c r="I80"/>
  <c r="I81"/>
  <c r="I82"/>
  <c r="I83"/>
  <c r="I84"/>
  <c r="I85"/>
  <c r="I86"/>
  <c r="L86" s="1"/>
  <c r="D87" i="1" s="1"/>
  <c r="I87" i="5"/>
  <c r="I88"/>
  <c r="I89"/>
  <c r="I90"/>
  <c r="I91"/>
  <c r="I92"/>
  <c r="I93"/>
  <c r="I8"/>
  <c r="I9" i="4"/>
  <c r="M9" s="1"/>
  <c r="N9" s="1"/>
  <c r="I10"/>
  <c r="I11"/>
  <c r="I12"/>
  <c r="L12" s="1"/>
  <c r="C13" i="1" s="1"/>
  <c r="I13" i="4"/>
  <c r="L13" s="1"/>
  <c r="C14" i="1" s="1"/>
  <c r="I14" i="4"/>
  <c r="I15"/>
  <c r="I16"/>
  <c r="M16" s="1"/>
  <c r="N16" s="1"/>
  <c r="I17"/>
  <c r="I18"/>
  <c r="I19"/>
  <c r="I20"/>
  <c r="I21"/>
  <c r="I22"/>
  <c r="I23"/>
  <c r="I24"/>
  <c r="M24" s="1"/>
  <c r="N24" s="1"/>
  <c r="I25"/>
  <c r="L25" s="1"/>
  <c r="C26" i="1" s="1"/>
  <c r="I26" i="4"/>
  <c r="M26" s="1"/>
  <c r="N26" s="1"/>
  <c r="I27"/>
  <c r="I28"/>
  <c r="M28" s="1"/>
  <c r="N28" s="1"/>
  <c r="I29"/>
  <c r="M29" s="1"/>
  <c r="N29" s="1"/>
  <c r="I30"/>
  <c r="I31"/>
  <c r="M31" s="1"/>
  <c r="N31" s="1"/>
  <c r="I32"/>
  <c r="I33"/>
  <c r="L33" s="1"/>
  <c r="C34" i="1" s="1"/>
  <c r="I34" i="4"/>
  <c r="M34" s="1"/>
  <c r="N34" s="1"/>
  <c r="I35"/>
  <c r="I36"/>
  <c r="M36" s="1"/>
  <c r="N36" s="1"/>
  <c r="I37"/>
  <c r="I38"/>
  <c r="I39"/>
  <c r="I40"/>
  <c r="M40" s="1"/>
  <c r="N40" s="1"/>
  <c r="I41"/>
  <c r="I42"/>
  <c r="I43"/>
  <c r="I44"/>
  <c r="M44" s="1"/>
  <c r="N44" s="1"/>
  <c r="I45"/>
  <c r="L45" s="1"/>
  <c r="C46" i="1" s="1"/>
  <c r="I46" i="4"/>
  <c r="I47"/>
  <c r="I48"/>
  <c r="M48" s="1"/>
  <c r="N48" s="1"/>
  <c r="I49"/>
  <c r="I50"/>
  <c r="I51"/>
  <c r="I52"/>
  <c r="L52" s="1"/>
  <c r="C53" i="1" s="1"/>
  <c r="I53" i="4"/>
  <c r="I54"/>
  <c r="I55"/>
  <c r="I56"/>
  <c r="M56" s="1"/>
  <c r="N56" s="1"/>
  <c r="I57"/>
  <c r="L57" s="1"/>
  <c r="C58" i="1" s="1"/>
  <c r="I58" i="4"/>
  <c r="M58" s="1"/>
  <c r="N58" s="1"/>
  <c r="I59"/>
  <c r="I60"/>
  <c r="I61"/>
  <c r="I62"/>
  <c r="I63"/>
  <c r="I64"/>
  <c r="M64" s="1"/>
  <c r="N64" s="1"/>
  <c r="I65"/>
  <c r="I66"/>
  <c r="I67"/>
  <c r="I68"/>
  <c r="L68" s="1"/>
  <c r="C69" i="1" s="1"/>
  <c r="I69" i="4"/>
  <c r="I70"/>
  <c r="I71"/>
  <c r="I72"/>
  <c r="M72" s="1"/>
  <c r="N72" s="1"/>
  <c r="I73"/>
  <c r="M73" s="1"/>
  <c r="N73" s="1"/>
  <c r="I74"/>
  <c r="I75"/>
  <c r="I76"/>
  <c r="I77"/>
  <c r="M77" s="1"/>
  <c r="N77" s="1"/>
  <c r="I78"/>
  <c r="I79"/>
  <c r="I80"/>
  <c r="M80" s="1"/>
  <c r="N80" s="1"/>
  <c r="I81"/>
  <c r="I82"/>
  <c r="I83"/>
  <c r="M83" s="1"/>
  <c r="N83" s="1"/>
  <c r="I84"/>
  <c r="L84" s="1"/>
  <c r="C85" i="1" s="1"/>
  <c r="I85" i="4"/>
  <c r="L85" s="1"/>
  <c r="C86" i="1" s="1"/>
  <c r="I86" i="4"/>
  <c r="I87"/>
  <c r="M87" s="1"/>
  <c r="N87" s="1"/>
  <c r="I88"/>
  <c r="I89"/>
  <c r="I90"/>
  <c r="M90" s="1"/>
  <c r="N90" s="1"/>
  <c r="I91"/>
  <c r="I92"/>
  <c r="M92" s="1"/>
  <c r="N92" s="1"/>
  <c r="I93"/>
  <c r="J15"/>
  <c r="J51"/>
  <c r="L51" s="1"/>
  <c r="C52" i="1" s="1"/>
  <c r="I8" i="4"/>
  <c r="J16" i="2"/>
  <c r="M16" s="1"/>
  <c r="N16" s="1"/>
  <c r="J32"/>
  <c r="J44"/>
  <c r="M44" s="1"/>
  <c r="N44" s="1"/>
  <c r="J84"/>
  <c r="I8"/>
  <c r="H106" i="9"/>
  <c r="L106"/>
  <c r="K6" i="2"/>
  <c r="K6" i="4"/>
  <c r="V69" i="3"/>
  <c r="F69" i="1" s="1"/>
  <c r="V77" i="3"/>
  <c r="F77" i="1" s="1"/>
  <c r="V58" i="3"/>
  <c r="F58" i="1" s="1"/>
  <c r="U7" i="3"/>
  <c r="L32" i="2"/>
  <c r="E33" i="1" s="1"/>
  <c r="M28" i="2"/>
  <c r="N28" s="1"/>
  <c r="M49"/>
  <c r="N49" s="1"/>
  <c r="M33"/>
  <c r="N33" s="1"/>
  <c r="M29"/>
  <c r="N29" s="1"/>
  <c r="M17"/>
  <c r="N17" s="1"/>
  <c r="M9"/>
  <c r="N9" s="1"/>
  <c r="L78"/>
  <c r="E79" i="1" s="1"/>
  <c r="L42" i="2"/>
  <c r="E43" i="1" s="1"/>
  <c r="L14" i="2"/>
  <c r="E15" i="1" s="1"/>
  <c r="M76" i="2"/>
  <c r="N76" s="1"/>
  <c r="M68"/>
  <c r="N68" s="1"/>
  <c r="M52"/>
  <c r="N52" s="1"/>
  <c r="L44"/>
  <c r="E45" i="1" s="1"/>
  <c r="L25" i="2"/>
  <c r="E26" i="1" s="1"/>
  <c r="L91" i="2"/>
  <c r="E92" i="1" s="1"/>
  <c r="L79" i="2"/>
  <c r="E80" i="1" s="1"/>
  <c r="M67" i="2"/>
  <c r="N67" s="1"/>
  <c r="M51"/>
  <c r="N51" s="1"/>
  <c r="L47"/>
  <c r="E48" i="1" s="1"/>
  <c r="M27" i="2"/>
  <c r="N27" s="1"/>
  <c r="L27"/>
  <c r="E28" i="1" s="1"/>
  <c r="K7" l="1"/>
  <c r="K8" s="1"/>
  <c r="K6" s="1"/>
  <c r="N6" s="1"/>
  <c r="M46" i="2"/>
  <c r="N46" s="1"/>
  <c r="M18"/>
  <c r="N18" s="1"/>
  <c r="L62"/>
  <c r="E63" i="1" s="1"/>
  <c r="L16" i="2"/>
  <c r="E17" i="1" s="1"/>
  <c r="L10" i="2"/>
  <c r="E11" i="1" s="1"/>
  <c r="L34" i="2"/>
  <c r="E35" i="1" s="1"/>
  <c r="L88" i="2"/>
  <c r="E89" i="1" s="1"/>
  <c r="M83" i="2"/>
  <c r="N83" s="1"/>
  <c r="M43"/>
  <c r="N43" s="1"/>
  <c r="L26"/>
  <c r="E27" i="1" s="1"/>
  <c r="M66" i="2"/>
  <c r="N66" s="1"/>
  <c r="L81"/>
  <c r="E82" i="1" s="1"/>
  <c r="M64" i="2"/>
  <c r="N64" s="1"/>
  <c r="L90"/>
  <c r="E91" i="1" s="1"/>
  <c r="L55" i="2"/>
  <c r="E56" i="1" s="1"/>
  <c r="M47" i="2"/>
  <c r="N47" s="1"/>
  <c r="L28"/>
  <c r="E29" i="1" s="1"/>
  <c r="L45" i="2"/>
  <c r="E46" i="1" s="1"/>
  <c r="L82" i="2"/>
  <c r="E83" i="1" s="1"/>
  <c r="L57" i="2"/>
  <c r="E58" i="1" s="1"/>
  <c r="M84" i="2"/>
  <c r="N84" s="1"/>
  <c r="L49"/>
  <c r="E50" i="1" s="1"/>
  <c r="L33" i="2"/>
  <c r="E34" i="1" s="1"/>
  <c r="L9" i="2"/>
  <c r="E10" i="1" s="1"/>
  <c r="M79" i="2"/>
  <c r="N79" s="1"/>
  <c r="L15"/>
  <c r="E16" i="1" s="1"/>
  <c r="M91" i="2"/>
  <c r="N91" s="1"/>
  <c r="M75"/>
  <c r="N75" s="1"/>
  <c r="M58"/>
  <c r="N58" s="1"/>
  <c r="L39"/>
  <c r="E40" i="1" s="1"/>
  <c r="M87" i="2"/>
  <c r="N87" s="1"/>
  <c r="M80"/>
  <c r="N80" s="1"/>
  <c r="L68"/>
  <c r="E69" i="1" s="1"/>
  <c r="L60" i="2"/>
  <c r="E61" i="1" s="1"/>
  <c r="L53" i="2"/>
  <c r="E54" i="1" s="1"/>
  <c r="L48" i="2"/>
  <c r="E49" i="1" s="1"/>
  <c r="L29" i="2"/>
  <c r="E30" i="1" s="1"/>
  <c r="L24" i="2"/>
  <c r="E25" i="1" s="1"/>
  <c r="L17" i="2"/>
  <c r="E18" i="1" s="1"/>
  <c r="M78" i="2"/>
  <c r="N78" s="1"/>
  <c r="M54"/>
  <c r="N54" s="1"/>
  <c r="L86"/>
  <c r="E87" i="1" s="1"/>
  <c r="M8" i="2"/>
  <c r="N8" s="1"/>
  <c r="L63"/>
  <c r="E64" i="1" s="1"/>
  <c r="M71" i="2"/>
  <c r="N71" s="1"/>
  <c r="L51"/>
  <c r="E52" i="1" s="1"/>
  <c r="M69" i="2"/>
  <c r="N69" s="1"/>
  <c r="M72"/>
  <c r="N72" s="1"/>
  <c r="M23"/>
  <c r="N23" s="1"/>
  <c r="M64" i="5"/>
  <c r="N64" s="1"/>
  <c r="M25"/>
  <c r="N25" s="1"/>
  <c r="M80"/>
  <c r="N80" s="1"/>
  <c r="M33"/>
  <c r="N33" s="1"/>
  <c r="M20"/>
  <c r="N20" s="1"/>
  <c r="M12"/>
  <c r="N12" s="1"/>
  <c r="M73"/>
  <c r="N73" s="1"/>
  <c r="L8"/>
  <c r="L54"/>
  <c r="D55" i="1" s="1"/>
  <c r="L38" i="5"/>
  <c r="D39" i="1" s="1"/>
  <c r="M88" i="5"/>
  <c r="N88" s="1"/>
  <c r="M48"/>
  <c r="N48" s="1"/>
  <c r="M40"/>
  <c r="N40" s="1"/>
  <c r="M17"/>
  <c r="N17" s="1"/>
  <c r="M15"/>
  <c r="N15" s="1"/>
  <c r="M81"/>
  <c r="N81" s="1"/>
  <c r="M49"/>
  <c r="N49" s="1"/>
  <c r="M89"/>
  <c r="N89" s="1"/>
  <c r="M56"/>
  <c r="N56" s="1"/>
  <c r="M72"/>
  <c r="N72" s="1"/>
  <c r="M32"/>
  <c r="N32" s="1"/>
  <c r="M24"/>
  <c r="N24" s="1"/>
  <c r="M16"/>
  <c r="N16" s="1"/>
  <c r="L61" i="4"/>
  <c r="C62" i="1" s="1"/>
  <c r="L29" i="4"/>
  <c r="C30" i="1" s="1"/>
  <c r="L9" i="4"/>
  <c r="C10" i="1" s="1"/>
  <c r="M33" i="4"/>
  <c r="N33" s="1"/>
  <c r="M82"/>
  <c r="N82" s="1"/>
  <c r="M74"/>
  <c r="N74" s="1"/>
  <c r="M81"/>
  <c r="N81" s="1"/>
  <c r="L64"/>
  <c r="C65" i="1" s="1"/>
  <c r="L34" i="4"/>
  <c r="C35" i="1" s="1"/>
  <c r="L44" i="4"/>
  <c r="C45" i="1" s="1"/>
  <c r="L62" i="4"/>
  <c r="C63" i="1" s="1"/>
  <c r="M37" i="4"/>
  <c r="N37" s="1"/>
  <c r="L92"/>
  <c r="C93" i="1" s="1"/>
  <c r="L86" i="4"/>
  <c r="C87" i="1" s="1"/>
  <c r="L30" i="4"/>
  <c r="C31" i="1" s="1"/>
  <c r="M45" i="4"/>
  <c r="N45" s="1"/>
  <c r="M79"/>
  <c r="N79" s="1"/>
  <c r="M71"/>
  <c r="N71" s="1"/>
  <c r="M59"/>
  <c r="N59" s="1"/>
  <c r="M43"/>
  <c r="N43" s="1"/>
  <c r="M35"/>
  <c r="N35" s="1"/>
  <c r="M27"/>
  <c r="N27" s="1"/>
  <c r="M15"/>
  <c r="N15" s="1"/>
  <c r="M11"/>
  <c r="N11" s="1"/>
  <c r="L89"/>
  <c r="C90" i="1" s="1"/>
  <c r="L47" i="4"/>
  <c r="C48" i="1" s="1"/>
  <c r="M57" i="4"/>
  <c r="N57" s="1"/>
  <c r="L36"/>
  <c r="C37" i="1" s="1"/>
  <c r="M25" i="4"/>
  <c r="N25" s="1"/>
  <c r="L16"/>
  <c r="C17" i="1" s="1"/>
  <c r="M85" i="4"/>
  <c r="N85" s="1"/>
  <c r="M65"/>
  <c r="N65" s="1"/>
  <c r="M78"/>
  <c r="N78" s="1"/>
  <c r="M54"/>
  <c r="N54" s="1"/>
  <c r="M22"/>
  <c r="N22" s="1"/>
  <c r="M13"/>
  <c r="N13" s="1"/>
  <c r="L73"/>
  <c r="C74" i="1" s="1"/>
  <c r="M41" i="4"/>
  <c r="N41" s="1"/>
  <c r="M88"/>
  <c r="N88" s="1"/>
  <c r="M76"/>
  <c r="N76" s="1"/>
  <c r="M60"/>
  <c r="N60" s="1"/>
  <c r="M52"/>
  <c r="N52" s="1"/>
  <c r="L32"/>
  <c r="C33" i="1" s="1"/>
  <c r="L20" i="4"/>
  <c r="C21" i="1" s="1"/>
  <c r="M17" i="4"/>
  <c r="N17" s="1"/>
  <c r="M49"/>
  <c r="N49" s="1"/>
  <c r="M93"/>
  <c r="N93" s="1"/>
  <c r="M69"/>
  <c r="N69" s="1"/>
  <c r="M53"/>
  <c r="N53" s="1"/>
  <c r="M21"/>
  <c r="N21" s="1"/>
  <c r="L56"/>
  <c r="C57" i="1" s="1"/>
  <c r="L90" i="4"/>
  <c r="C91" i="1" s="1"/>
  <c r="L89" i="5"/>
  <c r="D90" i="1" s="1"/>
  <c r="L85" i="5"/>
  <c r="D86" i="1" s="1"/>
  <c r="L77" i="5"/>
  <c r="D78" i="1" s="1"/>
  <c r="L61" i="5"/>
  <c r="D62" i="1" s="1"/>
  <c r="L57" i="5"/>
  <c r="D58" i="1" s="1"/>
  <c r="L49" i="5"/>
  <c r="D50" i="1" s="1"/>
  <c r="L9" i="5"/>
  <c r="D10" i="1" s="1"/>
  <c r="L78" i="5"/>
  <c r="D79" i="1" s="1"/>
  <c r="L70" i="5"/>
  <c r="D71" i="1" s="1"/>
  <c r="L46" i="5"/>
  <c r="D47" i="1" s="1"/>
  <c r="L34" i="5"/>
  <c r="D35" i="1" s="1"/>
  <c r="L81" i="5"/>
  <c r="D82" i="1" s="1"/>
  <c r="L41" i="5"/>
  <c r="D42" i="1" s="1"/>
  <c r="L37" i="5"/>
  <c r="D38" i="1" s="1"/>
  <c r="L21" i="5"/>
  <c r="D22" i="1" s="1"/>
  <c r="L17" i="4"/>
  <c r="C18" i="1" s="1"/>
  <c r="M66" i="4"/>
  <c r="N66" s="1"/>
  <c r="M50"/>
  <c r="N50" s="1"/>
  <c r="M42"/>
  <c r="N42" s="1"/>
  <c r="M18"/>
  <c r="N18" s="1"/>
  <c r="M10"/>
  <c r="N10" s="1"/>
  <c r="L69"/>
  <c r="C70" i="1" s="1"/>
  <c r="M75" i="4"/>
  <c r="N75" s="1"/>
  <c r="M63"/>
  <c r="N63" s="1"/>
  <c r="M55"/>
  <c r="N55" s="1"/>
  <c r="M39"/>
  <c r="N39" s="1"/>
  <c r="M23"/>
  <c r="N23" s="1"/>
  <c r="M19"/>
  <c r="N19" s="1"/>
  <c r="V91" i="3"/>
  <c r="F91" i="1" s="1"/>
  <c r="W87" i="3"/>
  <c r="X87" s="1"/>
  <c r="V59"/>
  <c r="F59" i="1" s="1"/>
  <c r="V22" i="3"/>
  <c r="F22" i="1" s="1"/>
  <c r="V49" i="3"/>
  <c r="F49" i="1" s="1"/>
  <c r="V11" i="3"/>
  <c r="F11" i="1" s="1"/>
  <c r="V66" i="3"/>
  <c r="F66" i="1" s="1"/>
  <c r="V93" i="3"/>
  <c r="F93" i="1" s="1"/>
  <c r="V45" i="3"/>
  <c r="F45" i="1" s="1"/>
  <c r="V33" i="3"/>
  <c r="F33" i="1" s="1"/>
  <c r="V18" i="3"/>
  <c r="F18" i="1" s="1"/>
  <c r="W61" i="3"/>
  <c r="X61" s="1"/>
  <c r="W49"/>
  <c r="X49" s="1"/>
  <c r="V17"/>
  <c r="F17" i="1" s="1"/>
  <c r="V62" i="3"/>
  <c r="F62" i="1" s="1"/>
  <c r="V82" i="3"/>
  <c r="F82" i="1" s="1"/>
  <c r="W92" i="3"/>
  <c r="X92" s="1"/>
  <c r="W65"/>
  <c r="X65" s="1"/>
  <c r="W52"/>
  <c r="X52" s="1"/>
  <c r="W24"/>
  <c r="X24" s="1"/>
  <c r="V52"/>
  <c r="F52" i="1" s="1"/>
  <c r="V19" i="3"/>
  <c r="F19" i="1" s="1"/>
  <c r="W66" i="3"/>
  <c r="X66" s="1"/>
  <c r="W58"/>
  <c r="X58" s="1"/>
  <c r="W93"/>
  <c r="X93" s="1"/>
  <c r="V53"/>
  <c r="F53" i="1" s="1"/>
  <c r="V36" i="3"/>
  <c r="F36" i="1" s="1"/>
  <c r="V56" i="3"/>
  <c r="F56" i="1" s="1"/>
  <c r="V74" i="3"/>
  <c r="F74" i="1" s="1"/>
  <c r="W48" i="3"/>
  <c r="X48" s="1"/>
  <c r="V73"/>
  <c r="F73" i="1" s="1"/>
  <c r="W64" i="3"/>
  <c r="X64" s="1"/>
  <c r="W83"/>
  <c r="X83" s="1"/>
  <c r="W77"/>
  <c r="X77" s="1"/>
  <c r="W33"/>
  <c r="X33" s="1"/>
  <c r="W12"/>
  <c r="X12" s="1"/>
  <c r="W70"/>
  <c r="X70" s="1"/>
  <c r="W45"/>
  <c r="X45" s="1"/>
  <c r="V25"/>
  <c r="F25" i="1" s="1"/>
  <c r="V84" i="3"/>
  <c r="F84" i="1" s="1"/>
  <c r="W88" i="3"/>
  <c r="X88" s="1"/>
  <c r="V68"/>
  <c r="F68" i="1" s="1"/>
  <c r="W39" i="3"/>
  <c r="X39" s="1"/>
  <c r="V20"/>
  <c r="F20" i="1" s="1"/>
  <c r="V9" i="3"/>
  <c r="F9" i="1" s="1"/>
  <c r="W34" i="3"/>
  <c r="X34" s="1"/>
  <c r="V94"/>
  <c r="F94" i="1" s="1"/>
  <c r="V89" i="3"/>
  <c r="F89" i="1" s="1"/>
  <c r="V48" i="3"/>
  <c r="F48" i="1" s="1"/>
  <c r="V39" i="3"/>
  <c r="F39" i="1" s="1"/>
  <c r="V26" i="3"/>
  <c r="F26" i="1" s="1"/>
  <c r="W68" i="3"/>
  <c r="X68" s="1"/>
  <c r="W56"/>
  <c r="X56" s="1"/>
  <c r="W36"/>
  <c r="X36" s="1"/>
  <c r="W32"/>
  <c r="X32" s="1"/>
  <c r="W84"/>
  <c r="X84" s="1"/>
  <c r="W40"/>
  <c r="X40" s="1"/>
  <c r="W16"/>
  <c r="X16" s="1"/>
  <c r="W25"/>
  <c r="X25" s="1"/>
  <c r="V40"/>
  <c r="F40" i="1" s="1"/>
  <c r="V10" i="3"/>
  <c r="F10" i="1" s="1"/>
  <c r="V63" i="3"/>
  <c r="F63" i="1" s="1"/>
  <c r="V34" i="3"/>
  <c r="F34" i="1" s="1"/>
  <c r="G34" s="1"/>
  <c r="U34" s="1"/>
  <c r="V57" i="3"/>
  <c r="F57" i="1" s="1"/>
  <c r="L93" i="2"/>
  <c r="E94" i="1" s="1"/>
  <c r="M19" i="2"/>
  <c r="N19" s="1"/>
  <c r="M31"/>
  <c r="N31" s="1"/>
  <c r="M63"/>
  <c r="N63" s="1"/>
  <c r="M24"/>
  <c r="N24" s="1"/>
  <c r="L58"/>
  <c r="E59" i="1" s="1"/>
  <c r="M20" i="2"/>
  <c r="N20" s="1"/>
  <c r="M48"/>
  <c r="N48" s="1"/>
  <c r="M12"/>
  <c r="N12" s="1"/>
  <c r="M61"/>
  <c r="N61" s="1"/>
  <c r="V35" i="3"/>
  <c r="F35" i="1" s="1"/>
  <c r="W35" i="3"/>
  <c r="X35" s="1"/>
  <c r="L92" i="2"/>
  <c r="E93" i="1" s="1"/>
  <c r="M92" i="2"/>
  <c r="N92" s="1"/>
  <c r="M38"/>
  <c r="N38" s="1"/>
  <c r="L38"/>
  <c r="E39" i="1" s="1"/>
  <c r="V29" i="3"/>
  <c r="F29" i="1" s="1"/>
  <c r="W29" i="3"/>
  <c r="X29" s="1"/>
  <c r="M50" i="2"/>
  <c r="N50" s="1"/>
  <c r="L50"/>
  <c r="E51" i="1" s="1"/>
  <c r="M11" i="2"/>
  <c r="N11" s="1"/>
  <c r="L11"/>
  <c r="E12" i="1" s="1"/>
  <c r="V55" i="3"/>
  <c r="F55" i="1" s="1"/>
  <c r="V60" i="3"/>
  <c r="F60" i="1" s="1"/>
  <c r="V86" i="3"/>
  <c r="F86" i="1" s="1"/>
  <c r="G86" s="1"/>
  <c r="U86" s="1"/>
  <c r="V54" i="3"/>
  <c r="F54" i="1" s="1"/>
  <c r="W57" i="3"/>
  <c r="X57" s="1"/>
  <c r="V13"/>
  <c r="F13" i="1" s="1"/>
  <c r="W13" i="3"/>
  <c r="X13" s="1"/>
  <c r="L14" i="4"/>
  <c r="C15" i="1" s="1"/>
  <c r="M14" i="4"/>
  <c r="N14" s="1"/>
  <c r="V38" i="3"/>
  <c r="F38" i="1" s="1"/>
  <c r="V67" i="3"/>
  <c r="F67" i="1" s="1"/>
  <c r="W76" i="3"/>
  <c r="X76" s="1"/>
  <c r="W46"/>
  <c r="X46" s="1"/>
  <c r="V46"/>
  <c r="F46" i="1" s="1"/>
  <c r="W42" i="3"/>
  <c r="X42" s="1"/>
  <c r="V42"/>
  <c r="F42" i="1" s="1"/>
  <c r="W14" i="3"/>
  <c r="X14" s="1"/>
  <c r="V14"/>
  <c r="F14" i="1" s="1"/>
  <c r="V88" i="3"/>
  <c r="F88" i="1" s="1"/>
  <c r="W72" i="3"/>
  <c r="X72" s="1"/>
  <c r="C6" i="4"/>
  <c r="W80" i="3"/>
  <c r="X80" s="1"/>
  <c r="W62"/>
  <c r="X62" s="1"/>
  <c r="W26"/>
  <c r="X26" s="1"/>
  <c r="W17"/>
  <c r="X17" s="1"/>
  <c r="M39" i="2"/>
  <c r="N39" s="1"/>
  <c r="V65" i="3"/>
  <c r="F65" i="1" s="1"/>
  <c r="W74" i="3"/>
  <c r="X74" s="1"/>
  <c r="W20"/>
  <c r="X20" s="1"/>
  <c r="M86" i="4"/>
  <c r="N86" s="1"/>
  <c r="M70"/>
  <c r="N70" s="1"/>
  <c r="M62"/>
  <c r="N62" s="1"/>
  <c r="M46"/>
  <c r="N46" s="1"/>
  <c r="M30"/>
  <c r="N30" s="1"/>
  <c r="L35" i="2"/>
  <c r="E36" i="1" s="1"/>
  <c r="L83" i="2"/>
  <c r="E84" i="1" s="1"/>
  <c r="M53" i="2"/>
  <c r="N53" s="1"/>
  <c r="L41"/>
  <c r="E42" i="1" s="1"/>
  <c r="L56" i="2"/>
  <c r="E57" i="1" s="1"/>
  <c r="L80" i="2"/>
  <c r="E81" i="1" s="1"/>
  <c r="L8" i="2"/>
  <c r="E9" i="1" s="1"/>
  <c r="V87" i="3"/>
  <c r="F87" i="1" s="1"/>
  <c r="L92" i="5"/>
  <c r="D93" i="1" s="1"/>
  <c r="L88" i="5"/>
  <c r="D89" i="1" s="1"/>
  <c r="L84" i="5"/>
  <c r="D85" i="1" s="1"/>
  <c r="L80" i="5"/>
  <c r="D81" i="1" s="1"/>
  <c r="L76" i="5"/>
  <c r="D77" i="1" s="1"/>
  <c r="G77" s="1"/>
  <c r="U77" s="1"/>
  <c r="L72" i="5"/>
  <c r="D73" i="1" s="1"/>
  <c r="L68" i="5"/>
  <c r="D69" i="1" s="1"/>
  <c r="L64" i="5"/>
  <c r="D65" i="1" s="1"/>
  <c r="L60" i="5"/>
  <c r="D61" i="1" s="1"/>
  <c r="L56" i="5"/>
  <c r="D57" i="1" s="1"/>
  <c r="L52" i="5"/>
  <c r="D53" i="1" s="1"/>
  <c r="L48" i="5"/>
  <c r="D49" i="1" s="1"/>
  <c r="L44" i="5"/>
  <c r="D45" i="1" s="1"/>
  <c r="L40" i="5"/>
  <c r="D41" i="1" s="1"/>
  <c r="L36" i="5"/>
  <c r="D37" i="1" s="1"/>
  <c r="L32" i="5"/>
  <c r="D33" i="1" s="1"/>
  <c r="L28" i="5"/>
  <c r="D29" i="1" s="1"/>
  <c r="L24" i="5"/>
  <c r="D25" i="1" s="1"/>
  <c r="W94" i="3"/>
  <c r="X94" s="1"/>
  <c r="W86"/>
  <c r="X86" s="1"/>
  <c r="W82"/>
  <c r="X82" s="1"/>
  <c r="W78"/>
  <c r="X78" s="1"/>
  <c r="V70"/>
  <c r="F70" i="1" s="1"/>
  <c r="W38" i="3"/>
  <c r="X38" s="1"/>
  <c r="V30"/>
  <c r="F30" i="1" s="1"/>
  <c r="W22" i="3"/>
  <c r="X22" s="1"/>
  <c r="W18"/>
  <c r="X18" s="1"/>
  <c r="W10"/>
  <c r="X10" s="1"/>
  <c r="V31"/>
  <c r="F31" i="1" s="1"/>
  <c r="V21" i="3"/>
  <c r="F21" i="1" s="1"/>
  <c r="L89" i="2"/>
  <c r="M85"/>
  <c r="N85" s="1"/>
  <c r="M77"/>
  <c r="N77" s="1"/>
  <c r="M65"/>
  <c r="N65" s="1"/>
  <c r="M37"/>
  <c r="N37" s="1"/>
  <c r="M21"/>
  <c r="N21" s="1"/>
  <c r="L13"/>
  <c r="E14" i="1" s="1"/>
  <c r="L83" i="4"/>
  <c r="C84" i="1" s="1"/>
  <c r="V50" i="3"/>
  <c r="F50" i="1" s="1"/>
  <c r="V76" i="3"/>
  <c r="F76" i="1" s="1"/>
  <c r="W30" i="3"/>
  <c r="X30" s="1"/>
  <c r="W21"/>
  <c r="X21" s="1"/>
  <c r="L75" i="4"/>
  <c r="C76" i="1" s="1"/>
  <c r="L43" i="4"/>
  <c r="C44" i="1" s="1"/>
  <c r="L35" i="4"/>
  <c r="C36" i="1" s="1"/>
  <c r="M92" i="5"/>
  <c r="N92" s="1"/>
  <c r="M84"/>
  <c r="N84" s="1"/>
  <c r="M76"/>
  <c r="N76" s="1"/>
  <c r="M68"/>
  <c r="N68" s="1"/>
  <c r="M60"/>
  <c r="N60" s="1"/>
  <c r="M52"/>
  <c r="N52" s="1"/>
  <c r="M44"/>
  <c r="N44" s="1"/>
  <c r="M36"/>
  <c r="N36" s="1"/>
  <c r="M28"/>
  <c r="N28" s="1"/>
  <c r="M89" i="4"/>
  <c r="N89" s="1"/>
  <c r="L18" i="5"/>
  <c r="D19" i="1" s="1"/>
  <c r="M18" i="5"/>
  <c r="N18" s="1"/>
  <c r="L14"/>
  <c r="D15" i="1" s="1"/>
  <c r="G15" s="1"/>
  <c r="U15" s="1"/>
  <c r="M14" i="5"/>
  <c r="N14" s="1"/>
  <c r="L10"/>
  <c r="D11" i="1" s="1"/>
  <c r="M10" i="5"/>
  <c r="N10" s="1"/>
  <c r="W51" i="3"/>
  <c r="X51" s="1"/>
  <c r="V51"/>
  <c r="F51" i="1" s="1"/>
  <c r="W47" i="3"/>
  <c r="X47" s="1"/>
  <c r="V47"/>
  <c r="F47" i="1" s="1"/>
  <c r="W43" i="3"/>
  <c r="X43" s="1"/>
  <c r="V43"/>
  <c r="F43" i="1" s="1"/>
  <c r="M70" i="2"/>
  <c r="N70" s="1"/>
  <c r="L70"/>
  <c r="E71" i="1" s="1"/>
  <c r="M19" i="5"/>
  <c r="N19" s="1"/>
  <c r="M11"/>
  <c r="N11" s="1"/>
  <c r="W60" i="3"/>
  <c r="X60" s="1"/>
  <c r="W54"/>
  <c r="X54" s="1"/>
  <c r="M61" i="4"/>
  <c r="N61" s="1"/>
  <c r="L71" i="2"/>
  <c r="E72" i="1" s="1"/>
  <c r="W85" i="3"/>
  <c r="X85" s="1"/>
  <c r="W81"/>
  <c r="X81" s="1"/>
  <c r="W73"/>
  <c r="X73" s="1"/>
  <c r="M55" i="2"/>
  <c r="N55" s="1"/>
  <c r="L75"/>
  <c r="E76" i="1" s="1"/>
  <c r="M60" i="2"/>
  <c r="N60" s="1"/>
  <c r="L72"/>
  <c r="E73" i="1" s="1"/>
  <c r="M91" i="4"/>
  <c r="N91" s="1"/>
  <c r="M67"/>
  <c r="N67" s="1"/>
  <c r="M51"/>
  <c r="N51" s="1"/>
  <c r="M47"/>
  <c r="N47" s="1"/>
  <c r="L93" i="5"/>
  <c r="D94" i="1" s="1"/>
  <c r="L69" i="5"/>
  <c r="D70" i="1" s="1"/>
  <c r="L45" i="5"/>
  <c r="D46" i="1" s="1"/>
  <c r="L29" i="5"/>
  <c r="D30" i="1" s="1"/>
  <c r="L25" i="5"/>
  <c r="D26" i="1" s="1"/>
  <c r="W9" i="3"/>
  <c r="X9" s="1"/>
  <c r="W91"/>
  <c r="X91" s="1"/>
  <c r="W67"/>
  <c r="X67" s="1"/>
  <c r="W63"/>
  <c r="X63" s="1"/>
  <c r="W59"/>
  <c r="X59" s="1"/>
  <c r="W55"/>
  <c r="X55" s="1"/>
  <c r="W27"/>
  <c r="X27" s="1"/>
  <c r="W19"/>
  <c r="X19" s="1"/>
  <c r="W15"/>
  <c r="X15" s="1"/>
  <c r="W11"/>
  <c r="X11" s="1"/>
  <c r="V92"/>
  <c r="F92" i="1" s="1"/>
  <c r="V72" i="3"/>
  <c r="F72" i="1" s="1"/>
  <c r="V44" i="3"/>
  <c r="F44" i="1" s="1"/>
  <c r="V24" i="3"/>
  <c r="F24" i="1" s="1"/>
  <c r="V12" i="3"/>
  <c r="F12" i="1" s="1"/>
  <c r="V81" i="3"/>
  <c r="F81" i="1" s="1"/>
  <c r="M90" i="2"/>
  <c r="N90" s="1"/>
  <c r="L54"/>
  <c r="E55" i="1" s="1"/>
  <c r="M42" i="2"/>
  <c r="N42" s="1"/>
  <c r="L22"/>
  <c r="E23" i="1" s="1"/>
  <c r="L18" i="2"/>
  <c r="E19" i="1" s="1"/>
  <c r="M14" i="2"/>
  <c r="N14" s="1"/>
  <c r="L23" i="4"/>
  <c r="C24" i="1" s="1"/>
  <c r="L30" i="2"/>
  <c r="E31" i="1" s="1"/>
  <c r="W53" i="3"/>
  <c r="X53" s="1"/>
  <c r="W44"/>
  <c r="X44" s="1"/>
  <c r="M93" i="5"/>
  <c r="N93" s="1"/>
  <c r="M85"/>
  <c r="N85" s="1"/>
  <c r="M77"/>
  <c r="N77" s="1"/>
  <c r="M69"/>
  <c r="N69" s="1"/>
  <c r="M61"/>
  <c r="N61" s="1"/>
  <c r="M53"/>
  <c r="N53" s="1"/>
  <c r="M45"/>
  <c r="N45" s="1"/>
  <c r="M37"/>
  <c r="N37" s="1"/>
  <c r="M29"/>
  <c r="N29" s="1"/>
  <c r="M21"/>
  <c r="N21" s="1"/>
  <c r="M13"/>
  <c r="N13" s="1"/>
  <c r="L82"/>
  <c r="D83" i="1" s="1"/>
  <c r="L91" i="5"/>
  <c r="D92" i="1" s="1"/>
  <c r="L87" i="5"/>
  <c r="D88" i="1" s="1"/>
  <c r="L83" i="5"/>
  <c r="D84" i="1" s="1"/>
  <c r="L79" i="5"/>
  <c r="D80" i="1" s="1"/>
  <c r="L75" i="5"/>
  <c r="D76" i="1" s="1"/>
  <c r="L71" i="5"/>
  <c r="D72" i="1" s="1"/>
  <c r="L67" i="5"/>
  <c r="D68" i="1" s="1"/>
  <c r="L63" i="5"/>
  <c r="D64" i="1" s="1"/>
  <c r="L59" i="5"/>
  <c r="D60" i="1" s="1"/>
  <c r="L55" i="5"/>
  <c r="D56" i="1" s="1"/>
  <c r="L51" i="5"/>
  <c r="D52" i="1" s="1"/>
  <c r="L47" i="5"/>
  <c r="D48" i="1" s="1"/>
  <c r="L43" i="5"/>
  <c r="D44" i="1" s="1"/>
  <c r="L39" i="5"/>
  <c r="D40" i="1" s="1"/>
  <c r="L35" i="5"/>
  <c r="D36" i="1" s="1"/>
  <c r="L31" i="5"/>
  <c r="D32" i="1" s="1"/>
  <c r="L27" i="5"/>
  <c r="D28" i="1" s="1"/>
  <c r="L23" i="5"/>
  <c r="D24" i="1" s="1"/>
  <c r="L20" i="5"/>
  <c r="D21" i="1" s="1"/>
  <c r="L16" i="5"/>
  <c r="D17" i="1" s="1"/>
  <c r="L12" i="5"/>
  <c r="D13" i="1" s="1"/>
  <c r="V32" i="3"/>
  <c r="F32" i="1" s="1"/>
  <c r="L60" i="4"/>
  <c r="C61" i="1" s="1"/>
  <c r="L48" i="4"/>
  <c r="C49" i="1" s="1"/>
  <c r="L24" i="4"/>
  <c r="C25" i="1" s="1"/>
  <c r="M8" i="5"/>
  <c r="N8" s="1"/>
  <c r="M91"/>
  <c r="N91" s="1"/>
  <c r="M87"/>
  <c r="N87" s="1"/>
  <c r="M83"/>
  <c r="N83" s="1"/>
  <c r="M79"/>
  <c r="N79" s="1"/>
  <c r="M75"/>
  <c r="N75" s="1"/>
  <c r="M71"/>
  <c r="N71" s="1"/>
  <c r="M67"/>
  <c r="N67" s="1"/>
  <c r="M63"/>
  <c r="N63" s="1"/>
  <c r="M59"/>
  <c r="N59" s="1"/>
  <c r="M55"/>
  <c r="N55" s="1"/>
  <c r="M51"/>
  <c r="N51" s="1"/>
  <c r="M47"/>
  <c r="N47" s="1"/>
  <c r="M43"/>
  <c r="N43" s="1"/>
  <c r="M39"/>
  <c r="N39" s="1"/>
  <c r="M35"/>
  <c r="N35" s="1"/>
  <c r="M31"/>
  <c r="N31" s="1"/>
  <c r="M27"/>
  <c r="N27" s="1"/>
  <c r="M23"/>
  <c r="N23" s="1"/>
  <c r="M84" i="4"/>
  <c r="N84" s="1"/>
  <c r="M68"/>
  <c r="N68" s="1"/>
  <c r="M32"/>
  <c r="N32" s="1"/>
  <c r="M20"/>
  <c r="N20" s="1"/>
  <c r="M12"/>
  <c r="N12" s="1"/>
  <c r="L90" i="5"/>
  <c r="D91" i="1" s="1"/>
  <c r="L74" i="5"/>
  <c r="D75" i="1" s="1"/>
  <c r="L66" i="5"/>
  <c r="D67" i="1" s="1"/>
  <c r="L62" i="5"/>
  <c r="D63" i="1" s="1"/>
  <c r="L58" i="5"/>
  <c r="D59" i="1" s="1"/>
  <c r="L50" i="5"/>
  <c r="D51" i="1" s="1"/>
  <c r="L42" i="5"/>
  <c r="D43" i="1" s="1"/>
  <c r="L30" i="5"/>
  <c r="D31" i="1" s="1"/>
  <c r="L22" i="5"/>
  <c r="D23" i="1" s="1"/>
  <c r="L19" i="5"/>
  <c r="D20" i="1" s="1"/>
  <c r="L15" i="5"/>
  <c r="D16" i="1" s="1"/>
  <c r="L11" i="5"/>
  <c r="D12" i="1" s="1"/>
  <c r="C6" i="5"/>
  <c r="M90"/>
  <c r="N90" s="1"/>
  <c r="M86"/>
  <c r="N86" s="1"/>
  <c r="M82"/>
  <c r="N82" s="1"/>
  <c r="M78"/>
  <c r="N78" s="1"/>
  <c r="M74"/>
  <c r="N74" s="1"/>
  <c r="M70"/>
  <c r="N70" s="1"/>
  <c r="M66"/>
  <c r="N66" s="1"/>
  <c r="M62"/>
  <c r="N62" s="1"/>
  <c r="M58"/>
  <c r="N58" s="1"/>
  <c r="M54"/>
  <c r="N54" s="1"/>
  <c r="M50"/>
  <c r="N50" s="1"/>
  <c r="M46"/>
  <c r="N46" s="1"/>
  <c r="M42"/>
  <c r="N42" s="1"/>
  <c r="M38"/>
  <c r="N38" s="1"/>
  <c r="M34"/>
  <c r="N34" s="1"/>
  <c r="M30"/>
  <c r="N30" s="1"/>
  <c r="M26"/>
  <c r="N26" s="1"/>
  <c r="M22"/>
  <c r="N22" s="1"/>
  <c r="W31" i="3"/>
  <c r="X31" s="1"/>
  <c r="M30" i="2"/>
  <c r="N30" s="1"/>
  <c r="J7" i="1"/>
  <c r="V75" i="3"/>
  <c r="F75" i="1" s="1"/>
  <c r="W75" i="3"/>
  <c r="X75" s="1"/>
  <c r="L74" i="2"/>
  <c r="E75" i="1" s="1"/>
  <c r="M74" i="2"/>
  <c r="N74" s="1"/>
  <c r="W37" i="3"/>
  <c r="X37" s="1"/>
  <c r="V37"/>
  <c r="F37" i="1" s="1"/>
  <c r="L36" i="2"/>
  <c r="E37" i="1" s="1"/>
  <c r="M22" i="2"/>
  <c r="N22" s="1"/>
  <c r="V23" i="3"/>
  <c r="F23" i="1" s="1"/>
  <c r="W23" i="3"/>
  <c r="X23" s="1"/>
  <c r="L73" i="2"/>
  <c r="E74" i="1" s="1"/>
  <c r="V71" i="3"/>
  <c r="F71" i="1" s="1"/>
  <c r="W71" i="3"/>
  <c r="X71" s="1"/>
  <c r="V41"/>
  <c r="F41" i="1" s="1"/>
  <c r="W50" i="3"/>
  <c r="X50" s="1"/>
  <c r="W41"/>
  <c r="X41" s="1"/>
  <c r="L40" i="2"/>
  <c r="M40"/>
  <c r="N40" s="1"/>
  <c r="C6"/>
  <c r="V90" i="3"/>
  <c r="F90" i="1" s="1"/>
  <c r="W90" i="3"/>
  <c r="X90" s="1"/>
  <c r="E90" i="1"/>
  <c r="D9"/>
  <c r="K6" i="5"/>
  <c r="L82" i="4"/>
  <c r="C83" i="1" s="1"/>
  <c r="L66" i="4"/>
  <c r="C67" i="1" s="1"/>
  <c r="L58" i="4"/>
  <c r="C59" i="1" s="1"/>
  <c r="L50" i="4"/>
  <c r="C51" i="1" s="1"/>
  <c r="L38" i="4"/>
  <c r="C39" i="1" s="1"/>
  <c r="L26" i="4"/>
  <c r="C27" i="1" s="1"/>
  <c r="G27" s="1"/>
  <c r="U27" s="1"/>
  <c r="L22" i="4"/>
  <c r="C23" i="1" s="1"/>
  <c r="L18" i="4"/>
  <c r="C19" i="1" s="1"/>
  <c r="L11" i="4"/>
  <c r="C12" i="1" s="1"/>
  <c r="L78" i="4"/>
  <c r="C79" i="1" s="1"/>
  <c r="L54" i="4"/>
  <c r="C55" i="1" s="1"/>
  <c r="L42" i="4"/>
  <c r="C43" i="1" s="1"/>
  <c r="L10" i="4"/>
  <c r="C11" i="1" s="1"/>
  <c r="L87" i="4"/>
  <c r="C88" i="1" s="1"/>
  <c r="L79" i="4"/>
  <c r="C80" i="1" s="1"/>
  <c r="L71" i="4"/>
  <c r="C72" i="1" s="1"/>
  <c r="L63" i="4"/>
  <c r="C64" i="1" s="1"/>
  <c r="L59" i="4"/>
  <c r="C60" i="1" s="1"/>
  <c r="L39" i="4"/>
  <c r="C40" i="1" s="1"/>
  <c r="L31" i="4"/>
  <c r="C32" i="1" s="1"/>
  <c r="L27" i="4"/>
  <c r="C28" i="1" s="1"/>
  <c r="L40" i="4"/>
  <c r="C41" i="1" s="1"/>
  <c r="L21" i="4"/>
  <c r="C22" i="1" s="1"/>
  <c r="L67" i="4"/>
  <c r="C68" i="1" s="1"/>
  <c r="L55" i="4"/>
  <c r="C56" i="1" s="1"/>
  <c r="L19" i="4"/>
  <c r="C20" i="1" s="1"/>
  <c r="L15" i="4"/>
  <c r="C16" i="1" s="1"/>
  <c r="L88" i="4"/>
  <c r="C89" i="1" s="1"/>
  <c r="L80" i="4"/>
  <c r="C81" i="1" s="1"/>
  <c r="L72" i="4"/>
  <c r="C73" i="1" s="1"/>
  <c r="L28" i="4"/>
  <c r="C29" i="1" s="1"/>
  <c r="L93" i="4"/>
  <c r="C94" i="1" s="1"/>
  <c r="L81" i="4"/>
  <c r="C82" i="1" s="1"/>
  <c r="L77" i="4"/>
  <c r="C78" i="1" s="1"/>
  <c r="G78" s="1"/>
  <c r="U78" s="1"/>
  <c r="L65" i="4"/>
  <c r="C66" i="1" s="1"/>
  <c r="L53" i="4"/>
  <c r="C54" i="1" s="1"/>
  <c r="L49" i="4"/>
  <c r="C50" i="1" s="1"/>
  <c r="L41" i="4"/>
  <c r="C42" i="1" s="1"/>
  <c r="L37" i="4"/>
  <c r="C38" i="1" s="1"/>
  <c r="L8" i="4"/>
  <c r="C9" i="1" s="1"/>
  <c r="G85"/>
  <c r="U85" s="1"/>
  <c r="G82" l="1"/>
  <c r="U82" s="1"/>
  <c r="G58"/>
  <c r="U58" s="1"/>
  <c r="G79"/>
  <c r="U79" s="1"/>
  <c r="G33"/>
  <c r="U33" s="1"/>
  <c r="G64"/>
  <c r="U64" s="1"/>
  <c r="G62"/>
  <c r="U62" s="1"/>
  <c r="J8"/>
  <c r="J6" s="1"/>
  <c r="M6" s="1"/>
  <c r="G69"/>
  <c r="G45"/>
  <c r="G26"/>
  <c r="G22"/>
  <c r="U22" s="1"/>
  <c r="G83"/>
  <c r="U83" s="1"/>
  <c r="G11"/>
  <c r="N6" i="5"/>
  <c r="G93" i="1"/>
  <c r="U93" s="1"/>
  <c r="G87"/>
  <c r="U87" s="1"/>
  <c r="G57"/>
  <c r="U57" s="1"/>
  <c r="N6" i="4"/>
  <c r="G10" i="1"/>
  <c r="U10" s="1"/>
  <c r="G35"/>
  <c r="U35" s="1"/>
  <c r="G30"/>
  <c r="U30" s="1"/>
  <c r="G17"/>
  <c r="U17" s="1"/>
  <c r="G29"/>
  <c r="U29" s="1"/>
  <c r="G16"/>
  <c r="U16" s="1"/>
  <c r="G80"/>
  <c r="U80" s="1"/>
  <c r="G91"/>
  <c r="U91" s="1"/>
  <c r="G70"/>
  <c r="U70" s="1"/>
  <c r="G61"/>
  <c r="U61" s="1"/>
  <c r="G52"/>
  <c r="U52" s="1"/>
  <c r="G46"/>
  <c r="U46" s="1"/>
  <c r="G92"/>
  <c r="U92" s="1"/>
  <c r="G63"/>
  <c r="U63" s="1"/>
  <c r="G50"/>
  <c r="U50" s="1"/>
  <c r="G28"/>
  <c r="U28" s="1"/>
  <c r="G49"/>
  <c r="U49" s="1"/>
  <c r="G47"/>
  <c r="U47" s="1"/>
  <c r="G65"/>
  <c r="U65" s="1"/>
  <c r="G48"/>
  <c r="U48" s="1"/>
  <c r="G13"/>
  <c r="U13" s="1"/>
  <c r="G40"/>
  <c r="U40" s="1"/>
  <c r="G84"/>
  <c r="U84" s="1"/>
  <c r="G73"/>
  <c r="U73" s="1"/>
  <c r="G32"/>
  <c r="U32" s="1"/>
  <c r="G72"/>
  <c r="U72" s="1"/>
  <c r="G25"/>
  <c r="U25" s="1"/>
  <c r="G18"/>
  <c r="U18" s="1"/>
  <c r="G53"/>
  <c r="U53" s="1"/>
  <c r="G54"/>
  <c r="U54" s="1"/>
  <c r="G66"/>
  <c r="U66" s="1"/>
  <c r="G19"/>
  <c r="U19" s="1"/>
  <c r="G20"/>
  <c r="U20" s="1"/>
  <c r="G74"/>
  <c r="U74" s="1"/>
  <c r="G24"/>
  <c r="U24" s="1"/>
  <c r="G31"/>
  <c r="U31" s="1"/>
  <c r="G89"/>
  <c r="U89" s="1"/>
  <c r="G60"/>
  <c r="U60" s="1"/>
  <c r="G67"/>
  <c r="U67" s="1"/>
  <c r="G43"/>
  <c r="U43" s="1"/>
  <c r="G51"/>
  <c r="U51" s="1"/>
  <c r="G21"/>
  <c r="U21" s="1"/>
  <c r="G44"/>
  <c r="U44" s="1"/>
  <c r="G42"/>
  <c r="U42" s="1"/>
  <c r="G12"/>
  <c r="U12" s="1"/>
  <c r="G39"/>
  <c r="U39" s="1"/>
  <c r="G76"/>
  <c r="U76" s="1"/>
  <c r="G71"/>
  <c r="U71" s="1"/>
  <c r="G36"/>
  <c r="U36" s="1"/>
  <c r="G14"/>
  <c r="U14" s="1"/>
  <c r="M6" i="5"/>
  <c r="G38" i="1"/>
  <c r="U38" s="1"/>
  <c r="G68"/>
  <c r="U68" s="1"/>
  <c r="M6" i="4"/>
  <c r="D7" i="1"/>
  <c r="G94"/>
  <c r="U94" s="1"/>
  <c r="G81"/>
  <c r="U81" s="1"/>
  <c r="G56"/>
  <c r="U56" s="1"/>
  <c r="G88"/>
  <c r="U88" s="1"/>
  <c r="G55"/>
  <c r="U55" s="1"/>
  <c r="G59"/>
  <c r="U59" s="1"/>
  <c r="L6" i="5"/>
  <c r="C7" i="1"/>
  <c r="G9"/>
  <c r="U9" s="1"/>
  <c r="G23"/>
  <c r="U23" s="1"/>
  <c r="G75"/>
  <c r="U75" s="1"/>
  <c r="G37"/>
  <c r="U37" s="1"/>
  <c r="F7"/>
  <c r="E41"/>
  <c r="G41" s="1"/>
  <c r="U41" s="1"/>
  <c r="M6" i="2"/>
  <c r="L6"/>
  <c r="V7" i="3"/>
  <c r="W7"/>
  <c r="G90" i="1"/>
  <c r="U90" s="1"/>
  <c r="L6" i="4"/>
  <c r="U26" i="1" l="1"/>
  <c r="U11"/>
  <c r="U69"/>
  <c r="U45"/>
  <c r="E7"/>
  <c r="G7"/>
  <c r="G97" s="1"/>
</calcChain>
</file>

<file path=xl/sharedStrings.xml><?xml version="1.0" encoding="utf-8"?>
<sst xmlns="http://schemas.openxmlformats.org/spreadsheetml/2006/main" count="805" uniqueCount="252">
  <si>
    <t>Приложение № 1</t>
  </si>
  <si>
    <t>№ п\п</t>
  </si>
  <si>
    <t>Наименование субъекта Российской Федерации</t>
  </si>
  <si>
    <t>Итого по РФ: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</si>
  <si>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</si>
  <si>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</si>
  <si>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</si>
  <si>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</si>
  <si>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</si>
  <si>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</si>
  <si>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</si>
  <si>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</si>
  <si>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</si>
  <si>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</si>
  <si>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</si>
  <si>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</si>
  <si>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</si>
  <si>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</si>
  <si>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</si>
  <si>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</si>
  <si>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</si>
  <si>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</si>
  <si>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</si>
  <si>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</si>
  <si>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</si>
  <si>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</si>
  <si>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</si>
  <si>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</si>
  <si>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</si>
  <si>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</si>
  <si>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</si>
  <si>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</si>
  <si>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</si>
  <si>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</si>
  <si>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</si>
  <si>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</si>
  <si>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</si>
  <si>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</si>
  <si>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</si>
  <si>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</si>
  <si>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</si>
  <si>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</si>
  <si>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</si>
  <si>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</si>
  <si>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</si>
  <si>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</si>
  <si>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</si>
  <si>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</si>
  <si>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</si>
  <si>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</si>
  <si>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</si>
  <si>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</si>
  <si>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</si>
  <si>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</si>
  <si>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</si>
  <si>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</si>
  <si>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</si>
  <si>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</si>
  <si>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</si>
  <si>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</si>
  <si>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</si>
  <si>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</si>
  <si>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</si>
  <si>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</si>
  <si>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</si>
  <si>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</si>
  <si>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</si>
  <si>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Республика Саха (Якутия)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</si>
  <si>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</si>
  <si>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</si>
  <si>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</si>
  <si>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</si>
  <si>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</si>
  <si>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</si>
  <si>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</si>
  <si>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</si>
  <si>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Приложение № 2</t>
  </si>
  <si>
    <t>№ п/п</t>
  </si>
  <si>
    <t>Размер выплаты единовременного пособия (рублей)</t>
  </si>
  <si>
    <t>Приложение № 3</t>
  </si>
  <si>
    <t>Размер максимальной выплаты ежемесячного пособия (рублей)</t>
  </si>
  <si>
    <t>Размер выплаты ежемесячного пособия (рублей)</t>
  </si>
  <si>
    <t>Приложение № 4</t>
  </si>
  <si>
    <t>Размер выплаты пособия (рублей)</t>
  </si>
  <si>
    <t>Приложение № 5</t>
  </si>
  <si>
    <t>Республика Крым</t>
  </si>
  <si>
    <t>город Севастополь</t>
  </si>
  <si>
    <t>Ненецкий автономный округ</t>
  </si>
  <si>
    <t>Нераспределенный резерв</t>
  </si>
  <si>
    <t xml:space="preserve">                                                                               РАСЧЕТ</t>
  </si>
  <si>
    <t>Коды</t>
  </si>
  <si>
    <t xml:space="preserve">                                                 от " _____ "  _____________________________  20 __ г.</t>
  </si>
  <si>
    <t xml:space="preserve">           Дата</t>
  </si>
  <si>
    <t>Главный распорядитель средств</t>
  </si>
  <si>
    <t>по ОКПО</t>
  </si>
  <si>
    <t xml:space="preserve">федерального бюджета </t>
  </si>
  <si>
    <t xml:space="preserve">Министерство труда и социальной защиты Российской Федерации </t>
  </si>
  <si>
    <t>Раздел</t>
  </si>
  <si>
    <t xml:space="preserve">      по БК</t>
  </si>
  <si>
    <t>Подраздел</t>
  </si>
  <si>
    <t>Государственная программа</t>
  </si>
  <si>
    <t xml:space="preserve">     по БК</t>
  </si>
  <si>
    <t xml:space="preserve">Подпрограмма </t>
  </si>
  <si>
    <t>Основное мероприятие</t>
  </si>
  <si>
    <t xml:space="preserve">Наименование межбюджетного </t>
  </si>
  <si>
    <t>трансферта (направление расходов)</t>
  </si>
  <si>
    <t>Вид расходов</t>
  </si>
  <si>
    <t>Единица измерения: тыс руб</t>
  </si>
  <si>
    <t>по ОКЕИ</t>
  </si>
  <si>
    <t>Документ, утверждающий методику</t>
  </si>
  <si>
    <t>Дата</t>
  </si>
  <si>
    <t>распределения межбюджетного</t>
  </si>
  <si>
    <t xml:space="preserve">                                     (наименование, дата и номер нормативного правового акта)</t>
  </si>
  <si>
    <t>Номер</t>
  </si>
  <si>
    <t>трасферта*</t>
  </si>
  <si>
    <t>Алгоритм (формула) расчета объема межбюджетного трансферта субъекту Российской Федерации</t>
  </si>
  <si>
    <t xml:space="preserve">Сi=С1i + С2i + С3i + С4i ; где:                                                                                                                                                  С1i=Чi х Пi x Кi + Дi;                                                                                                                                                                     С2i=Чi х Пi x Кi + Дi;                                                                                                                                                                              С3i=Чi х Пi x Кi + Дi;                                                                                                                                                                              С4i=(В1i х Пmax x Кi+В2i х П1 x Кi+ В3i х П2 x Кi)х 12+Дi
</t>
  </si>
  <si>
    <t>Показатели (основные показатели), используемые для расчета (с указанием наименований и единицы измерения)**</t>
  </si>
  <si>
    <t>3.1</t>
  </si>
  <si>
    <t>Субвенции из федерального бюджета бюджетам субъектов Российской Федерации и города Байконура на выплату отдельных государственных пособий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в рамках подпрограммы "Совершенствование социальной поддержки семьи и детей" государственной программы Российской Федерации "Социальная поддержка граждан"</t>
  </si>
  <si>
    <t>Постановление Правительства РФ  от 8 октября 2013 г. № 893 "О порядоке предоставления субвенций, предоставляемых бюджетам субъектов Российской Федерации и бюджету г. Байконура из федерального бюджета в целях финансового обеспечения расходных обязательств субъектов Российской Федерации, возникающих при выполнении полномочий Российской Федерации, на выплату отдельных видов государственных пособий лицам, не подлежащим 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лицами)".</t>
  </si>
  <si>
    <r>
      <rPr>
        <b/>
        <sz val="12"/>
        <rFont val="Times New Roman"/>
        <family val="1"/>
        <charset val="204"/>
      </rPr>
      <t xml:space="preserve">Чi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Прогнозное количество выплат                                                       (шт.)</t>
    </r>
  </si>
  <si>
    <r>
      <rPr>
        <b/>
        <sz val="12"/>
        <rFont val="Times New Roman"/>
        <family val="1"/>
        <charset val="204"/>
      </rPr>
      <t xml:space="preserve">Кi      </t>
    </r>
    <r>
      <rPr>
        <sz val="10"/>
        <rFont val="Times New Roman"/>
        <family val="1"/>
        <charset val="204"/>
      </rPr>
      <t>Районный коэффициент (%)</t>
    </r>
  </si>
  <si>
    <r>
      <rPr>
        <b/>
        <sz val="11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С1   </t>
    </r>
    <r>
      <rPr>
        <b/>
        <sz val="11"/>
        <rFont val="Times New Roman"/>
        <family val="1"/>
        <charset val="204"/>
      </rPr>
      <t xml:space="preserve">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пособия по беременности и родам женщинам, уволенным в связи с ликвидацией организаций (прекращением деятельности, полномочий физическими лицами), определенным в соответствии со ст.6 и 4 Федерального закона от 19 мая 1995 г. № 81-ФЗ «О государственных пособиях гражданам, имеющим детей»                                    (тыс.рублей)   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</si>
  <si>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С2       </t>
    </r>
    <r>
      <rPr>
        <b/>
        <sz val="11"/>
        <rFont val="Times New Roman"/>
        <family val="1"/>
        <charset val="204"/>
      </rPr>
      <t xml:space="preserve"> 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единовременного пособия женщинам, вставшим на учет в медицинских организациях в ранние сроки беременности, уволенным в связи с ликвидацией организаций (прекращением деятельности, полномочий физическими лицами), определенным в соответствии со ст.9 и 4 Федерального закона от 19 мая 1995 г. № 81-ФЗ «О государственных пособиях гражданам, имеющим детей»                                                                   (тыс.рублей)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</si>
  <si>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С3      </t>
    </r>
    <r>
      <rPr>
        <b/>
        <sz val="11"/>
        <rFont val="Times New Roman"/>
        <family val="1"/>
        <charset val="204"/>
      </rPr>
      <t xml:space="preserve">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материнством, определенным в соответствии со ст.11 и 4 Федерального закона от 19 мая 1995 г. № 81-ФЗ «О государственных пособиях гражданам, имеющим детей»  (тыс.рублей)      </t>
    </r>
  </si>
  <si>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С4      </t>
    </r>
    <r>
      <rPr>
        <b/>
        <sz val="11"/>
        <rFont val="Times New Roman"/>
        <family val="1"/>
        <charset val="204"/>
      </rPr>
      <t xml:space="preserve">                                              </t>
    </r>
    <r>
      <rPr>
        <sz val="11"/>
        <rFont val="Times New Roman"/>
        <family val="1"/>
        <charset val="204"/>
      </rPr>
      <t xml:space="preserve">Необходимый объем средств из федерального бюджета на выплату  ежемесячного пособия по уходу за ребенком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лицами), определенным в соответствии со ст.13 и 4 Федерального закона от 19 мая 1995 г. № 81-ФЗ «О государственных пособиях гражданам, имеющим детей» (тыс.рублей) </t>
    </r>
  </si>
  <si>
    <r>
      <rPr>
        <b/>
        <sz val="12"/>
        <rFont val="Times New Roman"/>
        <family val="1"/>
        <charset val="204"/>
      </rPr>
      <t xml:space="preserve">С    </t>
    </r>
    <r>
      <rPr>
        <sz val="1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      Объем субвенции из федерального бюджета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 (тыс.рублей) (гр.3+гр.4+гр.5+гр.6)     </t>
    </r>
  </si>
  <si>
    <r>
      <rPr>
        <b/>
        <sz val="12"/>
        <rFont val="Times New Roman"/>
        <family val="1"/>
        <charset val="204"/>
      </rPr>
      <t xml:space="preserve">В1i </t>
    </r>
    <r>
      <rPr>
        <sz val="10"/>
        <rFont val="Times New Roman"/>
        <family val="1"/>
        <charset val="204"/>
      </rPr>
      <t>Прогноз-ное число выплат в месяц максималь-ного размера ежемесяч-ного пособия для лиц уволенных (шт.)</t>
    </r>
  </si>
  <si>
    <r>
      <rPr>
        <b/>
        <sz val="12"/>
        <rFont val="Times New Roman"/>
        <family val="1"/>
        <charset val="204"/>
      </rPr>
      <t xml:space="preserve">В2i </t>
    </r>
    <r>
      <rPr>
        <sz val="10"/>
        <rFont val="Times New Roman"/>
        <family val="1"/>
        <charset val="204"/>
      </rPr>
      <t>Прогноз-ное число выплат в месяц ежемесячного пособия по уходу за первым ребенком (шт.)</t>
    </r>
  </si>
  <si>
    <r>
      <rPr>
        <b/>
        <sz val="12"/>
        <rFont val="Times New Roman"/>
        <family val="1"/>
        <charset val="204"/>
      </rPr>
      <t xml:space="preserve">В3i </t>
    </r>
    <r>
      <rPr>
        <sz val="10"/>
        <rFont val="Times New Roman"/>
        <family val="1"/>
        <charset val="204"/>
      </rPr>
      <t>Прогноз-ное число выплат в месяц ежемесяч-ного пособия по уходу за вторым ребенком (шт.)</t>
    </r>
  </si>
  <si>
    <r>
      <rPr>
        <b/>
        <sz val="12"/>
        <rFont val="Times New Roman"/>
        <family val="1"/>
        <charset val="204"/>
      </rPr>
      <t>Кi</t>
    </r>
    <r>
      <rPr>
        <sz val="10"/>
        <rFont val="Times New Roman"/>
        <family val="1"/>
        <charset val="204"/>
      </rPr>
      <t xml:space="preserve"> Район-ный коэффи-циент (%)</t>
    </r>
  </si>
  <si>
    <r>
      <rPr>
        <b/>
        <sz val="12"/>
        <rFont val="Times New Roman"/>
        <family val="1"/>
        <charset val="204"/>
      </rPr>
      <t xml:space="preserve">Кi </t>
    </r>
    <r>
      <rPr>
        <sz val="10"/>
        <rFont val="Times New Roman"/>
        <family val="1"/>
        <charset val="204"/>
      </rPr>
      <t>Район-ный коэффи-циент (%)</t>
    </r>
  </si>
  <si>
    <r>
      <rPr>
        <b/>
        <sz val="12"/>
        <rFont val="Times New Roman"/>
        <family val="1"/>
        <charset val="204"/>
      </rPr>
      <t xml:space="preserve">С4    </t>
    </r>
    <r>
      <rPr>
        <sz val="10"/>
        <rFont val="Times New Roman"/>
        <family val="1"/>
        <charset val="204"/>
      </rPr>
      <t>Необходимый объем средств на выплату ежемесячного пособия по уходу за ребенком  (тыс. рублей) (гр.3xгр.7+гр.9хгр.13+гр.15хгр.19)+(гр.3xгр.8+гр.9хгр.14+гр.15хгр.20)x11мес.+гр.21)</t>
    </r>
  </si>
  <si>
    <r>
      <rPr>
        <b/>
        <sz val="12"/>
        <rFont val="Times New Roman"/>
        <family val="1"/>
        <charset val="204"/>
      </rPr>
      <t>Кi</t>
    </r>
    <r>
      <rPr>
        <sz val="10"/>
        <rFont val="Times New Roman"/>
        <family val="1"/>
        <charset val="204"/>
      </rPr>
      <t xml:space="preserve">                                Районный коэффициент (%)</t>
    </r>
  </si>
  <si>
    <r>
      <rPr>
        <b/>
        <sz val="12"/>
        <rFont val="Times New Roman"/>
        <family val="1"/>
        <charset val="204"/>
      </rPr>
      <t xml:space="preserve">Чi  </t>
    </r>
    <r>
      <rPr>
        <sz val="10"/>
        <rFont val="Times New Roman"/>
        <family val="1"/>
        <charset val="204"/>
      </rPr>
      <t>Прогнозная численность получателей                                                       (чел.)</t>
    </r>
  </si>
  <si>
    <r>
      <rPr>
        <b/>
        <sz val="12"/>
        <rFont val="Times New Roman"/>
        <family val="1"/>
        <charset val="204"/>
      </rPr>
      <t xml:space="preserve">Чi </t>
    </r>
    <r>
      <rPr>
        <sz val="10"/>
        <rFont val="Times New Roman"/>
        <family val="1"/>
        <charset val="204"/>
      </rPr>
      <t xml:space="preserve"> Прогнозная численность получателей                                                       (чел.)</t>
    </r>
  </si>
  <si>
    <t>10</t>
  </si>
  <si>
    <t>3</t>
  </si>
  <si>
    <t>149</t>
  </si>
  <si>
    <t xml:space="preserve">"Социальное обеспечение населения" </t>
  </si>
  <si>
    <t xml:space="preserve">"Социальная поддержка граждан"  </t>
  </si>
  <si>
    <t>"Оказание мер государственной поддержки в связи с беременностью и родами, а также гражданам, имеющим детей"</t>
  </si>
  <si>
    <t>"Социальная политика"</t>
  </si>
  <si>
    <t xml:space="preserve">"Субвенции"  </t>
  </si>
  <si>
    <t>530</t>
  </si>
  <si>
    <t xml:space="preserve">"Совершенствование государственной поддержки семеи и детей" </t>
  </si>
  <si>
    <t>80.10.2013</t>
  </si>
  <si>
    <t>Республика Адыгея (Адыгея)</t>
  </si>
  <si>
    <t>Кабардино-Балкарская Республика</t>
  </si>
  <si>
    <t>Карачаево-Черкесская Республика</t>
  </si>
  <si>
    <t>Республика Северная Осетия - Алания</t>
  </si>
  <si>
    <t>Республика Татарстан (Татарстан)</t>
  </si>
  <si>
    <t>Чувашская Республика - Чувашия</t>
  </si>
  <si>
    <t>город Москва</t>
  </si>
  <si>
    <t>город Санкт-Петербург</t>
  </si>
  <si>
    <t>Ханты-Мансийский автономный округ - Югра</t>
  </si>
  <si>
    <t>Ямало-Ненецкий автономный округ</t>
  </si>
  <si>
    <t>город Байконур</t>
  </si>
  <si>
    <t>53800</t>
  </si>
  <si>
    <t xml:space="preserve">                                                     4. Оценка расходных обязательств субъектов Российской Федерации (муниципальных образований), </t>
  </si>
  <si>
    <t xml:space="preserve">                                                                        возникающих при выполнении  переданных полномочий Российской Федерации,</t>
  </si>
  <si>
    <t xml:space="preserve"> Полномочие Российской Федерации, переданное на уровень субъектов Российской Федерации и (или) муниципальных образований </t>
  </si>
  <si>
    <t xml:space="preserve">Подлежащие оценке расходные обязательства субъектов Российской Федерации (муниципальных образований), возникающие при выполнении переданного полномочия 
(далее - оцениваемые обязательства) </t>
  </si>
  <si>
    <t xml:space="preserve">   Оцениваемые обязательства </t>
  </si>
  <si>
    <t>Номер  по порядку оцениваемого обязательства</t>
  </si>
  <si>
    <t xml:space="preserve">Наименование оцениваемого обязательства </t>
  </si>
  <si>
    <t>Структурная единица (абзац, подпункт, пункт, часть, статья) и реквизиты (дата и наименование) законодательного акта Российской Федерации (федерального закона, закона Российской Федерации), в соответствии с которым устанавливается оцениваемое обязательство</t>
  </si>
  <si>
    <t>Порядок определения объема оцениваемого обязательства</t>
  </si>
  <si>
    <t>Федеральный закон от 19 мая 1995 г. № 81-ФЗ                                           «О государственных пособиях гражданам, имеющим детей»</t>
  </si>
  <si>
    <t xml:space="preserve">Наименование субъекта
 Российской Федерации </t>
  </si>
  <si>
    <t>Код по ОКТМО</t>
  </si>
  <si>
    <t>Номер оцениваемого обязательства 
по п/п</t>
  </si>
  <si>
    <t>Оценка объемов оцениваемого обязательства</t>
  </si>
  <si>
    <t>Объем субвенции на финансовое обеспечение осуществления переданного полномочия</t>
  </si>
  <si>
    <t xml:space="preserve">Итого по оцениваемому обязательству </t>
  </si>
  <si>
    <t>Всего по субъектам Российской Федерации на осуществление переданного полномочия</t>
  </si>
  <si>
    <t>х</t>
  </si>
  <si>
    <t>Субвенции из федерального бюджета бюджетам субъектов Российской Федерации и города Байконура на выплату отдельных государственных пособий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</t>
  </si>
  <si>
    <t>Выплата отдельных государственных пособий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</t>
  </si>
  <si>
    <t xml:space="preserve">Согласно методике распределения субвенций, утвержденной постановлением Правительства Российской Федерации                                                                       от 8 октября 2013 г. № 893 </t>
  </si>
  <si>
    <t xml:space="preserve">                                                           </t>
  </si>
  <si>
    <t xml:space="preserve">на плановый период </t>
  </si>
  <si>
    <t xml:space="preserve">на 2020 год  </t>
  </si>
  <si>
    <t xml:space="preserve">на 2020 год   </t>
  </si>
  <si>
    <r>
      <rPr>
        <b/>
        <sz val="12"/>
        <rFont val="Times New Roman"/>
        <family val="1"/>
        <charset val="204"/>
      </rPr>
      <t xml:space="preserve">Дi      </t>
    </r>
    <r>
      <rPr>
        <b/>
        <sz val="10"/>
        <rFont val="Times New Roman"/>
        <family val="1"/>
        <charset val="204"/>
      </rPr>
      <t xml:space="preserve">                                      </t>
    </r>
    <r>
      <rPr>
        <sz val="10"/>
        <rFont val="Times New Roman"/>
        <family val="1"/>
        <charset val="204"/>
      </rPr>
      <t>Почтовые расходы, осуществление переданного полномочия                             (не более 1,5%)                                       (рублей)</t>
    </r>
  </si>
  <si>
    <r>
      <rPr>
        <b/>
        <sz val="12"/>
        <rFont val="Times New Roman"/>
        <family val="1"/>
        <charset val="204"/>
      </rPr>
      <t xml:space="preserve">Дi  </t>
    </r>
    <r>
      <rPr>
        <sz val="10"/>
        <rFont val="Times New Roman"/>
        <family val="1"/>
        <charset val="204"/>
      </rPr>
      <t xml:space="preserve">    Почтовые расходы, осуществление переданного полномочия                             (не более 1,5%)                                       (рублей)  </t>
    </r>
  </si>
  <si>
    <r>
      <rPr>
        <b/>
        <sz val="12"/>
        <rFont val="Times New Roman"/>
        <family val="1"/>
        <charset val="204"/>
      </rPr>
      <t>Дi</t>
    </r>
    <r>
      <rPr>
        <sz val="10"/>
        <rFont val="Times New Roman"/>
        <family val="1"/>
        <charset val="204"/>
      </rPr>
      <t xml:space="preserve">                   Почтовые расходы, осуществление переданного полномочия                             (не более 1,5%)                                       (рублей)</t>
    </r>
  </si>
  <si>
    <r>
      <rPr>
        <b/>
        <sz val="12"/>
        <rFont val="Times New Roman"/>
        <family val="1"/>
        <charset val="204"/>
      </rPr>
      <t xml:space="preserve">Дi </t>
    </r>
    <r>
      <rPr>
        <sz val="10"/>
        <rFont val="Times New Roman"/>
        <family val="1"/>
        <charset val="204"/>
      </rPr>
      <t xml:space="preserve"> Почтовые расходы, осуществление переданного полномочия                             (не более 1,5%)                                       (рублей)</t>
    </r>
  </si>
  <si>
    <t xml:space="preserve">                       распределения межбюджетного трансферта между субъектами Российской Федерации</t>
  </si>
  <si>
    <t>04</t>
  </si>
  <si>
    <t xml:space="preserve"> 1. Распределение межбюджетного трансферта между субъектами Российской Федерации на 2019 год</t>
  </si>
  <si>
    <t>Расчет потребности в субвенции из федерального бюджета  на осуществление переданных полномочий по назначению и выплате отдельных видов государственных пособий  лицам, не подлежащим обязательному социальному страхованию на случай временной нетрудоспособности и в связи с материнством, а также уволенным в связи с ликвидацией  организаций (прекращением деятельности, полномочий физическими лицами), на 2019 год</t>
  </si>
  <si>
    <t>Объем межбюджетного трансферта на 2019 год</t>
  </si>
  <si>
    <t xml:space="preserve"> на 2019  год и на плановый период 2020 и 2021 годов </t>
  </si>
  <si>
    <t>Приложение № 20
к Методическим указаниям по распределению бюджетных ассигнований по разделам, подразделам, целевым статьям и видам расходов классификации расходов федерального бюджета на 2019 год и на плановый период 2020 и 2021 годов</t>
  </si>
  <si>
    <t>01.07.2018</t>
  </si>
  <si>
    <t xml:space="preserve">                                                                                      на 2019 год и на плановый период 2020 и 2021 годов           </t>
  </si>
  <si>
    <t>на 2019 год</t>
  </si>
  <si>
    <t xml:space="preserve">на 2021 год  </t>
  </si>
  <si>
    <t xml:space="preserve">на 2019 год </t>
  </si>
  <si>
    <t xml:space="preserve">на 2021 год   </t>
  </si>
  <si>
    <t>в том числе:</t>
  </si>
  <si>
    <t>на январь</t>
  </si>
  <si>
    <t>на февраль-декабрь</t>
  </si>
  <si>
    <r>
      <rPr>
        <b/>
        <sz val="12"/>
        <rFont val="Times New Roman"/>
        <family val="1"/>
        <charset val="204"/>
      </rPr>
      <t xml:space="preserve">Пi    </t>
    </r>
    <r>
      <rPr>
        <b/>
        <sz val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 xml:space="preserve">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(2018 года) на январь</t>
    </r>
  </si>
  <si>
    <t>Расчет необходимого объема средств из федерального бюджета на выплату ежемесячного пособия по уходу за ребенком лицам, не подлежащим обязательному социальному страхованию на случай временной нетрудоспособности и в связи с материнством, а также лицам, уволенным в связи с ликвидацией организаций (прекращением деятельности, полномочий физическими лицами), определенным в соответствии со ст.13 и 4 Федерального закона от 19 мая 1995 г. № 81-ФЗ «О государственных пособиях гражданам, имеющим детей», на 2019 год</t>
  </si>
  <si>
    <r>
      <rPr>
        <b/>
        <sz val="12"/>
        <rFont val="Times New Roman"/>
        <family val="1"/>
        <charset val="204"/>
      </rPr>
      <t xml:space="preserve">Пmax </t>
    </r>
    <r>
      <rPr>
        <sz val="10"/>
        <rFont val="Times New Roman"/>
        <family val="1"/>
        <charset val="204"/>
      </rPr>
      <t xml:space="preserve">Размер максималь-ной выплаты ежемесяч-ного пособия               </t>
    </r>
    <r>
      <rPr>
        <b/>
        <sz val="10"/>
        <rFont val="Times New Roman"/>
        <family val="1"/>
        <charset val="204"/>
      </rPr>
      <t xml:space="preserve"> (2018 года)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</si>
  <si>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>(2018 года)</t>
    </r>
    <r>
      <rPr>
        <sz val="10"/>
        <rFont val="Times New Roman"/>
        <family val="1"/>
        <charset val="204"/>
      </rPr>
      <t xml:space="preserve"> (гр.4xгр.6)</t>
    </r>
  </si>
  <si>
    <r>
      <rPr>
        <b/>
        <sz val="12"/>
        <rFont val="Times New Roman"/>
        <family val="1"/>
        <charset val="204"/>
      </rPr>
      <t xml:space="preserve">П1                  </t>
    </r>
    <r>
      <rPr>
        <sz val="10"/>
        <rFont val="Times New Roman"/>
        <family val="1"/>
        <charset val="204"/>
      </rPr>
      <t xml:space="preserve">Размер выплаты пособия на первого ребенка </t>
    </r>
    <r>
      <rPr>
        <b/>
        <sz val="10"/>
        <rFont val="Times New Roman"/>
        <family val="1"/>
        <charset val="204"/>
      </rPr>
      <t>(2018 года)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</si>
  <si>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(2018 года) </t>
    </r>
    <r>
      <rPr>
        <sz val="10"/>
        <rFont val="Times New Roman"/>
        <family val="1"/>
        <charset val="204"/>
      </rPr>
      <t>(гр.10xгр.12)</t>
    </r>
  </si>
  <si>
    <r>
      <rPr>
        <b/>
        <sz val="12"/>
        <rFont val="Times New Roman"/>
        <family val="1"/>
        <charset val="204"/>
      </rPr>
      <t>П2</t>
    </r>
    <r>
      <rPr>
        <sz val="10"/>
        <rFont val="Times New Roman"/>
        <family val="1"/>
        <charset val="204"/>
      </rPr>
      <t xml:space="preserve">                Размер выплаты пособия на второго ребенка</t>
    </r>
    <r>
      <rPr>
        <b/>
        <sz val="10"/>
        <rFont val="Times New Roman"/>
        <family val="1"/>
        <charset val="204"/>
      </rPr>
      <t xml:space="preserve"> (2018 года)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</si>
  <si>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(2018 года)</t>
    </r>
    <r>
      <rPr>
        <sz val="10"/>
        <rFont val="Times New Roman"/>
        <family val="1"/>
        <charset val="204"/>
      </rPr>
      <t xml:space="preserve"> (гр.16xгр.18)</t>
    </r>
  </si>
  <si>
    <r>
      <rPr>
        <b/>
        <sz val="12"/>
        <rFont val="Times New Roman"/>
        <family val="1"/>
        <charset val="204"/>
      </rPr>
      <t xml:space="preserve">Пi </t>
    </r>
    <r>
      <rPr>
        <sz val="10"/>
        <rFont val="Times New Roman"/>
        <family val="1"/>
        <charset val="204"/>
      </rPr>
      <t xml:space="preserve">                 размер пособия (за весь период выплаты </t>
    </r>
    <r>
      <rPr>
        <b/>
        <sz val="10"/>
        <rFont val="Times New Roman"/>
        <family val="1"/>
        <charset val="204"/>
      </rPr>
      <t>(2018 года) на январь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</si>
  <si>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(2018 года)</t>
    </r>
    <r>
      <rPr>
        <sz val="10"/>
        <rFont val="Times New Roman"/>
        <family val="1"/>
        <charset val="204"/>
      </rPr>
      <t xml:space="preserve"> (гр.6xгр.8)</t>
    </r>
  </si>
  <si>
    <t>Расчет необходимого объема средств из федерального бюджета на выплату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материнством, определенным в соответствии со ст.11 и 4 Федерального закона от 19 мая 1995 г. № 81-ФЗ «О государственных пособиях гражданам, имеющим детей»,  на 2019 год</t>
  </si>
  <si>
    <r>
      <t>Размер выплаты пособия с учетом районного коэффициента</t>
    </r>
    <r>
      <rPr>
        <b/>
        <sz val="10"/>
        <rFont val="Times New Roman"/>
        <family val="1"/>
        <charset val="204"/>
      </rPr>
      <t xml:space="preserve"> (2018 года)</t>
    </r>
    <r>
      <rPr>
        <sz val="10"/>
        <rFont val="Times New Roman"/>
        <family val="1"/>
        <charset val="204"/>
      </rPr>
      <t xml:space="preserve"> (гр.6xгр.8)</t>
    </r>
  </si>
  <si>
    <r>
      <rPr>
        <b/>
        <sz val="12"/>
        <rFont val="Times New Roman"/>
        <family val="1"/>
        <charset val="204"/>
      </rPr>
      <t xml:space="preserve">Пi  </t>
    </r>
    <r>
      <rPr>
        <sz val="10"/>
        <rFont val="Times New Roman"/>
        <family val="1"/>
        <charset val="204"/>
      </rPr>
      <t xml:space="preserve">                     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(2018 года)</t>
    </r>
  </si>
  <si>
    <t>Расчет необходимого объема средств из федерального бюджета на выплату единовременного пособия женщинам, вставшим на учет в медицинских организациях в ранние сроки беременности, уволенным в связи с ликвидацией организаций (прекращением деятельности, полномочий физическими лицами), определенным в соответствии со ст.9 и 4 Федерального закона от 19 мая 1995 г. № 81-ФЗ   «О государственных пособиях гражданам, имеющим детей», на 2019 год</t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</si>
  <si>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 xml:space="preserve">(2018 года) </t>
    </r>
    <r>
      <rPr>
        <sz val="10"/>
        <rFont val="Times New Roman"/>
        <family val="1"/>
        <charset val="204"/>
      </rPr>
      <t>(гр.6xгр.8)</t>
    </r>
  </si>
  <si>
    <t>Кассовый расход 2017 года</t>
  </si>
  <si>
    <t>Контроль 1,5%</t>
  </si>
  <si>
    <r>
      <rPr>
        <b/>
        <sz val="12"/>
        <rFont val="Times New Roman"/>
        <family val="1"/>
        <charset val="204"/>
      </rPr>
      <t xml:space="preserve">С3    </t>
    </r>
    <r>
      <rPr>
        <sz val="10"/>
        <rFont val="Times New Roman"/>
        <family val="1"/>
        <charset val="204"/>
      </rPr>
      <t xml:space="preserve">                                         Необходимый объем средств на выплату единовременного пособия (тыс. рублей)                                                 (гр.4xгр.9+гр.5хгр.10+гр.11)                                                             </t>
    </r>
  </si>
  <si>
    <r>
      <rPr>
        <b/>
        <sz val="12"/>
        <rFont val="Times New Roman"/>
        <family val="1"/>
        <charset val="204"/>
      </rPr>
      <t xml:space="preserve">С1  </t>
    </r>
    <r>
      <rPr>
        <sz val="10"/>
        <rFont val="Times New Roman"/>
        <family val="1"/>
        <charset val="204"/>
      </rPr>
      <t xml:space="preserve">                                   Необходимый объем средств на выплату пособия (тыс. рублей)                                                 (гр.4xгр.9+гр.5хгр.10+гр.11)</t>
    </r>
  </si>
  <si>
    <r>
      <rPr>
        <b/>
        <sz val="12"/>
        <rFont val="Times New Roman"/>
        <family val="1"/>
        <charset val="204"/>
      </rPr>
      <t xml:space="preserve">С2 </t>
    </r>
    <r>
      <rPr>
        <sz val="10"/>
        <rFont val="Times New Roman"/>
        <family val="1"/>
        <charset val="204"/>
      </rPr>
      <t xml:space="preserve">                                          Необходимый объем средств на выплату единовременного пособия (тыс.рублей)                                                 (гр.4xгр.9+гр.5хгр.10+гр.11)</t>
    </r>
  </si>
  <si>
    <t>резерв</t>
  </si>
  <si>
    <r>
      <rPr>
        <b/>
        <sz val="12"/>
        <rFont val="Times New Roman"/>
        <family val="1"/>
        <charset val="204"/>
      </rPr>
      <t xml:space="preserve">Пi   </t>
    </r>
    <r>
      <rPr>
        <b/>
        <sz val="10"/>
        <rFont val="Times New Roman"/>
        <family val="1"/>
        <charset val="204"/>
      </rPr>
      <t xml:space="preserve">         </t>
    </r>
    <r>
      <rPr>
        <sz val="10"/>
        <rFont val="Times New Roman"/>
        <family val="1"/>
        <charset val="204"/>
      </rPr>
      <t xml:space="preserve">размер единовременного пособия                           </t>
    </r>
    <r>
      <rPr>
        <b/>
        <sz val="10"/>
        <rFont val="Times New Roman"/>
        <family val="1"/>
        <charset val="204"/>
      </rPr>
      <t xml:space="preserve"> (индексация на 4,7%) на февраль-декабрь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</si>
  <si>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(индексация на  4,7%)</t>
    </r>
    <r>
      <rPr>
        <sz val="10"/>
        <rFont val="Times New Roman"/>
        <family val="1"/>
        <charset val="204"/>
      </rPr>
      <t xml:space="preserve"> (гр.7xгр.8)</t>
    </r>
  </si>
  <si>
    <r>
      <rPr>
        <b/>
        <sz val="12"/>
        <rFont val="Times New Roman"/>
        <family val="1"/>
        <charset val="204"/>
      </rPr>
      <t xml:space="preserve">Пmax </t>
    </r>
    <r>
      <rPr>
        <sz val="10"/>
        <rFont val="Times New Roman"/>
        <family val="1"/>
        <charset val="204"/>
      </rPr>
      <t xml:space="preserve">Размер максималь-ной выплаты ежемесяч-ного пособия               </t>
    </r>
    <r>
      <rPr>
        <b/>
        <sz val="10"/>
        <rFont val="Times New Roman"/>
        <family val="1"/>
        <charset val="204"/>
      </rPr>
      <t xml:space="preserve"> (индексация на 4,7%)</t>
    </r>
  </si>
  <si>
    <r>
      <t>Размер выплаты пособия с учетом район-ного коэффи-циента</t>
    </r>
    <r>
      <rPr>
        <b/>
        <sz val="10"/>
        <rFont val="Times New Roman"/>
        <family val="1"/>
        <charset val="204"/>
      </rPr>
      <t xml:space="preserve"> (индексация на 4,7%)</t>
    </r>
    <r>
      <rPr>
        <sz val="10"/>
        <rFont val="Times New Roman"/>
        <family val="1"/>
        <charset val="204"/>
      </rPr>
      <t xml:space="preserve"> (гр.5xгр.6)</t>
    </r>
  </si>
  <si>
    <r>
      <rPr>
        <b/>
        <sz val="12"/>
        <rFont val="Times New Roman"/>
        <family val="1"/>
        <charset val="204"/>
      </rPr>
      <t xml:space="preserve">П1               </t>
    </r>
    <r>
      <rPr>
        <sz val="10"/>
        <rFont val="Times New Roman"/>
        <family val="1"/>
        <charset val="204"/>
      </rPr>
      <t xml:space="preserve"> Размер выплаты пособия на первого ребенка </t>
    </r>
    <r>
      <rPr>
        <b/>
        <sz val="10"/>
        <rFont val="Times New Roman"/>
        <family val="1"/>
        <charset val="204"/>
      </rPr>
      <t>(индексация на 4,7%)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</si>
  <si>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>(индексация на 4,7%)</t>
    </r>
    <r>
      <rPr>
        <sz val="10"/>
        <rFont val="Times New Roman"/>
        <family val="1"/>
        <charset val="204"/>
      </rPr>
      <t xml:space="preserve"> (гр.11xгр.12)</t>
    </r>
  </si>
  <si>
    <r>
      <rPr>
        <b/>
        <sz val="12"/>
        <rFont val="Times New Roman"/>
        <family val="1"/>
        <charset val="204"/>
      </rPr>
      <t>П2</t>
    </r>
    <r>
      <rPr>
        <sz val="10"/>
        <rFont val="Times New Roman"/>
        <family val="1"/>
        <charset val="204"/>
      </rPr>
      <t xml:space="preserve">                   Размер выплаты пособия на второго ребенка</t>
    </r>
    <r>
      <rPr>
        <b/>
        <sz val="10"/>
        <rFont val="Times New Roman"/>
        <family val="1"/>
        <charset val="204"/>
      </rPr>
      <t xml:space="preserve"> (индексация на 4,7%)</t>
    </r>
  </si>
  <si>
    <r>
      <t xml:space="preserve">Размер выплаты пособия с учетом район-ного коэффи-циента </t>
    </r>
    <r>
      <rPr>
        <b/>
        <sz val="10"/>
        <rFont val="Times New Roman"/>
        <family val="1"/>
        <charset val="204"/>
      </rPr>
      <t xml:space="preserve">(индексация на 4,7%) </t>
    </r>
    <r>
      <rPr>
        <sz val="10"/>
        <rFont val="Times New Roman"/>
        <family val="1"/>
        <charset val="204"/>
      </rPr>
      <t>(гр.17xгр.18)</t>
    </r>
  </si>
  <si>
    <r>
      <rPr>
        <b/>
        <sz val="12"/>
        <rFont val="Times New Roman"/>
        <family val="1"/>
        <charset val="204"/>
      </rPr>
      <t xml:space="preserve">Пi               </t>
    </r>
    <r>
      <rPr>
        <sz val="10"/>
        <rFont val="Times New Roman"/>
        <family val="1"/>
        <charset val="204"/>
      </rPr>
      <t xml:space="preserve">  размер пособия (за весь период выплаты</t>
    </r>
    <r>
      <rPr>
        <b/>
        <sz val="10"/>
        <rFont val="Times New Roman"/>
        <family val="1"/>
        <charset val="204"/>
      </rPr>
      <t xml:space="preserve"> (индексация на 4,7%) на февраль-декабрь</t>
    </r>
  </si>
  <si>
    <r>
      <t xml:space="preserve">Размер выплаты пособия с учетом районного коэффициента </t>
    </r>
    <r>
      <rPr>
        <b/>
        <sz val="10"/>
        <rFont val="Times New Roman"/>
        <family val="1"/>
        <charset val="204"/>
      </rPr>
      <t>(индексация на 4,7%)</t>
    </r>
    <r>
      <rPr>
        <sz val="10"/>
        <rFont val="Times New Roman"/>
        <family val="1"/>
        <charset val="204"/>
      </rPr>
      <t xml:space="preserve"> (гр.7xгр.8)</t>
    </r>
  </si>
  <si>
    <r>
      <rPr>
        <b/>
        <sz val="12"/>
        <rFont val="Times New Roman"/>
        <family val="1"/>
        <charset val="204"/>
      </rPr>
      <t xml:space="preserve">Пi </t>
    </r>
    <r>
      <rPr>
        <sz val="10"/>
        <rFont val="Times New Roman"/>
        <family val="1"/>
        <charset val="204"/>
      </rPr>
      <t xml:space="preserve">                        размер единовременного пособия                            </t>
    </r>
    <r>
      <rPr>
        <b/>
        <sz val="10"/>
        <rFont val="Times New Roman"/>
        <family val="1"/>
        <charset val="204"/>
      </rPr>
      <t>(индексация на 4,7%)</t>
    </r>
  </si>
  <si>
    <t xml:space="preserve">Доведенный предельный объем на 2021 год </t>
  </si>
  <si>
    <t>Прогноз на 2020 год (3,7%) от кассы 2017 года</t>
  </si>
  <si>
    <t>Прогноз на 2021 год (4,0%) от кассы 2017 года</t>
  </si>
  <si>
    <t>Всего</t>
  </si>
  <si>
    <t xml:space="preserve">Доведенный предельный объем на 2019 год </t>
  </si>
  <si>
    <t xml:space="preserve">Доведенный предельный объем на 2020 год </t>
  </si>
  <si>
    <t>Фактическая числ. За 2016 год</t>
  </si>
  <si>
    <t>Фактическая числ. За 2017 год</t>
  </si>
  <si>
    <t xml:space="preserve">Расчет субъектов на 2019 год (4,7%) </t>
  </si>
  <si>
    <t>НАШ прогноз на 2019 год (4,7%) от кассы 2017 года</t>
  </si>
  <si>
    <t>В расчете на 2018 г</t>
  </si>
  <si>
    <t>В расчете численность пособий для уволенных на  2018 г</t>
  </si>
  <si>
    <t>В расчете численность пособий по уходу за первым на 2018 г</t>
  </si>
  <si>
    <t>В расчете численность пособий по уходу за вторым на 2018 г</t>
  </si>
  <si>
    <t xml:space="preserve">Расчет необходимого объема средств из федерального бюджета на выплату пособия по беременности и родам женщинам, уволенным в связи с ликвидацией организаций (прекращением деятельности, полномочий физическими лицами), определенным в соответствии со ст.6 и 4 Федерального закона от 19 мая 1995 г. № 81-ФЗ «О государственных пособиях гражданам, имеющим детей», на 2019 год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</si>
</sst>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0"/>
    <numFmt numFmtId="166" formatCode="0.0"/>
  </numFmts>
  <fonts count="44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b/>
      <sz val="16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color rgb="FF00B050"/>
      <name val="Arial Cyr"/>
      <charset val="204"/>
    </font>
    <font>
      <b/>
      <sz val="8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60">
    <xf numFmtId="0" fontId="0" fillId="0" borderId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26" borderId="17" applyNumberFormat="0" applyAlignment="0" applyProtection="0"/>
    <xf numFmtId="0" fontId="19" fillId="27" borderId="18" applyNumberFormat="0" applyAlignment="0" applyProtection="0"/>
    <xf numFmtId="0" fontId="20" fillId="27" borderId="17" applyNumberFormat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28" borderId="23" applyNumberFormat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28" fillId="0" borderId="0"/>
    <xf numFmtId="0" fontId="1" fillId="0" borderId="0"/>
    <xf numFmtId="0" fontId="29" fillId="0" borderId="0"/>
    <xf numFmtId="0" fontId="16" fillId="0" borderId="0"/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6" fillId="31" borderId="24" applyNumberFormat="0" applyFont="0" applyAlignment="0" applyProtection="0"/>
    <xf numFmtId="0" fontId="16" fillId="31" borderId="24" applyNumberFormat="0" applyFont="0" applyAlignment="0" applyProtection="0"/>
    <xf numFmtId="0" fontId="16" fillId="31" borderId="24" applyNumberFormat="0" applyFont="0" applyAlignment="0" applyProtection="0"/>
    <xf numFmtId="0" fontId="32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4" fillId="32" borderId="0" applyNumberFormat="0" applyBorder="0" applyAlignment="0" applyProtection="0"/>
  </cellStyleXfs>
  <cellXfs count="204"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" fontId="2" fillId="33" borderId="2" xfId="0" applyNumberFormat="1" applyFont="1" applyFill="1" applyBorder="1" applyAlignment="1">
      <alignment horizontal="center" vertical="center"/>
    </xf>
    <xf numFmtId="1" fontId="2" fillId="33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3" fontId="5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3" fontId="5" fillId="33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 vertical="center" wrapText="1"/>
    </xf>
    <xf numFmtId="4" fontId="35" fillId="33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right" vertical="center"/>
    </xf>
    <xf numFmtId="164" fontId="35" fillId="3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 applyFont="1"/>
    <xf numFmtId="3" fontId="2" fillId="33" borderId="1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4" fontId="5" fillId="33" borderId="2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164" fontId="5" fillId="33" borderId="2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 wrapText="1"/>
    </xf>
    <xf numFmtId="0" fontId="1" fillId="34" borderId="0" xfId="0" applyFont="1" applyFill="1"/>
    <xf numFmtId="3" fontId="1" fillId="34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/>
    <xf numFmtId="2" fontId="2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/>
    <xf numFmtId="164" fontId="5" fillId="0" borderId="3" xfId="0" applyNumberFormat="1" applyFont="1" applyBorder="1" applyAlignment="1">
      <alignment horizontal="center"/>
    </xf>
    <xf numFmtId="164" fontId="1" fillId="0" borderId="0" xfId="0" applyNumberFormat="1" applyFont="1"/>
    <xf numFmtId="164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34" borderId="3" xfId="0" applyNumberFormat="1" applyFont="1" applyFill="1" applyBorder="1" applyAlignment="1">
      <alignment horizontal="center" vertical="center"/>
    </xf>
    <xf numFmtId="1" fontId="2" fillId="33" borderId="3" xfId="0" applyNumberFormat="1" applyFont="1" applyFill="1" applyBorder="1" applyAlignment="1">
      <alignment horizontal="center" vertical="center"/>
    </xf>
    <xf numFmtId="3" fontId="2" fillId="33" borderId="3" xfId="0" applyNumberFormat="1" applyFont="1" applyFill="1" applyBorder="1" applyAlignment="1">
      <alignment horizontal="center" vertical="center"/>
    </xf>
    <xf numFmtId="3" fontId="5" fillId="33" borderId="3" xfId="0" applyNumberFormat="1" applyFont="1" applyFill="1" applyBorder="1" applyAlignment="1">
      <alignment horizontal="right" vertical="center"/>
    </xf>
    <xf numFmtId="4" fontId="5" fillId="33" borderId="3" xfId="0" applyNumberFormat="1" applyFont="1" applyFill="1" applyBorder="1" applyAlignment="1">
      <alignment horizontal="right" vertical="center"/>
    </xf>
    <xf numFmtId="164" fontId="5" fillId="33" borderId="3" xfId="0" applyNumberFormat="1" applyFont="1" applyFill="1" applyBorder="1" applyAlignment="1">
      <alignment horizontal="right" vertical="center"/>
    </xf>
    <xf numFmtId="3" fontId="2" fillId="33" borderId="3" xfId="0" applyNumberFormat="1" applyFont="1" applyFill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3" fontId="2" fillId="34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3" fontId="2" fillId="34" borderId="3" xfId="0" applyNumberFormat="1" applyFont="1" applyFill="1" applyBorder="1" applyAlignment="1">
      <alignment horizontal="right" vertical="center" wrapText="1"/>
    </xf>
    <xf numFmtId="4" fontId="2" fillId="34" borderId="3" xfId="0" applyNumberFormat="1" applyFont="1" applyFill="1" applyBorder="1" applyAlignment="1">
      <alignment horizontal="right" vertical="center" wrapText="1"/>
    </xf>
    <xf numFmtId="164" fontId="2" fillId="34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5" fontId="2" fillId="34" borderId="3" xfId="0" applyNumberFormat="1" applyFont="1" applyFill="1" applyBorder="1" applyAlignment="1">
      <alignment horizontal="right" vertical="center" wrapText="1"/>
    </xf>
    <xf numFmtId="0" fontId="0" fillId="0" borderId="0" xfId="0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0" xfId="0" applyFont="1" applyBorder="1" applyAlignment="1">
      <alignment horizontal="right"/>
    </xf>
    <xf numFmtId="0" fontId="8" fillId="0" borderId="0" xfId="0" applyFont="1"/>
    <xf numFmtId="49" fontId="2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2" fillId="0" borderId="0" xfId="0" applyFont="1" applyAlignment="1">
      <alignment vertical="top"/>
    </xf>
    <xf numFmtId="0" fontId="3" fillId="0" borderId="3" xfId="0" applyFont="1" applyBorder="1" applyAlignment="1">
      <alignment horizontal="center" vertical="center" wrapText="1"/>
    </xf>
    <xf numFmtId="49" fontId="2" fillId="0" borderId="6" xfId="0" applyNumberFormat="1" applyFont="1" applyBorder="1" applyAlignment="1"/>
    <xf numFmtId="0" fontId="8" fillId="0" borderId="7" xfId="0" applyFont="1" applyBorder="1"/>
    <xf numFmtId="49" fontId="8" fillId="0" borderId="8" xfId="0" applyNumberFormat="1" applyFont="1" applyBorder="1" applyAlignment="1">
      <alignment horizontal="center"/>
    </xf>
    <xf numFmtId="0" fontId="2" fillId="0" borderId="0" xfId="49" applyFont="1" applyBorder="1" applyAlignment="1">
      <alignment horizontal="center" vertical="center"/>
    </xf>
    <xf numFmtId="3" fontId="2" fillId="0" borderId="0" xfId="49" applyNumberFormat="1" applyFont="1" applyBorder="1" applyAlignment="1">
      <alignment horizontal="center" vertical="center"/>
    </xf>
    <xf numFmtId="164" fontId="2" fillId="0" borderId="0" xfId="49" applyNumberFormat="1" applyFont="1" applyBorder="1" applyAlignment="1">
      <alignment horizontal="center" vertical="center"/>
    </xf>
    <xf numFmtId="3" fontId="36" fillId="0" borderId="0" xfId="49" applyNumberFormat="1" applyFont="1" applyBorder="1" applyAlignment="1">
      <alignment horizontal="left" vertical="center"/>
    </xf>
    <xf numFmtId="3" fontId="36" fillId="0" borderId="0" xfId="49" applyNumberFormat="1" applyFont="1" applyBorder="1" applyAlignment="1">
      <alignment horizontal="center" vertical="center"/>
    </xf>
    <xf numFmtId="0" fontId="2" fillId="0" borderId="0" xfId="49" applyFont="1"/>
    <xf numFmtId="0" fontId="36" fillId="0" borderId="0" xfId="49" applyFont="1" applyBorder="1" applyAlignment="1">
      <alignment horizontal="center" vertical="center"/>
    </xf>
    <xf numFmtId="0" fontId="36" fillId="0" borderId="0" xfId="49" applyFont="1" applyAlignment="1">
      <alignment horizontal="center" vertical="center"/>
    </xf>
    <xf numFmtId="0" fontId="37" fillId="0" borderId="0" xfId="49" applyFont="1" applyAlignment="1">
      <alignment horizontal="center" vertical="center"/>
    </xf>
    <xf numFmtId="0" fontId="5" fillId="0" borderId="0" xfId="49" applyFont="1" applyBorder="1" applyAlignment="1"/>
    <xf numFmtId="0" fontId="12" fillId="0" borderId="0" xfId="49" applyFont="1" applyBorder="1" applyAlignment="1"/>
    <xf numFmtId="0" fontId="5" fillId="0" borderId="0" xfId="49" applyFont="1" applyBorder="1" applyAlignment="1">
      <alignment vertical="top"/>
    </xf>
    <xf numFmtId="0" fontId="12" fillId="0" borderId="0" xfId="49" applyFont="1" applyBorder="1" applyAlignment="1">
      <alignment vertical="top"/>
    </xf>
    <xf numFmtId="0" fontId="12" fillId="0" borderId="0" xfId="49" applyFont="1" applyBorder="1" applyAlignment="1">
      <alignment vertical="center"/>
    </xf>
    <xf numFmtId="0" fontId="1" fillId="0" borderId="0" xfId="49"/>
    <xf numFmtId="0" fontId="2" fillId="0" borderId="0" xfId="49" applyFont="1" applyBorder="1" applyAlignment="1"/>
    <xf numFmtId="0" fontId="2" fillId="0" borderId="0" xfId="49" applyFont="1" applyBorder="1" applyAlignment="1">
      <alignment vertical="center"/>
    </xf>
    <xf numFmtId="0" fontId="2" fillId="0" borderId="0" xfId="49" applyFont="1" applyBorder="1" applyAlignment="1">
      <alignment vertical="top"/>
    </xf>
    <xf numFmtId="0" fontId="13" fillId="0" borderId="3" xfId="49" applyFont="1" applyBorder="1" applyAlignment="1">
      <alignment horizontal="center" vertical="center" wrapText="1"/>
    </xf>
    <xf numFmtId="0" fontId="1" fillId="0" borderId="0" xfId="49" applyBorder="1"/>
    <xf numFmtId="0" fontId="2" fillId="0" borderId="3" xfId="49" applyFont="1" applyBorder="1" applyAlignment="1">
      <alignment horizontal="center" vertical="center"/>
    </xf>
    <xf numFmtId="0" fontId="8" fillId="0" borderId="3" xfId="49" applyFont="1" applyBorder="1" applyAlignment="1">
      <alignment horizontal="center"/>
    </xf>
    <xf numFmtId="0" fontId="8" fillId="0" borderId="3" xfId="49" applyFont="1" applyBorder="1" applyAlignment="1">
      <alignment horizontal="center" vertical="center"/>
    </xf>
    <xf numFmtId="0" fontId="8" fillId="0" borderId="3" xfId="49" applyFont="1" applyBorder="1" applyAlignment="1">
      <alignment horizontal="right"/>
    </xf>
    <xf numFmtId="0" fontId="1" fillId="0" borderId="0" xfId="49" applyAlignment="1">
      <alignment horizontal="left"/>
    </xf>
    <xf numFmtId="0" fontId="2" fillId="0" borderId="0" xfId="49" applyFont="1" applyBorder="1"/>
    <xf numFmtId="0" fontId="15" fillId="0" borderId="0" xfId="49" applyFont="1"/>
    <xf numFmtId="0" fontId="8" fillId="0" borderId="3" xfId="49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164" fontId="2" fillId="0" borderId="0" xfId="49" applyNumberFormat="1" applyFont="1" applyBorder="1"/>
    <xf numFmtId="0" fontId="2" fillId="3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/>
    <xf numFmtId="0" fontId="2" fillId="0" borderId="2" xfId="0" applyFont="1" applyBorder="1" applyAlignment="1">
      <alignment vertical="center" wrapText="1"/>
    </xf>
    <xf numFmtId="0" fontId="1" fillId="35" borderId="0" xfId="0" applyFont="1" applyFill="1"/>
    <xf numFmtId="164" fontId="1" fillId="34" borderId="3" xfId="0" applyNumberFormat="1" applyFont="1" applyFill="1" applyBorder="1"/>
    <xf numFmtId="0" fontId="1" fillId="35" borderId="3" xfId="0" applyFont="1" applyFill="1" applyBorder="1"/>
    <xf numFmtId="164" fontId="5" fillId="35" borderId="3" xfId="0" applyNumberFormat="1" applyFont="1" applyFill="1" applyBorder="1" applyAlignment="1">
      <alignment horizontal="right" vertical="center"/>
    </xf>
    <xf numFmtId="4" fontId="35" fillId="35" borderId="3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4" fontId="38" fillId="0" borderId="0" xfId="0" applyNumberFormat="1" applyFont="1"/>
    <xf numFmtId="4" fontId="39" fillId="0" borderId="0" xfId="0" applyNumberFormat="1" applyFont="1"/>
    <xf numFmtId="4" fontId="38" fillId="34" borderId="0" xfId="0" applyNumberFormat="1" applyFont="1" applyFill="1"/>
    <xf numFmtId="164" fontId="38" fillId="0" borderId="3" xfId="0" applyNumberFormat="1" applyFont="1" applyBorder="1"/>
    <xf numFmtId="164" fontId="38" fillId="34" borderId="3" xfId="0" applyNumberFormat="1" applyFont="1" applyFill="1" applyBorder="1"/>
    <xf numFmtId="164" fontId="39" fillId="0" borderId="3" xfId="0" applyNumberFormat="1" applyFont="1" applyBorder="1" applyAlignment="1">
      <alignment horizontal="center" vertical="center" wrapText="1"/>
    </xf>
    <xf numFmtId="164" fontId="40" fillId="0" borderId="3" xfId="0" applyNumberFormat="1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/>
    </xf>
    <xf numFmtId="164" fontId="42" fillId="0" borderId="3" xfId="0" applyNumberFormat="1" applyFont="1" applyBorder="1"/>
    <xf numFmtId="164" fontId="1" fillId="34" borderId="2" xfId="0" applyNumberFormat="1" applyFont="1" applyFill="1" applyBorder="1"/>
    <xf numFmtId="0" fontId="39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/>
    <xf numFmtId="164" fontId="1" fillId="36" borderId="3" xfId="0" applyNumberFormat="1" applyFont="1" applyFill="1" applyBorder="1"/>
    <xf numFmtId="4" fontId="1" fillId="0" borderId="0" xfId="0" applyNumberFormat="1" applyFont="1"/>
    <xf numFmtId="164" fontId="43" fillId="35" borderId="3" xfId="0" applyNumberFormat="1" applyFont="1" applyFill="1" applyBorder="1" applyAlignment="1">
      <alignment horizontal="right" vertical="center"/>
    </xf>
    <xf numFmtId="0" fontId="0" fillId="34" borderId="0" xfId="0" applyFill="1"/>
    <xf numFmtId="164" fontId="38" fillId="36" borderId="3" xfId="0" applyNumberFormat="1" applyFont="1" applyFill="1" applyBorder="1"/>
    <xf numFmtId="3" fontId="5" fillId="0" borderId="1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8" fillId="0" borderId="3" xfId="49" applyNumberFormat="1" applyFont="1" applyBorder="1" applyAlignment="1">
      <alignment horizontal="center"/>
    </xf>
    <xf numFmtId="0" fontId="8" fillId="0" borderId="3" xfId="49" applyFont="1" applyBorder="1" applyAlignment="1">
      <alignment horizontal="center" vertical="center" wrapText="1"/>
    </xf>
    <xf numFmtId="0" fontId="2" fillId="0" borderId="14" xfId="51" applyFont="1" applyFill="1" applyBorder="1" applyAlignment="1">
      <alignment horizontal="left" vertical="center" wrapText="1"/>
    </xf>
    <xf numFmtId="0" fontId="2" fillId="0" borderId="15" xfId="51" applyFont="1" applyFill="1" applyBorder="1" applyAlignment="1">
      <alignment horizontal="left" vertical="center" wrapText="1"/>
    </xf>
    <xf numFmtId="0" fontId="2" fillId="0" borderId="3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/>
    </xf>
    <xf numFmtId="0" fontId="5" fillId="0" borderId="14" xfId="49" applyFont="1" applyBorder="1" applyAlignment="1">
      <alignment horizontal="center" vertical="top"/>
    </xf>
    <xf numFmtId="0" fontId="5" fillId="0" borderId="6" xfId="49" applyFont="1" applyBorder="1" applyAlignment="1">
      <alignment horizontal="center" vertical="top"/>
    </xf>
    <xf numFmtId="0" fontId="5" fillId="0" borderId="15" xfId="49" applyFont="1" applyBorder="1" applyAlignment="1">
      <alignment horizontal="center" vertical="top"/>
    </xf>
    <xf numFmtId="0" fontId="2" fillId="0" borderId="0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left" vertical="center" wrapText="1"/>
    </xf>
    <xf numFmtId="0" fontId="2" fillId="0" borderId="4" xfId="49" applyFont="1" applyBorder="1" applyAlignment="1">
      <alignment horizontal="left" vertical="center"/>
    </xf>
    <xf numFmtId="0" fontId="5" fillId="0" borderId="0" xfId="49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/>
    </xf>
    <xf numFmtId="0" fontId="14" fillId="0" borderId="3" xfId="49" applyFont="1" applyBorder="1" applyAlignment="1">
      <alignment horizontal="right" wrapText="1"/>
    </xf>
    <xf numFmtId="0" fontId="14" fillId="0" borderId="3" xfId="49" applyFont="1" applyBorder="1" applyAlignment="1">
      <alignment horizontal="center" vertical="center"/>
    </xf>
    <xf numFmtId="0" fontId="8" fillId="0" borderId="3" xfId="49" applyFont="1" applyBorder="1" applyAlignment="1">
      <alignment horizontal="right"/>
    </xf>
    <xf numFmtId="166" fontId="8" fillId="0" borderId="3" xfId="49" applyNumberFormat="1" applyFont="1" applyBorder="1" applyAlignment="1">
      <alignment horizontal="center"/>
    </xf>
    <xf numFmtId="164" fontId="8" fillId="0" borderId="14" xfId="49" applyNumberFormat="1" applyFont="1" applyBorder="1" applyAlignment="1">
      <alignment horizontal="center"/>
    </xf>
    <xf numFmtId="164" fontId="8" fillId="0" borderId="15" xfId="49" applyNumberFormat="1" applyFont="1" applyBorder="1" applyAlignment="1">
      <alignment horizontal="center"/>
    </xf>
    <xf numFmtId="164" fontId="14" fillId="0" borderId="3" xfId="49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8" fillId="35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60">
    <cellStyle name="20% - Акцент1" xfId="1" builtinId="30" customBuiltin="1"/>
    <cellStyle name="20% - Акцент1 2" xfId="2"/>
    <cellStyle name="20% - Акцент2" xfId="3" builtinId="34" customBuiltin="1"/>
    <cellStyle name="20% - Акцент2 2" xfId="4"/>
    <cellStyle name="20% - Акцент3" xfId="5" builtinId="38" customBuiltin="1"/>
    <cellStyle name="20% - Акцент3 2" xfId="6"/>
    <cellStyle name="20% - Акцент4" xfId="7" builtinId="42" customBuiltin="1"/>
    <cellStyle name="20% - Акцент4 2" xfId="8"/>
    <cellStyle name="20% - Акцент5" xfId="9" builtinId="46" customBuiltin="1"/>
    <cellStyle name="20% - Акцент5 2" xfId="10"/>
    <cellStyle name="20% - Акцент6" xfId="11" builtinId="50" customBuiltin="1"/>
    <cellStyle name="20% - Акцент6 2" xfId="12"/>
    <cellStyle name="40% - Акцент1" xfId="13" builtinId="31" customBuiltin="1"/>
    <cellStyle name="40% - Акцент1 2" xfId="14"/>
    <cellStyle name="40% - Акцент2" xfId="15" builtinId="35" customBuiltin="1"/>
    <cellStyle name="40% - Акцент2 2" xfId="16"/>
    <cellStyle name="40% - Акцент3" xfId="17" builtinId="39" customBuiltin="1"/>
    <cellStyle name="40% - Акцент3 2" xfId="18"/>
    <cellStyle name="40% - Акцент4" xfId="19" builtinId="43" customBuiltin="1"/>
    <cellStyle name="40% - Акцент4 2" xfId="20"/>
    <cellStyle name="40% - Акцент5" xfId="21" builtinId="47" customBuiltin="1"/>
    <cellStyle name="40% - Акцент5 2" xfId="22"/>
    <cellStyle name="40% - Акцент6" xfId="23" builtinId="51" customBuiltin="1"/>
    <cellStyle name="40% - Акцент6 2" xfId="24"/>
    <cellStyle name="60% - Акцент1" xfId="25" builtinId="32" customBuiltin="1"/>
    <cellStyle name="60% - Акцент2" xfId="26" builtinId="36" customBuiltin="1"/>
    <cellStyle name="60% - Акцент3" xfId="27" builtinId="40" customBuiltin="1"/>
    <cellStyle name="60% - Акцент4" xfId="28" builtinId="44" customBuiltin="1"/>
    <cellStyle name="60% - Акцент5" xfId="29" builtinId="48" customBuiltin="1"/>
    <cellStyle name="60% - Акцент6" xfId="30" builtinId="52" customBuiltin="1"/>
    <cellStyle name="Акцент1" xfId="31" builtinId="29" customBuiltin="1"/>
    <cellStyle name="Акцент2" xfId="32" builtinId="33" customBuiltin="1"/>
    <cellStyle name="Акцент3" xfId="33" builtinId="37" customBuiltin="1"/>
    <cellStyle name="Акцент4" xfId="34" builtinId="41" customBuiltin="1"/>
    <cellStyle name="Акцент5" xfId="35" builtinId="45" customBuiltin="1"/>
    <cellStyle name="Акцент6" xfId="36" builtinId="49" customBuiltin="1"/>
    <cellStyle name="Ввод " xfId="37" builtinId="20" customBuiltin="1"/>
    <cellStyle name="Вывод" xfId="38" builtinId="21" customBuiltin="1"/>
    <cellStyle name="Вычисление" xfId="39" builtinId="22" customBuiltin="1"/>
    <cellStyle name="Заголовок 1" xfId="40" builtinId="16" customBuiltin="1"/>
    <cellStyle name="Заголовок 2" xfId="41" builtinId="17" customBuiltin="1"/>
    <cellStyle name="Заголовок 3" xfId="42" builtinId="18" customBuiltin="1"/>
    <cellStyle name="Заголовок 4" xfId="43" builtinId="19" customBuiltin="1"/>
    <cellStyle name="Итог" xfId="44" builtinId="25" customBuiltin="1"/>
    <cellStyle name="Контрольная ячейка" xfId="45" builtinId="23" customBuiltin="1"/>
    <cellStyle name="Название" xfId="46" builtinId="15" customBuiltin="1"/>
    <cellStyle name="Нейтральный" xfId="47" builtinId="28" customBuiltin="1"/>
    <cellStyle name="Обычный" xfId="0" builtinId="0"/>
    <cellStyle name="Обычный 2" xfId="48"/>
    <cellStyle name="Обычный 2 2" xfId="49"/>
    <cellStyle name="Обычный 3" xfId="50"/>
    <cellStyle name="Обычный 4" xfId="51"/>
    <cellStyle name="Плохой" xfId="52" builtinId="27" customBuiltin="1"/>
    <cellStyle name="Пояснение" xfId="53" builtinId="53" customBuiltin="1"/>
    <cellStyle name="Примечание" xfId="54" builtinId="10" customBuiltin="1"/>
    <cellStyle name="Примечание 2" xfId="55"/>
    <cellStyle name="Примечание 3" xfId="56"/>
    <cellStyle name="Связанная ячейка" xfId="57" builtinId="24" customBuiltin="1"/>
    <cellStyle name="Текст предупреждения" xfId="58" builtinId="11" customBuiltin="1"/>
    <cellStyle name="Хороший" xfId="59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showGridLines="0" view="pageBreakPreview" zoomScale="110" zoomScaleNormal="100" zoomScaleSheetLayoutView="110" workbookViewId="0">
      <selection activeCell="I18" sqref="I18"/>
    </sheetView>
  </sheetViews>
  <sheetFormatPr defaultRowHeight="12.75"/>
  <cols>
    <col min="1" max="1" width="33.28515625" style="55" customWidth="1"/>
    <col min="2" max="2" width="9.28515625" style="55" customWidth="1"/>
    <col min="3" max="3" width="26" style="55" customWidth="1"/>
    <col min="4" max="4" width="15.5703125" style="55" customWidth="1"/>
    <col min="5" max="5" width="17.85546875" style="55" customWidth="1"/>
    <col min="6" max="6" width="15.140625" style="55" customWidth="1"/>
    <col min="7" max="7" width="14.5703125" style="55" customWidth="1"/>
    <col min="8" max="8" width="12.140625" style="55" customWidth="1"/>
    <col min="9" max="9" width="14.85546875" style="55" customWidth="1"/>
    <col min="10" max="10" width="3.140625" style="55" customWidth="1"/>
    <col min="11" max="11" width="9.140625" style="55" customWidth="1"/>
    <col min="12" max="16384" width="9.140625" style="55"/>
  </cols>
  <sheetData>
    <row r="1" spans="1:11" ht="6.75" customHeight="1">
      <c r="H1" s="156" t="s">
        <v>195</v>
      </c>
      <c r="I1" s="156"/>
      <c r="J1" s="156"/>
      <c r="K1" s="156"/>
    </row>
    <row r="2" spans="1:11" ht="6" customHeight="1">
      <c r="H2" s="156"/>
      <c r="I2" s="156"/>
      <c r="J2" s="156"/>
      <c r="K2" s="156"/>
    </row>
    <row r="3" spans="1:11">
      <c r="H3" s="156"/>
      <c r="I3" s="156"/>
      <c r="J3" s="156"/>
      <c r="K3" s="156"/>
    </row>
    <row r="4" spans="1:11" ht="20.25" customHeight="1">
      <c r="H4" s="156"/>
      <c r="I4" s="156"/>
      <c r="J4" s="156"/>
      <c r="K4" s="156"/>
    </row>
    <row r="5" spans="1:11" s="17" customFormat="1" ht="27.75" customHeight="1">
      <c r="C5" s="56" t="s">
        <v>89</v>
      </c>
      <c r="D5" s="56"/>
      <c r="E5" s="56"/>
      <c r="F5" s="57"/>
      <c r="G5" s="57"/>
      <c r="H5" s="156"/>
      <c r="I5" s="156"/>
      <c r="J5" s="156"/>
      <c r="K5" s="156"/>
    </row>
    <row r="6" spans="1:11" s="17" customFormat="1" ht="15" customHeight="1">
      <c r="B6" s="58" t="s">
        <v>189</v>
      </c>
      <c r="C6" s="59"/>
      <c r="D6" s="59"/>
      <c r="E6" s="59"/>
      <c r="F6" s="59"/>
      <c r="G6" s="59"/>
      <c r="H6" s="59"/>
    </row>
    <row r="7" spans="1:11" s="17" customFormat="1" ht="12.75" customHeight="1">
      <c r="B7" s="56" t="s">
        <v>181</v>
      </c>
      <c r="C7" s="163" t="s">
        <v>194</v>
      </c>
      <c r="D7" s="163"/>
      <c r="E7" s="163"/>
      <c r="F7" s="163"/>
      <c r="G7" s="163"/>
      <c r="H7" s="59"/>
      <c r="I7" s="60"/>
      <c r="J7" s="157"/>
      <c r="K7" s="157"/>
    </row>
    <row r="8" spans="1:11" ht="12" customHeight="1">
      <c r="A8" s="61"/>
      <c r="B8" s="61"/>
      <c r="C8" s="61"/>
      <c r="D8" s="61"/>
      <c r="E8" s="61"/>
      <c r="F8" s="17"/>
      <c r="G8" s="17"/>
      <c r="H8" s="17"/>
      <c r="I8" s="17"/>
      <c r="J8" s="158" t="s">
        <v>90</v>
      </c>
      <c r="K8" s="159"/>
    </row>
    <row r="9" spans="1:11" ht="11.25" customHeight="1">
      <c r="A9" s="61"/>
      <c r="B9" s="61"/>
      <c r="C9" s="61" t="s">
        <v>91</v>
      </c>
      <c r="D9" s="61"/>
      <c r="E9" s="61"/>
      <c r="F9" s="17"/>
      <c r="G9" s="17"/>
      <c r="H9" s="17"/>
      <c r="I9" s="62" t="s">
        <v>92</v>
      </c>
      <c r="J9" s="161" t="s">
        <v>196</v>
      </c>
      <c r="K9" s="162"/>
    </row>
    <row r="10" spans="1:11" s="1" customFormat="1" ht="12.75" customHeight="1">
      <c r="A10" s="17" t="s">
        <v>93</v>
      </c>
      <c r="B10" s="17"/>
      <c r="C10" s="17"/>
      <c r="D10" s="17"/>
      <c r="E10" s="17"/>
      <c r="F10" s="17"/>
      <c r="G10" s="17"/>
      <c r="H10" s="17"/>
      <c r="I10" s="2" t="s">
        <v>94</v>
      </c>
      <c r="J10" s="76"/>
      <c r="K10" s="77"/>
    </row>
    <row r="11" spans="1:11" s="1" customFormat="1" ht="13.5" customHeight="1">
      <c r="A11" s="17" t="s">
        <v>95</v>
      </c>
      <c r="B11" s="63"/>
      <c r="C11" s="64" t="s">
        <v>96</v>
      </c>
      <c r="D11" s="64"/>
      <c r="E11" s="64"/>
      <c r="F11" s="64"/>
      <c r="G11" s="64"/>
      <c r="H11" s="64"/>
      <c r="I11" s="65"/>
      <c r="J11" s="149" t="s">
        <v>139</v>
      </c>
      <c r="K11" s="150"/>
    </row>
    <row r="12" spans="1:11" s="1" customFormat="1" ht="14.25" customHeight="1">
      <c r="A12" s="17" t="s">
        <v>97</v>
      </c>
      <c r="B12" s="63"/>
      <c r="C12" s="66" t="s">
        <v>143</v>
      </c>
      <c r="D12" s="66"/>
      <c r="E12" s="66"/>
      <c r="F12" s="66"/>
      <c r="G12" s="66"/>
      <c r="H12" s="66"/>
      <c r="I12" s="2" t="s">
        <v>98</v>
      </c>
      <c r="J12" s="149" t="s">
        <v>137</v>
      </c>
      <c r="K12" s="150">
        <v>10</v>
      </c>
    </row>
    <row r="13" spans="1:11" s="1" customFormat="1" ht="14.25" customHeight="1">
      <c r="A13" s="17" t="s">
        <v>99</v>
      </c>
      <c r="B13" s="63"/>
      <c r="C13" s="66" t="s">
        <v>140</v>
      </c>
      <c r="D13" s="66"/>
      <c r="E13" s="66"/>
      <c r="F13" s="66"/>
      <c r="G13" s="66"/>
      <c r="H13" s="66"/>
      <c r="I13" s="2" t="s">
        <v>98</v>
      </c>
      <c r="J13" s="149" t="s">
        <v>190</v>
      </c>
      <c r="K13" s="150">
        <v>3</v>
      </c>
    </row>
    <row r="14" spans="1:11" s="1" customFormat="1" ht="15" customHeight="1">
      <c r="A14" s="17" t="s">
        <v>100</v>
      </c>
      <c r="B14" s="63"/>
      <c r="C14" s="64" t="s">
        <v>141</v>
      </c>
      <c r="D14" s="64"/>
      <c r="E14" s="64"/>
      <c r="F14" s="64"/>
      <c r="G14" s="64"/>
      <c r="H14" s="64"/>
      <c r="I14" s="2" t="s">
        <v>101</v>
      </c>
      <c r="J14" s="149" t="s">
        <v>138</v>
      </c>
      <c r="K14" s="150">
        <v>3</v>
      </c>
    </row>
    <row r="15" spans="1:11" s="1" customFormat="1" ht="14.25" customHeight="1">
      <c r="A15" s="17" t="s">
        <v>102</v>
      </c>
      <c r="B15" s="63"/>
      <c r="C15" s="66" t="s">
        <v>146</v>
      </c>
      <c r="D15" s="66"/>
      <c r="E15" s="66"/>
      <c r="F15" s="66"/>
      <c r="G15" s="66"/>
      <c r="H15" s="66"/>
      <c r="I15" s="2" t="s">
        <v>101</v>
      </c>
      <c r="J15" s="149" t="s">
        <v>138</v>
      </c>
      <c r="K15" s="150"/>
    </row>
    <row r="16" spans="1:11" s="1" customFormat="1" ht="12" customHeight="1">
      <c r="A16" s="17" t="s">
        <v>103</v>
      </c>
      <c r="B16" s="63"/>
      <c r="C16" s="75" t="s">
        <v>142</v>
      </c>
      <c r="D16" s="75"/>
      <c r="E16" s="75"/>
      <c r="F16" s="75"/>
      <c r="G16" s="75"/>
      <c r="H16" s="75"/>
      <c r="I16" s="2" t="s">
        <v>101</v>
      </c>
      <c r="J16" s="149" t="s">
        <v>118</v>
      </c>
      <c r="K16" s="150"/>
    </row>
    <row r="17" spans="1:11" s="1" customFormat="1" ht="12" customHeight="1">
      <c r="A17" s="17" t="s">
        <v>104</v>
      </c>
      <c r="B17" s="63"/>
      <c r="C17" s="151" t="s">
        <v>119</v>
      </c>
      <c r="D17" s="151"/>
      <c r="E17" s="151"/>
      <c r="F17" s="151"/>
      <c r="G17" s="151"/>
      <c r="H17" s="151"/>
      <c r="I17" s="2" t="s">
        <v>101</v>
      </c>
      <c r="J17" s="149" t="s">
        <v>159</v>
      </c>
      <c r="K17" s="150"/>
    </row>
    <row r="18" spans="1:11" s="1" customFormat="1" ht="77.25" customHeight="1">
      <c r="A18" s="73" t="s">
        <v>105</v>
      </c>
      <c r="B18" s="63"/>
      <c r="C18" s="160"/>
      <c r="D18" s="160"/>
      <c r="E18" s="160"/>
      <c r="F18" s="160"/>
      <c r="G18" s="160"/>
      <c r="H18" s="160"/>
      <c r="I18" s="2"/>
      <c r="J18" s="76"/>
      <c r="K18" s="77"/>
    </row>
    <row r="19" spans="1:11" s="1" customFormat="1" ht="12" customHeight="1">
      <c r="A19" s="17" t="s">
        <v>106</v>
      </c>
      <c r="B19" s="63"/>
      <c r="C19" s="64" t="s">
        <v>144</v>
      </c>
      <c r="D19" s="66"/>
      <c r="E19" s="66"/>
      <c r="F19" s="66"/>
      <c r="G19" s="66"/>
      <c r="H19" s="66"/>
      <c r="I19" s="2" t="s">
        <v>101</v>
      </c>
      <c r="J19" s="149" t="s">
        <v>145</v>
      </c>
      <c r="K19" s="150"/>
    </row>
    <row r="20" spans="1:11" s="1" customFormat="1" ht="12" customHeight="1">
      <c r="A20" s="17" t="s">
        <v>107</v>
      </c>
      <c r="B20" s="63"/>
      <c r="C20" s="151" t="s">
        <v>120</v>
      </c>
      <c r="D20" s="152"/>
      <c r="E20" s="152"/>
      <c r="F20" s="152"/>
      <c r="G20" s="152"/>
      <c r="H20" s="152"/>
      <c r="I20" s="67" t="s">
        <v>108</v>
      </c>
      <c r="J20" s="154">
        <v>384</v>
      </c>
      <c r="K20" s="155"/>
    </row>
    <row r="21" spans="1:11" s="1" customFormat="1" ht="78.75" customHeight="1">
      <c r="A21" s="73" t="s">
        <v>109</v>
      </c>
      <c r="B21" s="63"/>
      <c r="C21" s="153"/>
      <c r="D21" s="153"/>
      <c r="E21" s="153"/>
      <c r="F21" s="153"/>
      <c r="G21" s="153"/>
      <c r="H21" s="153"/>
      <c r="I21" s="67" t="s">
        <v>110</v>
      </c>
      <c r="J21" s="149" t="s">
        <v>147</v>
      </c>
      <c r="K21" s="150"/>
    </row>
    <row r="22" spans="1:11" s="1" customFormat="1" ht="14.25" customHeight="1">
      <c r="A22" s="17" t="s">
        <v>111</v>
      </c>
      <c r="B22" s="17"/>
      <c r="C22" s="68" t="s">
        <v>112</v>
      </c>
      <c r="D22" s="17"/>
      <c r="E22" s="17"/>
      <c r="F22" s="17"/>
      <c r="G22" s="17"/>
      <c r="H22" s="17"/>
      <c r="I22" s="67" t="s">
        <v>113</v>
      </c>
      <c r="J22" s="149">
        <v>893</v>
      </c>
      <c r="K22" s="150"/>
    </row>
    <row r="23" spans="1:11" s="1" customFormat="1" ht="36" customHeight="1" thickBot="1">
      <c r="A23" s="73" t="s">
        <v>114</v>
      </c>
      <c r="B23" s="17"/>
      <c r="C23" s="17"/>
      <c r="D23" s="17"/>
      <c r="E23" s="17"/>
      <c r="F23" s="17"/>
      <c r="G23" s="17"/>
      <c r="H23" s="17"/>
      <c r="I23" s="63"/>
      <c r="J23" s="69"/>
      <c r="K23" s="17"/>
    </row>
    <row r="24" spans="1:11" ht="93.75" customHeight="1" thickTop="1" thickBot="1">
      <c r="A24" s="61"/>
      <c r="B24" s="144" t="s">
        <v>115</v>
      </c>
      <c r="C24" s="145"/>
      <c r="D24" s="146" t="s">
        <v>116</v>
      </c>
      <c r="E24" s="147"/>
      <c r="F24" s="147"/>
      <c r="G24" s="147"/>
      <c r="H24" s="147"/>
      <c r="I24" s="147"/>
      <c r="J24" s="147"/>
      <c r="K24" s="148"/>
    </row>
    <row r="25" spans="1:11" ht="28.5" customHeight="1" thickTop="1">
      <c r="A25" s="61"/>
      <c r="B25" s="70"/>
      <c r="C25" s="71"/>
      <c r="D25" s="72"/>
      <c r="E25" s="72"/>
      <c r="F25" s="72"/>
      <c r="G25" s="72"/>
      <c r="H25" s="72"/>
      <c r="I25" s="72"/>
      <c r="J25" s="72"/>
      <c r="K25" s="72"/>
    </row>
  </sheetData>
  <mergeCells count="20">
    <mergeCell ref="H1:K5"/>
    <mergeCell ref="J7:K7"/>
    <mergeCell ref="J8:K8"/>
    <mergeCell ref="C17:H18"/>
    <mergeCell ref="J9:K9"/>
    <mergeCell ref="J12:K12"/>
    <mergeCell ref="J13:K13"/>
    <mergeCell ref="C7:G7"/>
    <mergeCell ref="J11:K11"/>
    <mergeCell ref="J17:K17"/>
    <mergeCell ref="B24:C24"/>
    <mergeCell ref="D24:K24"/>
    <mergeCell ref="J22:K22"/>
    <mergeCell ref="J14:K14"/>
    <mergeCell ref="J15:K15"/>
    <mergeCell ref="J16:K16"/>
    <mergeCell ref="C20:H21"/>
    <mergeCell ref="J20:K20"/>
    <mergeCell ref="J21:K21"/>
    <mergeCell ref="J19:K19"/>
  </mergeCells>
  <pageMargins left="0.39370078740157483" right="0.39370078740157483" top="0.39370078740157483" bottom="0.31496062992125984" header="0.31496062992125984" footer="0.26"/>
  <pageSetup paperSize="9" scale="83" fitToHeight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20"/>
  <sheetViews>
    <sheetView zoomScaleNormal="100" zoomScaleSheetLayoutView="100" workbookViewId="0">
      <selection activeCell="F105" sqref="F105:Q105"/>
    </sheetView>
  </sheetViews>
  <sheetFormatPr defaultRowHeight="12.75"/>
  <cols>
    <col min="1" max="1" width="9" style="92" customWidth="1"/>
    <col min="2" max="2" width="26.42578125" style="92" customWidth="1"/>
    <col min="3" max="3" width="15.28515625" style="92" customWidth="1"/>
    <col min="4" max="4" width="9" style="92" customWidth="1"/>
    <col min="5" max="5" width="4.85546875" style="92" customWidth="1"/>
    <col min="6" max="8" width="7.140625" style="92" customWidth="1"/>
    <col min="9" max="9" width="5" style="92" customWidth="1"/>
    <col min="10" max="10" width="5.85546875" style="92" customWidth="1"/>
    <col min="11" max="11" width="7.140625" style="92" customWidth="1"/>
    <col min="12" max="12" width="1.42578125" style="92" customWidth="1"/>
    <col min="13" max="13" width="10.85546875" style="92" customWidth="1"/>
    <col min="14" max="14" width="7.140625" style="92" customWidth="1"/>
    <col min="15" max="15" width="6.140625" style="92" customWidth="1"/>
    <col min="16" max="16" width="6.7109375" style="92" customWidth="1"/>
    <col min="17" max="17" width="9" style="92" customWidth="1"/>
    <col min="18" max="16384" width="9.140625" style="92"/>
  </cols>
  <sheetData>
    <row r="1" spans="1:17" s="86" customFormat="1" ht="7.5" customHeight="1">
      <c r="A1" s="78"/>
      <c r="B1" s="78"/>
      <c r="C1" s="78"/>
      <c r="D1" s="79"/>
      <c r="E1" s="80"/>
      <c r="F1" s="81"/>
      <c r="G1" s="82"/>
      <c r="H1" s="83"/>
      <c r="I1" s="80"/>
      <c r="J1" s="80"/>
      <c r="K1" s="80"/>
      <c r="L1" s="84"/>
      <c r="M1" s="85"/>
      <c r="N1" s="85"/>
      <c r="O1" s="85"/>
      <c r="P1" s="85"/>
      <c r="Q1" s="85"/>
    </row>
    <row r="2" spans="1:17" s="87" customFormat="1" ht="14.25" customHeight="1">
      <c r="A2" s="87" t="s">
        <v>160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7" s="89" customFormat="1" ht="12" customHeight="1">
      <c r="A3" s="89" t="s">
        <v>161</v>
      </c>
      <c r="B3" s="90"/>
      <c r="C3" s="91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1:17" s="89" customFormat="1" ht="15.75" customHeight="1">
      <c r="A4" s="89" t="s">
        <v>197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7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7" s="93" customFormat="1" ht="57" customHeight="1">
      <c r="A6" s="173" t="s">
        <v>162</v>
      </c>
      <c r="B6" s="173"/>
      <c r="C6" s="173"/>
      <c r="D6" s="174" t="s">
        <v>178</v>
      </c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</row>
    <row r="7" spans="1:17" s="95" customFormat="1" ht="15.75" customHeight="1">
      <c r="A7" s="94"/>
      <c r="B7" s="94"/>
    </row>
    <row r="8" spans="1:17" s="93" customFormat="1" ht="30" customHeight="1">
      <c r="A8" s="176" t="s">
        <v>163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</row>
    <row r="9" spans="1:17" s="93" customFormat="1" ht="17.25" customHeight="1">
      <c r="A9" s="168" t="s">
        <v>164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</row>
    <row r="10" spans="1:17" s="97" customFormat="1" ht="139.5" customHeight="1">
      <c r="A10" s="96" t="s">
        <v>165</v>
      </c>
      <c r="B10" s="168" t="s">
        <v>166</v>
      </c>
      <c r="C10" s="168"/>
      <c r="D10" s="168"/>
      <c r="E10" s="168"/>
      <c r="F10" s="168"/>
      <c r="G10" s="168"/>
      <c r="H10" s="168" t="s">
        <v>167</v>
      </c>
      <c r="I10" s="168"/>
      <c r="J10" s="168"/>
      <c r="K10" s="168"/>
      <c r="L10" s="168"/>
      <c r="M10" s="168" t="s">
        <v>168</v>
      </c>
      <c r="N10" s="168"/>
      <c r="O10" s="168"/>
      <c r="P10" s="168"/>
      <c r="Q10" s="168"/>
    </row>
    <row r="11" spans="1:17" s="97" customFormat="1" ht="14.25" customHeight="1">
      <c r="A11" s="96">
        <v>1</v>
      </c>
      <c r="B11" s="168">
        <v>2</v>
      </c>
      <c r="C11" s="168"/>
      <c r="D11" s="168"/>
      <c r="E11" s="168"/>
      <c r="F11" s="168"/>
      <c r="G11" s="168"/>
      <c r="H11" s="168">
        <v>3</v>
      </c>
      <c r="I11" s="168"/>
      <c r="J11" s="168"/>
      <c r="K11" s="168"/>
      <c r="L11" s="168"/>
      <c r="M11" s="168">
        <v>4</v>
      </c>
      <c r="N11" s="168"/>
      <c r="O11" s="168"/>
      <c r="P11" s="168"/>
      <c r="Q11" s="168"/>
    </row>
    <row r="12" spans="1:17" s="97" customFormat="1" ht="63" customHeight="1">
      <c r="A12" s="98">
        <v>1</v>
      </c>
      <c r="B12" s="168" t="s">
        <v>179</v>
      </c>
      <c r="C12" s="168"/>
      <c r="D12" s="168"/>
      <c r="E12" s="168"/>
      <c r="F12" s="168"/>
      <c r="G12" s="168"/>
      <c r="H12" s="168" t="s">
        <v>169</v>
      </c>
      <c r="I12" s="168"/>
      <c r="J12" s="168"/>
      <c r="K12" s="168"/>
      <c r="L12" s="168"/>
      <c r="M12" s="168" t="s">
        <v>180</v>
      </c>
      <c r="N12" s="168"/>
      <c r="O12" s="168"/>
      <c r="P12" s="168"/>
      <c r="Q12" s="168"/>
    </row>
    <row r="13" spans="1:17" s="89" customFormat="1">
      <c r="A13" s="170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2"/>
    </row>
    <row r="14" spans="1:17" ht="31.5" customHeight="1">
      <c r="A14" s="165" t="s">
        <v>170</v>
      </c>
      <c r="B14" s="165"/>
      <c r="C14" s="165" t="s">
        <v>171</v>
      </c>
      <c r="D14" s="165" t="s">
        <v>172</v>
      </c>
      <c r="E14" s="165"/>
      <c r="F14" s="177" t="s">
        <v>173</v>
      </c>
      <c r="G14" s="177"/>
      <c r="H14" s="177"/>
      <c r="I14" s="177"/>
      <c r="J14" s="177"/>
      <c r="K14" s="177"/>
      <c r="L14" s="165" t="s">
        <v>174</v>
      </c>
      <c r="M14" s="165"/>
      <c r="N14" s="165"/>
      <c r="O14" s="165"/>
      <c r="P14" s="165"/>
      <c r="Q14" s="165"/>
    </row>
    <row r="15" spans="1:17" ht="18.75" customHeight="1">
      <c r="A15" s="165"/>
      <c r="B15" s="165"/>
      <c r="C15" s="165"/>
      <c r="D15" s="165"/>
      <c r="E15" s="165"/>
      <c r="F15" s="165" t="s">
        <v>198</v>
      </c>
      <c r="G15" s="165"/>
      <c r="H15" s="177" t="s">
        <v>182</v>
      </c>
      <c r="I15" s="177"/>
      <c r="J15" s="177"/>
      <c r="K15" s="177"/>
      <c r="L15" s="165" t="s">
        <v>200</v>
      </c>
      <c r="M15" s="165"/>
      <c r="N15" s="177" t="s">
        <v>182</v>
      </c>
      <c r="O15" s="177"/>
      <c r="P15" s="177"/>
      <c r="Q15" s="177"/>
    </row>
    <row r="16" spans="1:17" ht="18" customHeight="1">
      <c r="A16" s="165"/>
      <c r="B16" s="165"/>
      <c r="C16" s="165"/>
      <c r="D16" s="165"/>
      <c r="E16" s="165"/>
      <c r="F16" s="165"/>
      <c r="G16" s="165"/>
      <c r="H16" s="165" t="s">
        <v>184</v>
      </c>
      <c r="I16" s="165"/>
      <c r="J16" s="165" t="s">
        <v>199</v>
      </c>
      <c r="K16" s="165"/>
      <c r="L16" s="165"/>
      <c r="M16" s="165"/>
      <c r="N16" s="165" t="s">
        <v>183</v>
      </c>
      <c r="O16" s="165"/>
      <c r="P16" s="165" t="s">
        <v>201</v>
      </c>
      <c r="Q16" s="165"/>
    </row>
    <row r="17" spans="1:17">
      <c r="A17" s="169">
        <v>1</v>
      </c>
      <c r="B17" s="169"/>
      <c r="C17" s="99">
        <v>2</v>
      </c>
      <c r="D17" s="169">
        <v>3</v>
      </c>
      <c r="E17" s="169"/>
      <c r="F17" s="169">
        <v>4</v>
      </c>
      <c r="G17" s="169"/>
      <c r="H17" s="169">
        <v>5</v>
      </c>
      <c r="I17" s="169"/>
      <c r="J17" s="169">
        <v>6</v>
      </c>
      <c r="K17" s="169"/>
      <c r="L17" s="169">
        <v>7</v>
      </c>
      <c r="M17" s="169"/>
      <c r="N17" s="169">
        <v>8</v>
      </c>
      <c r="O17" s="169"/>
      <c r="P17" s="169">
        <v>9</v>
      </c>
      <c r="Q17" s="169"/>
    </row>
    <row r="18" spans="1:17" ht="12.75" customHeight="1">
      <c r="A18" s="166" t="s">
        <v>148</v>
      </c>
      <c r="B18" s="167" t="s">
        <v>148</v>
      </c>
      <c r="C18" s="99">
        <v>79000000</v>
      </c>
      <c r="D18" s="169">
        <v>1</v>
      </c>
      <c r="E18" s="169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</row>
    <row r="19" spans="1:17" ht="12.75" customHeight="1">
      <c r="A19" s="166" t="s">
        <v>55</v>
      </c>
      <c r="B19" s="167" t="s">
        <v>55</v>
      </c>
      <c r="C19" s="99">
        <v>84000000</v>
      </c>
      <c r="D19" s="169">
        <v>1</v>
      </c>
      <c r="E19" s="169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</row>
    <row r="20" spans="1:17" ht="12.75" customHeight="1">
      <c r="A20" s="166" t="s">
        <v>39</v>
      </c>
      <c r="B20" s="167" t="s">
        <v>39</v>
      </c>
      <c r="C20" s="99">
        <v>80000000</v>
      </c>
      <c r="D20" s="169">
        <v>1</v>
      </c>
      <c r="E20" s="169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</row>
    <row r="21" spans="1:17" ht="12.75" customHeight="1">
      <c r="A21" s="166" t="s">
        <v>56</v>
      </c>
      <c r="B21" s="167" t="s">
        <v>56</v>
      </c>
      <c r="C21" s="99">
        <v>81000000</v>
      </c>
      <c r="D21" s="169">
        <v>1</v>
      </c>
      <c r="E21" s="169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</row>
    <row r="22" spans="1:17" ht="12.75" customHeight="1">
      <c r="A22" s="166" t="s">
        <v>30</v>
      </c>
      <c r="B22" s="167" t="s">
        <v>30</v>
      </c>
      <c r="C22" s="99">
        <v>82000000</v>
      </c>
      <c r="D22" s="169">
        <v>1</v>
      </c>
      <c r="E22" s="169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</row>
    <row r="23" spans="1:17" ht="12.75" customHeight="1">
      <c r="A23" s="166" t="s">
        <v>31</v>
      </c>
      <c r="B23" s="167" t="s">
        <v>31</v>
      </c>
      <c r="C23" s="99">
        <v>26000000</v>
      </c>
      <c r="D23" s="169">
        <v>1</v>
      </c>
      <c r="E23" s="169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</row>
    <row r="24" spans="1:17" ht="12.75" customHeight="1">
      <c r="A24" s="166" t="s">
        <v>149</v>
      </c>
      <c r="B24" s="167" t="s">
        <v>149</v>
      </c>
      <c r="C24" s="99">
        <v>83000000</v>
      </c>
      <c r="D24" s="169">
        <v>1</v>
      </c>
      <c r="E24" s="169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</row>
    <row r="25" spans="1:17" ht="12.75" customHeight="1">
      <c r="A25" s="166" t="s">
        <v>34</v>
      </c>
      <c r="B25" s="167" t="s">
        <v>34</v>
      </c>
      <c r="C25" s="99">
        <v>85000000</v>
      </c>
      <c r="D25" s="169">
        <v>1</v>
      </c>
      <c r="E25" s="169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</row>
    <row r="26" spans="1:17" ht="12.75" customHeight="1">
      <c r="A26" s="166" t="s">
        <v>150</v>
      </c>
      <c r="B26" s="167" t="s">
        <v>150</v>
      </c>
      <c r="C26" s="99">
        <v>91000000</v>
      </c>
      <c r="D26" s="169">
        <v>1</v>
      </c>
      <c r="E26" s="169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</row>
    <row r="27" spans="1:17" ht="12.75" customHeight="1">
      <c r="A27" s="166" t="s">
        <v>21</v>
      </c>
      <c r="B27" s="167" t="s">
        <v>21</v>
      </c>
      <c r="C27" s="99">
        <v>86000000</v>
      </c>
      <c r="D27" s="169">
        <v>1</v>
      </c>
      <c r="E27" s="169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</row>
    <row r="28" spans="1:17" ht="12.75" customHeight="1">
      <c r="A28" s="166" t="s">
        <v>22</v>
      </c>
      <c r="B28" s="167" t="s">
        <v>22</v>
      </c>
      <c r="C28" s="99">
        <v>87000000</v>
      </c>
      <c r="D28" s="169">
        <v>1</v>
      </c>
      <c r="E28" s="169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</row>
    <row r="29" spans="1:17" ht="12.75" customHeight="1">
      <c r="A29" s="166" t="s">
        <v>85</v>
      </c>
      <c r="B29" s="167" t="s">
        <v>85</v>
      </c>
      <c r="C29" s="99">
        <v>35000000</v>
      </c>
      <c r="D29" s="169">
        <v>1</v>
      </c>
      <c r="E29" s="169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</row>
    <row r="30" spans="1:17" ht="12.75" customHeight="1">
      <c r="A30" s="166" t="s">
        <v>40</v>
      </c>
      <c r="B30" s="167" t="s">
        <v>40</v>
      </c>
      <c r="C30" s="99">
        <v>88000000</v>
      </c>
      <c r="D30" s="169">
        <v>1</v>
      </c>
      <c r="E30" s="169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</row>
    <row r="31" spans="1:17" ht="12.75" customHeight="1">
      <c r="A31" s="166" t="s">
        <v>41</v>
      </c>
      <c r="B31" s="167" t="s">
        <v>41</v>
      </c>
      <c r="C31" s="99">
        <v>89000000</v>
      </c>
      <c r="D31" s="169">
        <v>1</v>
      </c>
      <c r="E31" s="169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</row>
    <row r="32" spans="1:17" ht="12.75" customHeight="1">
      <c r="A32" s="166" t="s">
        <v>67</v>
      </c>
      <c r="B32" s="167" t="s">
        <v>67</v>
      </c>
      <c r="C32" s="99">
        <v>98000000</v>
      </c>
      <c r="D32" s="169">
        <v>1</v>
      </c>
      <c r="E32" s="169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</row>
    <row r="33" spans="1:17" ht="12.75" customHeight="1">
      <c r="A33" s="166" t="s">
        <v>151</v>
      </c>
      <c r="B33" s="167" t="s">
        <v>151</v>
      </c>
      <c r="C33" s="99">
        <v>90000000</v>
      </c>
      <c r="D33" s="169">
        <v>1</v>
      </c>
      <c r="E33" s="169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</row>
    <row r="34" spans="1:17" ht="12.75" customHeight="1">
      <c r="A34" s="166" t="s">
        <v>152</v>
      </c>
      <c r="B34" s="167" t="s">
        <v>152</v>
      </c>
      <c r="C34" s="99">
        <v>92000000</v>
      </c>
      <c r="D34" s="169">
        <v>1</v>
      </c>
      <c r="E34" s="169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</row>
    <row r="35" spans="1:17" ht="12.75" customHeight="1">
      <c r="A35" s="166" t="s">
        <v>57</v>
      </c>
      <c r="B35" s="167" t="s">
        <v>57</v>
      </c>
      <c r="C35" s="99">
        <v>93000000</v>
      </c>
      <c r="D35" s="169">
        <v>1</v>
      </c>
      <c r="E35" s="169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</row>
    <row r="36" spans="1:17" ht="12.75" customHeight="1">
      <c r="A36" s="166" t="s">
        <v>42</v>
      </c>
      <c r="B36" s="167" t="s">
        <v>42</v>
      </c>
      <c r="C36" s="99">
        <v>94000000</v>
      </c>
      <c r="D36" s="169"/>
      <c r="E36" s="169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</row>
    <row r="37" spans="1:17" ht="12.75" customHeight="1">
      <c r="A37" s="166" t="s">
        <v>58</v>
      </c>
      <c r="B37" s="167" t="s">
        <v>58</v>
      </c>
      <c r="C37" s="99">
        <v>95000000</v>
      </c>
      <c r="D37" s="169">
        <v>1</v>
      </c>
      <c r="E37" s="169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</row>
    <row r="38" spans="1:17" ht="12.75" customHeight="1">
      <c r="A38" s="166" t="s">
        <v>32</v>
      </c>
      <c r="B38" s="167" t="s">
        <v>32</v>
      </c>
      <c r="C38" s="99">
        <v>96000000</v>
      </c>
      <c r="D38" s="169">
        <v>1</v>
      </c>
      <c r="E38" s="169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</row>
    <row r="39" spans="1:17" ht="12.75" customHeight="1">
      <c r="A39" s="166" t="s">
        <v>153</v>
      </c>
      <c r="B39" s="167" t="s">
        <v>153</v>
      </c>
      <c r="C39" s="99">
        <v>97000000</v>
      </c>
      <c r="D39" s="169">
        <v>1</v>
      </c>
      <c r="E39" s="169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</row>
    <row r="40" spans="1:17" ht="12.75" customHeight="1">
      <c r="A40" s="166" t="s">
        <v>59</v>
      </c>
      <c r="B40" s="167" t="s">
        <v>59</v>
      </c>
      <c r="C40" s="99">
        <v>1000000</v>
      </c>
      <c r="D40" s="169">
        <v>1</v>
      </c>
      <c r="E40" s="169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</row>
    <row r="41" spans="1:17" ht="12.75" customHeight="1">
      <c r="A41" s="166" t="s">
        <v>66</v>
      </c>
      <c r="B41" s="167" t="s">
        <v>66</v>
      </c>
      <c r="C41" s="99">
        <v>76000000</v>
      </c>
      <c r="D41" s="169">
        <v>1</v>
      </c>
      <c r="E41" s="169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</row>
    <row r="42" spans="1:17" ht="12.75" customHeight="1">
      <c r="A42" s="166" t="s">
        <v>71</v>
      </c>
      <c r="B42" s="167" t="s">
        <v>71</v>
      </c>
      <c r="C42" s="99">
        <v>30000000</v>
      </c>
      <c r="D42" s="169">
        <v>1</v>
      </c>
      <c r="E42" s="169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</row>
    <row r="43" spans="1:17" ht="12.75" customHeight="1">
      <c r="A43" s="166" t="s">
        <v>35</v>
      </c>
      <c r="B43" s="167" t="s">
        <v>35</v>
      </c>
      <c r="C43" s="99">
        <v>3000000</v>
      </c>
      <c r="D43" s="169">
        <v>1</v>
      </c>
      <c r="E43" s="169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</row>
    <row r="44" spans="1:17" ht="12.75" customHeight="1">
      <c r="A44" s="166" t="s">
        <v>60</v>
      </c>
      <c r="B44" s="167" t="s">
        <v>60</v>
      </c>
      <c r="C44" s="99">
        <v>4000000</v>
      </c>
      <c r="D44" s="169">
        <v>1</v>
      </c>
      <c r="E44" s="169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</row>
    <row r="45" spans="1:17" ht="12.75" customHeight="1">
      <c r="A45" s="166" t="s">
        <v>47</v>
      </c>
      <c r="B45" s="167" t="s">
        <v>47</v>
      </c>
      <c r="C45" s="99">
        <v>57000000</v>
      </c>
      <c r="D45" s="169">
        <v>1</v>
      </c>
      <c r="E45" s="169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</row>
    <row r="46" spans="1:17" ht="12.75" customHeight="1">
      <c r="A46" s="166" t="s">
        <v>68</v>
      </c>
      <c r="B46" s="167" t="s">
        <v>68</v>
      </c>
      <c r="C46" s="99">
        <v>5000000</v>
      </c>
      <c r="D46" s="169">
        <v>1</v>
      </c>
      <c r="E46" s="169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</row>
    <row r="47" spans="1:17" ht="12.75" customHeight="1">
      <c r="A47" s="166" t="s">
        <v>33</v>
      </c>
      <c r="B47" s="167" t="s">
        <v>33</v>
      </c>
      <c r="C47" s="99">
        <v>7000000</v>
      </c>
      <c r="D47" s="169">
        <v>1</v>
      </c>
      <c r="E47" s="169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</row>
    <row r="48" spans="1:17" ht="12.75" customHeight="1">
      <c r="A48" s="166" t="s">
        <v>69</v>
      </c>
      <c r="B48" s="167" t="s">
        <v>69</v>
      </c>
      <c r="C48" s="99">
        <v>8000000</v>
      </c>
      <c r="D48" s="169"/>
      <c r="E48" s="169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</row>
    <row r="49" spans="1:17" ht="12.75" customHeight="1">
      <c r="A49" s="166" t="s">
        <v>70</v>
      </c>
      <c r="B49" s="167" t="s">
        <v>70</v>
      </c>
      <c r="C49" s="100">
        <v>10000000</v>
      </c>
      <c r="D49" s="169">
        <v>1</v>
      </c>
      <c r="E49" s="169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</row>
    <row r="50" spans="1:17" ht="12.75" customHeight="1">
      <c r="A50" s="166" t="s">
        <v>23</v>
      </c>
      <c r="B50" s="167" t="s">
        <v>23</v>
      </c>
      <c r="C50" s="100">
        <v>11000000</v>
      </c>
      <c r="D50" s="169">
        <v>1</v>
      </c>
      <c r="E50" s="169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</row>
    <row r="51" spans="1:17" ht="12.75" customHeight="1">
      <c r="A51" s="166" t="s">
        <v>36</v>
      </c>
      <c r="B51" s="167" t="s">
        <v>36</v>
      </c>
      <c r="C51" s="100">
        <v>12000000</v>
      </c>
      <c r="D51" s="169">
        <v>1</v>
      </c>
      <c r="E51" s="169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</row>
    <row r="52" spans="1:17" ht="12.75" customHeight="1">
      <c r="A52" s="166" t="s">
        <v>4</v>
      </c>
      <c r="B52" s="167" t="s">
        <v>4</v>
      </c>
      <c r="C52" s="100">
        <v>14000000</v>
      </c>
      <c r="D52" s="169">
        <v>1</v>
      </c>
      <c r="E52" s="169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</row>
    <row r="53" spans="1:17" ht="12.75" customHeight="1">
      <c r="A53" s="166" t="s">
        <v>5</v>
      </c>
      <c r="B53" s="167" t="s">
        <v>5</v>
      </c>
      <c r="C53" s="100">
        <v>15000000</v>
      </c>
      <c r="D53" s="169">
        <v>1</v>
      </c>
      <c r="E53" s="169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</row>
    <row r="54" spans="1:17" ht="12.75" customHeight="1">
      <c r="A54" s="166" t="s">
        <v>6</v>
      </c>
      <c r="B54" s="167" t="s">
        <v>6</v>
      </c>
      <c r="C54" s="100">
        <v>17000000</v>
      </c>
      <c r="D54" s="169">
        <v>1</v>
      </c>
      <c r="E54" s="169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</row>
    <row r="55" spans="1:17" ht="12.75" customHeight="1">
      <c r="A55" s="166" t="s">
        <v>37</v>
      </c>
      <c r="B55" s="167" t="s">
        <v>37</v>
      </c>
      <c r="C55" s="100">
        <v>18000000</v>
      </c>
      <c r="D55" s="169">
        <v>1</v>
      </c>
      <c r="E55" s="169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</row>
    <row r="56" spans="1:17" ht="12.75" customHeight="1">
      <c r="A56" s="166" t="s">
        <v>24</v>
      </c>
      <c r="B56" s="167" t="s">
        <v>24</v>
      </c>
      <c r="C56" s="99">
        <v>19000000</v>
      </c>
      <c r="D56" s="169"/>
      <c r="E56" s="169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</row>
    <row r="57" spans="1:17" ht="12.75" customHeight="1">
      <c r="A57" s="166" t="s">
        <v>7</v>
      </c>
      <c r="B57" s="167" t="s">
        <v>7</v>
      </c>
      <c r="C57" s="99">
        <v>20000000</v>
      </c>
      <c r="D57" s="169">
        <v>1</v>
      </c>
      <c r="E57" s="169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</row>
    <row r="58" spans="1:17" ht="12.75" customHeight="1">
      <c r="A58" s="166" t="s">
        <v>8</v>
      </c>
      <c r="B58" s="167" t="s">
        <v>8</v>
      </c>
      <c r="C58" s="99">
        <v>24000000</v>
      </c>
      <c r="D58" s="169">
        <v>1</v>
      </c>
      <c r="E58" s="169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</row>
    <row r="59" spans="1:17" ht="12.75" customHeight="1">
      <c r="A59" s="166" t="s">
        <v>61</v>
      </c>
      <c r="B59" s="167" t="s">
        <v>61</v>
      </c>
      <c r="C59" s="99">
        <v>25000000</v>
      </c>
      <c r="D59" s="169">
        <v>1</v>
      </c>
      <c r="E59" s="169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</row>
    <row r="60" spans="1:17" ht="12.75" customHeight="1">
      <c r="A60" s="166" t="s">
        <v>25</v>
      </c>
      <c r="B60" s="167" t="s">
        <v>25</v>
      </c>
      <c r="C60" s="99">
        <v>27000000</v>
      </c>
      <c r="D60" s="169">
        <v>1</v>
      </c>
      <c r="E60" s="169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</row>
    <row r="61" spans="1:17" ht="12.75" customHeight="1">
      <c r="A61" s="166" t="s">
        <v>9</v>
      </c>
      <c r="B61" s="167" t="s">
        <v>9</v>
      </c>
      <c r="C61" s="99">
        <v>29000000</v>
      </c>
      <c r="D61" s="169">
        <v>1</v>
      </c>
      <c r="E61" s="169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</row>
    <row r="62" spans="1:17" ht="12.75" customHeight="1">
      <c r="A62" s="166" t="s">
        <v>62</v>
      </c>
      <c r="B62" s="167" t="s">
        <v>62</v>
      </c>
      <c r="C62" s="99">
        <v>32000000</v>
      </c>
      <c r="D62" s="169">
        <v>1</v>
      </c>
      <c r="E62" s="169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</row>
    <row r="63" spans="1:17" ht="12.75" customHeight="1">
      <c r="A63" s="166" t="s">
        <v>43</v>
      </c>
      <c r="B63" s="167" t="s">
        <v>43</v>
      </c>
      <c r="C63" s="99">
        <v>33000000</v>
      </c>
      <c r="D63" s="169">
        <v>1</v>
      </c>
      <c r="E63" s="169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</row>
    <row r="64" spans="1:17" ht="12.75" customHeight="1">
      <c r="A64" s="166" t="s">
        <v>10</v>
      </c>
      <c r="B64" s="167" t="s">
        <v>10</v>
      </c>
      <c r="C64" s="99">
        <v>34000000</v>
      </c>
      <c r="D64" s="169">
        <v>1</v>
      </c>
      <c r="E64" s="169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</row>
    <row r="65" spans="1:17" ht="12.75" customHeight="1">
      <c r="A65" s="166" t="s">
        <v>51</v>
      </c>
      <c r="B65" s="167" t="s">
        <v>51</v>
      </c>
      <c r="C65" s="99">
        <v>37000000</v>
      </c>
      <c r="D65" s="169">
        <v>1</v>
      </c>
      <c r="E65" s="169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</row>
    <row r="66" spans="1:17" ht="12.75" customHeight="1">
      <c r="A66" s="166" t="s">
        <v>11</v>
      </c>
      <c r="B66" s="167" t="s">
        <v>11</v>
      </c>
      <c r="C66" s="99">
        <v>38000000</v>
      </c>
      <c r="D66" s="169">
        <v>1</v>
      </c>
      <c r="E66" s="169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</row>
    <row r="67" spans="1:17" ht="12.75" customHeight="1">
      <c r="A67" s="166" t="s">
        <v>26</v>
      </c>
      <c r="B67" s="167" t="s">
        <v>26</v>
      </c>
      <c r="C67" s="99">
        <v>41000000</v>
      </c>
      <c r="D67" s="169">
        <v>1</v>
      </c>
      <c r="E67" s="169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</row>
    <row r="68" spans="1:17" ht="12.75" customHeight="1">
      <c r="A68" s="166" t="s">
        <v>12</v>
      </c>
      <c r="B68" s="167" t="s">
        <v>12</v>
      </c>
      <c r="C68" s="99">
        <v>42000000</v>
      </c>
      <c r="D68" s="169">
        <v>1</v>
      </c>
      <c r="E68" s="169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</row>
    <row r="69" spans="1:17" ht="12.75" customHeight="1">
      <c r="A69" s="166" t="s">
        <v>72</v>
      </c>
      <c r="B69" s="167" t="s">
        <v>72</v>
      </c>
      <c r="C69" s="99">
        <v>44000000</v>
      </c>
      <c r="D69" s="169">
        <v>1</v>
      </c>
      <c r="E69" s="169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</row>
    <row r="70" spans="1:17" ht="12.75" customHeight="1">
      <c r="A70" s="166" t="s">
        <v>13</v>
      </c>
      <c r="B70" s="167" t="s">
        <v>13</v>
      </c>
      <c r="C70" s="99">
        <v>46000000</v>
      </c>
      <c r="D70" s="169"/>
      <c r="E70" s="169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</row>
    <row r="71" spans="1:17" ht="12.75" customHeight="1">
      <c r="A71" s="166" t="s">
        <v>27</v>
      </c>
      <c r="B71" s="167" t="s">
        <v>27</v>
      </c>
      <c r="C71" s="99">
        <v>47000000</v>
      </c>
      <c r="D71" s="169">
        <v>1</v>
      </c>
      <c r="E71" s="169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</row>
    <row r="72" spans="1:17" ht="12.75" customHeight="1">
      <c r="A72" s="166" t="s">
        <v>44</v>
      </c>
      <c r="B72" s="167" t="s">
        <v>44</v>
      </c>
      <c r="C72" s="99">
        <v>22000000</v>
      </c>
      <c r="D72" s="169">
        <v>1</v>
      </c>
      <c r="E72" s="169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</row>
    <row r="73" spans="1:17" ht="12.75" customHeight="1">
      <c r="A73" s="166" t="s">
        <v>28</v>
      </c>
      <c r="B73" s="167" t="s">
        <v>28</v>
      </c>
      <c r="C73" s="99">
        <v>49000000</v>
      </c>
      <c r="D73" s="169">
        <v>1</v>
      </c>
      <c r="E73" s="169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</row>
    <row r="74" spans="1:17" ht="12.75" customHeight="1">
      <c r="A74" s="166" t="s">
        <v>63</v>
      </c>
      <c r="B74" s="167" t="s">
        <v>63</v>
      </c>
      <c r="C74" s="99">
        <v>50000000</v>
      </c>
      <c r="D74" s="169">
        <v>1</v>
      </c>
      <c r="E74" s="169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</row>
    <row r="75" spans="1:17" ht="12.75" customHeight="1">
      <c r="A75" s="166" t="s">
        <v>64</v>
      </c>
      <c r="B75" s="167" t="s">
        <v>64</v>
      </c>
      <c r="C75" s="99">
        <v>52000000</v>
      </c>
      <c r="D75" s="169">
        <v>1</v>
      </c>
      <c r="E75" s="169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</row>
    <row r="76" spans="1:17" ht="12.75" customHeight="1">
      <c r="A76" s="166" t="s">
        <v>45</v>
      </c>
      <c r="B76" s="167" t="s">
        <v>45</v>
      </c>
      <c r="C76" s="99">
        <v>53000000</v>
      </c>
      <c r="D76" s="169">
        <v>1</v>
      </c>
      <c r="E76" s="169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</row>
    <row r="77" spans="1:17" ht="12.75" customHeight="1">
      <c r="A77" s="166" t="s">
        <v>14</v>
      </c>
      <c r="B77" s="167" t="s">
        <v>14</v>
      </c>
      <c r="C77" s="99">
        <v>54000000</v>
      </c>
      <c r="D77" s="169">
        <v>1</v>
      </c>
      <c r="E77" s="169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</row>
    <row r="78" spans="1:17" ht="13.5" customHeight="1">
      <c r="A78" s="166" t="s">
        <v>46</v>
      </c>
      <c r="B78" s="167" t="s">
        <v>46</v>
      </c>
      <c r="C78" s="99">
        <v>56000000</v>
      </c>
      <c r="D78" s="169">
        <v>1</v>
      </c>
      <c r="E78" s="169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</row>
    <row r="79" spans="1:17" ht="12.75" customHeight="1">
      <c r="A79" s="166" t="s">
        <v>29</v>
      </c>
      <c r="B79" s="167" t="s">
        <v>29</v>
      </c>
      <c r="C79" s="99">
        <v>58000000</v>
      </c>
      <c r="D79" s="169">
        <v>1</v>
      </c>
      <c r="E79" s="169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</row>
    <row r="80" spans="1:17" ht="12.75" customHeight="1">
      <c r="A80" s="166" t="s">
        <v>38</v>
      </c>
      <c r="B80" s="167" t="s">
        <v>38</v>
      </c>
      <c r="C80" s="99">
        <v>60000000</v>
      </c>
      <c r="D80" s="169">
        <v>1</v>
      </c>
      <c r="E80" s="169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</row>
    <row r="81" spans="1:17" ht="12.75" customHeight="1">
      <c r="A81" s="166" t="s">
        <v>15</v>
      </c>
      <c r="B81" s="167" t="s">
        <v>15</v>
      </c>
      <c r="C81" s="99">
        <v>61000000</v>
      </c>
      <c r="D81" s="169">
        <v>1</v>
      </c>
      <c r="E81" s="169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</row>
    <row r="82" spans="1:17" ht="12.75" customHeight="1">
      <c r="A82" s="166" t="s">
        <v>48</v>
      </c>
      <c r="B82" s="167" t="s">
        <v>48</v>
      </c>
      <c r="C82" s="99">
        <v>36000000</v>
      </c>
      <c r="D82" s="169">
        <v>1</v>
      </c>
      <c r="E82" s="169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</row>
    <row r="83" spans="1:17" ht="12.75" customHeight="1">
      <c r="A83" s="166" t="s">
        <v>49</v>
      </c>
      <c r="B83" s="167" t="s">
        <v>49</v>
      </c>
      <c r="C83" s="99">
        <v>63000000</v>
      </c>
      <c r="D83" s="169">
        <v>1</v>
      </c>
      <c r="E83" s="169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</row>
    <row r="84" spans="1:17" ht="12.75" customHeight="1">
      <c r="A84" s="166" t="s">
        <v>73</v>
      </c>
      <c r="B84" s="167" t="s">
        <v>73</v>
      </c>
      <c r="C84" s="99">
        <v>64000000</v>
      </c>
      <c r="D84" s="169">
        <v>1</v>
      </c>
      <c r="E84" s="169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</row>
    <row r="85" spans="1:17" ht="12.75" customHeight="1">
      <c r="A85" s="166" t="s">
        <v>52</v>
      </c>
      <c r="B85" s="167" t="s">
        <v>52</v>
      </c>
      <c r="C85" s="99">
        <v>65000000</v>
      </c>
      <c r="D85" s="169"/>
      <c r="E85" s="169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</row>
    <row r="86" spans="1:17" ht="12.75" customHeight="1">
      <c r="A86" s="166" t="s">
        <v>16</v>
      </c>
      <c r="B86" s="167" t="s">
        <v>16</v>
      </c>
      <c r="C86" s="99">
        <v>66000000</v>
      </c>
      <c r="D86" s="169">
        <v>1</v>
      </c>
      <c r="E86" s="169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</row>
    <row r="87" spans="1:17" ht="12.75" customHeight="1">
      <c r="A87" s="166" t="s">
        <v>17</v>
      </c>
      <c r="B87" s="167" t="s">
        <v>17</v>
      </c>
      <c r="C87" s="99">
        <v>68000000</v>
      </c>
      <c r="D87" s="169">
        <v>1</v>
      </c>
      <c r="E87" s="169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</row>
    <row r="88" spans="1:17" ht="12.75" customHeight="1">
      <c r="A88" s="166" t="s">
        <v>18</v>
      </c>
      <c r="B88" s="167" t="s">
        <v>18</v>
      </c>
      <c r="C88" s="99">
        <v>28000000</v>
      </c>
      <c r="D88" s="169">
        <v>1</v>
      </c>
      <c r="E88" s="169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</row>
    <row r="89" spans="1:17" ht="12.75" customHeight="1">
      <c r="A89" s="166" t="s">
        <v>65</v>
      </c>
      <c r="B89" s="167" t="s">
        <v>65</v>
      </c>
      <c r="C89" s="99">
        <v>69000000</v>
      </c>
      <c r="D89" s="169">
        <v>1</v>
      </c>
      <c r="E89" s="169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</row>
    <row r="90" spans="1:17" ht="12.75" customHeight="1">
      <c r="A90" s="166" t="s">
        <v>19</v>
      </c>
      <c r="B90" s="167" t="s">
        <v>19</v>
      </c>
      <c r="C90" s="99">
        <v>70000000</v>
      </c>
      <c r="D90" s="169"/>
      <c r="E90" s="169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</row>
    <row r="91" spans="1:17" ht="12.75" customHeight="1">
      <c r="A91" s="166" t="s">
        <v>53</v>
      </c>
      <c r="B91" s="167" t="s">
        <v>53</v>
      </c>
      <c r="C91" s="99">
        <v>71000000</v>
      </c>
      <c r="D91" s="169">
        <v>1</v>
      </c>
      <c r="E91" s="169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</row>
    <row r="92" spans="1:17" ht="12.75" customHeight="1">
      <c r="A92" s="166" t="s">
        <v>50</v>
      </c>
      <c r="B92" s="167" t="s">
        <v>50</v>
      </c>
      <c r="C92" s="99">
        <v>73000000</v>
      </c>
      <c r="D92" s="169">
        <v>1</v>
      </c>
      <c r="E92" s="169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</row>
    <row r="93" spans="1:17" ht="12.75" customHeight="1">
      <c r="A93" s="166" t="s">
        <v>54</v>
      </c>
      <c r="B93" s="167" t="s">
        <v>54</v>
      </c>
      <c r="C93" s="99">
        <v>75000000</v>
      </c>
      <c r="D93" s="169">
        <v>1</v>
      </c>
      <c r="E93" s="169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</row>
    <row r="94" spans="1:17" ht="12.75" customHeight="1">
      <c r="A94" s="166" t="s">
        <v>20</v>
      </c>
      <c r="B94" s="167" t="s">
        <v>20</v>
      </c>
      <c r="C94" s="99">
        <v>78000000</v>
      </c>
      <c r="D94" s="169">
        <v>1</v>
      </c>
      <c r="E94" s="169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</row>
    <row r="95" spans="1:17" ht="12.75" customHeight="1">
      <c r="A95" s="166" t="s">
        <v>154</v>
      </c>
      <c r="B95" s="167" t="s">
        <v>154</v>
      </c>
      <c r="C95" s="99">
        <v>45000000</v>
      </c>
      <c r="D95" s="169">
        <v>1</v>
      </c>
      <c r="E95" s="169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</row>
    <row r="96" spans="1:17" ht="12.75" customHeight="1">
      <c r="A96" s="166" t="s">
        <v>155</v>
      </c>
      <c r="B96" s="167" t="s">
        <v>155</v>
      </c>
      <c r="C96" s="100">
        <v>40000000</v>
      </c>
      <c r="D96" s="169">
        <v>1</v>
      </c>
      <c r="E96" s="169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</row>
    <row r="97" spans="1:17" ht="12.75" customHeight="1">
      <c r="A97" s="166" t="s">
        <v>86</v>
      </c>
      <c r="B97" s="167" t="s">
        <v>86</v>
      </c>
      <c r="C97" s="99">
        <v>67000000</v>
      </c>
      <c r="D97" s="169">
        <v>1</v>
      </c>
      <c r="E97" s="169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</row>
    <row r="98" spans="1:17" ht="12.75" customHeight="1">
      <c r="A98" s="166" t="s">
        <v>74</v>
      </c>
      <c r="B98" s="167" t="s">
        <v>74</v>
      </c>
      <c r="C98" s="100">
        <v>99000000</v>
      </c>
      <c r="D98" s="169">
        <v>1</v>
      </c>
      <c r="E98" s="169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</row>
    <row r="99" spans="1:17" ht="12.75" customHeight="1">
      <c r="A99" s="166" t="s">
        <v>87</v>
      </c>
      <c r="B99" s="167" t="s">
        <v>87</v>
      </c>
      <c r="C99" s="100">
        <v>11800000</v>
      </c>
      <c r="D99" s="169">
        <v>1</v>
      </c>
      <c r="E99" s="169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</row>
    <row r="100" spans="1:17" ht="12.75" customHeight="1">
      <c r="A100" s="166" t="s">
        <v>156</v>
      </c>
      <c r="B100" s="167" t="s">
        <v>156</v>
      </c>
      <c r="C100" s="105">
        <v>71800000</v>
      </c>
      <c r="D100" s="169"/>
      <c r="E100" s="169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</row>
    <row r="101" spans="1:17" ht="12.75" customHeight="1">
      <c r="A101" s="166" t="s">
        <v>75</v>
      </c>
      <c r="B101" s="167" t="s">
        <v>75</v>
      </c>
      <c r="C101" s="100">
        <v>77000000</v>
      </c>
      <c r="D101" s="169">
        <v>1</v>
      </c>
      <c r="E101" s="169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</row>
    <row r="102" spans="1:17" ht="12.75" customHeight="1">
      <c r="A102" s="166" t="s">
        <v>157</v>
      </c>
      <c r="B102" s="167" t="s">
        <v>157</v>
      </c>
      <c r="C102" s="100">
        <v>71900000</v>
      </c>
      <c r="D102" s="169">
        <v>1</v>
      </c>
      <c r="E102" s="169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</row>
    <row r="103" spans="1:17" ht="12.75" customHeight="1">
      <c r="A103" s="166" t="s">
        <v>158</v>
      </c>
      <c r="B103" s="167" t="s">
        <v>158</v>
      </c>
      <c r="C103" s="100"/>
      <c r="D103" s="169">
        <v>1</v>
      </c>
      <c r="E103" s="169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</row>
    <row r="104" spans="1:17" ht="16.5" customHeight="1">
      <c r="A104" s="180" t="s">
        <v>175</v>
      </c>
      <c r="B104" s="180"/>
      <c r="C104" s="180"/>
      <c r="D104" s="169">
        <v>1</v>
      </c>
      <c r="E104" s="169"/>
      <c r="F104" s="182">
        <f>F103+F102+F101+F100+F99+F98+F97+F96+F95+F94+F93+F92+F91+F90+F89+F88+F87+F86+F85+F84+F83+F82+F81+F80+F79+F78+F77+F76+F75+F74+F73+F72+F71+F70+F69+F68+F67+F66+F65+F64+F63+F62+F61+F60+F59+F58+F57+F56+F55+F54+F53+F52+F51+F50+F49+F48+F47+F46+F45+F44+F43+F42+F41+F40+F39+F38+F37+F36+F35+F34+F33+F32+F31+F30+F29+F28+F27+F26+F25+F24+F23+F22+F21+F20+F19+F18</f>
        <v>0</v>
      </c>
      <c r="G104" s="183"/>
      <c r="H104" s="182">
        <f>H103+H102+H101+H100+H99+H98+H97+H96+H95+H94+H93+H92+H91+H90+H89+H88+H87+H86+H85+H84+H83+H82+H81+H80+H79+H78+H77+H76+H75+H74+H73+H72+H71+H70+H69+H68+H67+H66+H65+H64+H63+H62+H61+H60+H59+H58+H57+H56+H55+H54+H53+H52+H51+H50+H49+H48+H47+H46+H45+H44+H43+H42+H41+H40+H39+H38+H37+H36+H35+H34+H33+H32+H31+H30+H29+H28+H27+H26+H25+H24+H23+H22+H21+H20+H19+H18</f>
        <v>0</v>
      </c>
      <c r="I104" s="183"/>
      <c r="J104" s="182">
        <f>J103+J102+J101+J100+J99+J98+J97+J96+J95+J94+J93+J92+J91+J90+J89+J88+J87+J86+J85+J84+J83+J82+J81+J80+J79+J78+J77+J76+J75+J74+J73+J72+J71+J70+J69+J68+J67+J66+J65+J64+J63+J62+J61+J60+J59+J58+J57+J56+J55+J54+J53+J52+J51+J50+J49+J48+J47+J46+J45+J44+J43+J42+J41+J40+J39+J38+J37+J36+J35+J34+J33+J32+J31+J30+J29+J28+J27+J26+J25+J24+J23+J22+J21+J20+J19+J18</f>
        <v>0</v>
      </c>
      <c r="K104" s="183"/>
      <c r="L104" s="182">
        <f>L103+L102+L101+L100+L99+L98+L97+L96+L95+L94+L93+L92+L91+L90+L89+L88+L87+L86+L85+L84+L83+L82+L81+L80+L79+L78+L77+L76+L75+L74+L73+L72+L71+L70+L69+L68+L67+L66+L65+L64+L63+L62+L61+L60+L59+L58+L57+L56+L55+L54+L53+L52+L51+L50+L49+L48+L47+L46+L45+L44+L43+L42+L41+L40+L39+L38+L37+L36+L35+L34+L33+L32+L31+L30+L29+L28+L27+L26+L25+L24+L23+L22+L21+L20+L19+L18</f>
        <v>0</v>
      </c>
      <c r="M104" s="183"/>
      <c r="N104" s="182">
        <f>N103+N102+N101+N100+N99+N98+N97+N96+N95+N94+N93+N92+N91+N90+N89+N88+N87+N86+N85+N84+N83+N82+N81+N80+N79+N78+N77+N76+N75+N74+N73+N72+N71+N70+N69+N68+N67+N66+N65+N64+N63+N62+N61+N60+N59+N58+N57+N56+N55+N54+N53+N52+N51+N50+N49+N48+N47+N46+N45+N44+N43+N42+N41+N40+N39+N38+N37+N36+N35+N34+N33+N32+N31+N30+N29+N28+N27+N26+N25+N24+N23+N22+N21+N20+N19+N18</f>
        <v>0</v>
      </c>
      <c r="O104" s="183"/>
      <c r="P104" s="182">
        <f>P103+P102+P101+P100+P99+P98+P97+P96+P95+P94+P93+P92+P91+P90+P89+P88+P87+P86+P85+P84+P83+P82+P81+P80+P79+P78+P77+P76+P75+P74+P73+P72+P71+P70+P69+P68+P67+P66+P65+P64+P63+P62+P61+P60+P59+P58+P57+P56+P55+P54+P53+P52+P51+P50+P49+P48+P47+P46+P45+P44+P43+P42+P41+P40+P39+P38+P37+P36+P35+P34+P33+P32+P31+P30+P29+P28+P27+P26+P25+P24+P23+P22+P21+P20+P19+P18</f>
        <v>0</v>
      </c>
      <c r="Q104" s="183"/>
    </row>
    <row r="105" spans="1:17">
      <c r="A105" s="101"/>
      <c r="B105" s="180" t="s">
        <v>88</v>
      </c>
      <c r="C105" s="180"/>
      <c r="D105" s="181"/>
      <c r="E105" s="181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</row>
    <row r="106" spans="1:17" s="102" customFormat="1" ht="25.5" customHeight="1">
      <c r="A106" s="178" t="s">
        <v>176</v>
      </c>
      <c r="B106" s="178"/>
      <c r="C106" s="178"/>
      <c r="D106" s="179" t="s">
        <v>177</v>
      </c>
      <c r="E106" s="179"/>
      <c r="F106" s="184">
        <f>F104+F105</f>
        <v>0</v>
      </c>
      <c r="G106" s="184"/>
      <c r="H106" s="184">
        <f>H104+H105</f>
        <v>0</v>
      </c>
      <c r="I106" s="184"/>
      <c r="J106" s="184">
        <f>J104+J105</f>
        <v>0</v>
      </c>
      <c r="K106" s="184"/>
      <c r="L106" s="184">
        <f>L104+L105</f>
        <v>0</v>
      </c>
      <c r="M106" s="184"/>
      <c r="N106" s="184">
        <f>N104+N105</f>
        <v>0</v>
      </c>
      <c r="O106" s="184"/>
      <c r="P106" s="184">
        <f>P104+P105</f>
        <v>0</v>
      </c>
      <c r="Q106" s="184"/>
    </row>
    <row r="107" spans="1:17">
      <c r="A107" s="103"/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</row>
    <row r="108" spans="1:17" ht="21" customHeight="1">
      <c r="A108" s="103"/>
      <c r="B108" s="103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9"/>
      <c r="N108" s="103"/>
      <c r="O108" s="103"/>
      <c r="P108" s="103"/>
      <c r="Q108" s="103"/>
    </row>
    <row r="109" spans="1:17">
      <c r="A109" s="103"/>
      <c r="B109" s="103"/>
      <c r="C109" s="109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</row>
    <row r="110" spans="1:17" ht="11.2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</row>
    <row r="111" spans="1:17" ht="11.2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</row>
    <row r="112" spans="1:17" ht="11.2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</row>
    <row r="113" spans="1:17" ht="15.7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</row>
    <row r="114" spans="1:17" ht="9.7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</row>
    <row r="115" spans="1:17" ht="14.2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</row>
    <row r="116" spans="1:17" ht="12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</row>
    <row r="117" spans="1:17" ht="15.7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</row>
    <row r="118" spans="1:17" ht="16.5" customHeight="1">
      <c r="A118" s="104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</row>
    <row r="119" spans="1:17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</row>
    <row r="120" spans="1:17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</row>
  </sheetData>
  <mergeCells count="747">
    <mergeCell ref="J104:K104"/>
    <mergeCell ref="L104:M104"/>
    <mergeCell ref="N104:O104"/>
    <mergeCell ref="P104:Q104"/>
    <mergeCell ref="F106:G106"/>
    <mergeCell ref="H106:I106"/>
    <mergeCell ref="J106:K106"/>
    <mergeCell ref="L106:M106"/>
    <mergeCell ref="N106:O106"/>
    <mergeCell ref="P106:Q106"/>
    <mergeCell ref="F105:G105"/>
    <mergeCell ref="H105:I105"/>
    <mergeCell ref="J105:K105"/>
    <mergeCell ref="L105:M105"/>
    <mergeCell ref="N105:O105"/>
    <mergeCell ref="P105:Q105"/>
    <mergeCell ref="L100:M100"/>
    <mergeCell ref="N100:O100"/>
    <mergeCell ref="P100:Q100"/>
    <mergeCell ref="J100:K100"/>
    <mergeCell ref="J101:K101"/>
    <mergeCell ref="L101:M101"/>
    <mergeCell ref="N101:O101"/>
    <mergeCell ref="P101:Q101"/>
    <mergeCell ref="L103:M103"/>
    <mergeCell ref="N103:O103"/>
    <mergeCell ref="P103:Q103"/>
    <mergeCell ref="J103:K103"/>
    <mergeCell ref="J102:K102"/>
    <mergeCell ref="L102:M102"/>
    <mergeCell ref="N102:O102"/>
    <mergeCell ref="P102:Q102"/>
    <mergeCell ref="L98:M98"/>
    <mergeCell ref="N98:O98"/>
    <mergeCell ref="P98:Q98"/>
    <mergeCell ref="F99:G99"/>
    <mergeCell ref="H99:I99"/>
    <mergeCell ref="J99:K99"/>
    <mergeCell ref="L99:M99"/>
    <mergeCell ref="N99:O99"/>
    <mergeCell ref="P99:Q99"/>
    <mergeCell ref="L96:M96"/>
    <mergeCell ref="N96:O96"/>
    <mergeCell ref="P96:Q96"/>
    <mergeCell ref="F97:G97"/>
    <mergeCell ref="H97:I97"/>
    <mergeCell ref="J97:K97"/>
    <mergeCell ref="L97:M97"/>
    <mergeCell ref="N97:O97"/>
    <mergeCell ref="P97:Q97"/>
    <mergeCell ref="J96:K96"/>
    <mergeCell ref="L95:M95"/>
    <mergeCell ref="N95:O95"/>
    <mergeCell ref="P95:Q95"/>
    <mergeCell ref="F94:G94"/>
    <mergeCell ref="H94:I94"/>
    <mergeCell ref="J94:K94"/>
    <mergeCell ref="L94:M94"/>
    <mergeCell ref="N94:O94"/>
    <mergeCell ref="P94:Q94"/>
    <mergeCell ref="L93:M93"/>
    <mergeCell ref="N93:O93"/>
    <mergeCell ref="P93:Q93"/>
    <mergeCell ref="L91:M91"/>
    <mergeCell ref="N91:O91"/>
    <mergeCell ref="P91:Q91"/>
    <mergeCell ref="L92:M92"/>
    <mergeCell ref="N92:O92"/>
    <mergeCell ref="P92:Q92"/>
    <mergeCell ref="L90:M90"/>
    <mergeCell ref="N90:O90"/>
    <mergeCell ref="P90:Q90"/>
    <mergeCell ref="L88:M88"/>
    <mergeCell ref="N88:O88"/>
    <mergeCell ref="P88:Q88"/>
    <mergeCell ref="F89:G89"/>
    <mergeCell ref="H89:I89"/>
    <mergeCell ref="J89:K89"/>
    <mergeCell ref="L89:M89"/>
    <mergeCell ref="N89:O89"/>
    <mergeCell ref="P89:Q89"/>
    <mergeCell ref="L86:M86"/>
    <mergeCell ref="N86:O86"/>
    <mergeCell ref="P86:Q86"/>
    <mergeCell ref="F87:G87"/>
    <mergeCell ref="H87:I87"/>
    <mergeCell ref="J87:K87"/>
    <mergeCell ref="L87:M87"/>
    <mergeCell ref="N87:O87"/>
    <mergeCell ref="P87:Q87"/>
    <mergeCell ref="L84:M84"/>
    <mergeCell ref="N84:O84"/>
    <mergeCell ref="P84:Q84"/>
    <mergeCell ref="F85:G85"/>
    <mergeCell ref="H85:I85"/>
    <mergeCell ref="J85:K85"/>
    <mergeCell ref="L85:M85"/>
    <mergeCell ref="N85:O85"/>
    <mergeCell ref="P85:Q85"/>
    <mergeCell ref="J84:K84"/>
    <mergeCell ref="L83:M83"/>
    <mergeCell ref="N83:O83"/>
    <mergeCell ref="P83:Q83"/>
    <mergeCell ref="F82:G82"/>
    <mergeCell ref="H82:I82"/>
    <mergeCell ref="J82:K82"/>
    <mergeCell ref="L82:M82"/>
    <mergeCell ref="N82:O82"/>
    <mergeCell ref="P82:Q82"/>
    <mergeCell ref="F83:G83"/>
    <mergeCell ref="H83:I83"/>
    <mergeCell ref="N77:O77"/>
    <mergeCell ref="P77:Q77"/>
    <mergeCell ref="H78:I78"/>
    <mergeCell ref="J78:K78"/>
    <mergeCell ref="L78:M78"/>
    <mergeCell ref="N78:O78"/>
    <mergeCell ref="P78:Q78"/>
    <mergeCell ref="F76:G76"/>
    <mergeCell ref="F81:G81"/>
    <mergeCell ref="H81:I81"/>
    <mergeCell ref="J81:K81"/>
    <mergeCell ref="L81:M81"/>
    <mergeCell ref="N81:O81"/>
    <mergeCell ref="F77:G77"/>
    <mergeCell ref="H77:I77"/>
    <mergeCell ref="J77:K77"/>
    <mergeCell ref="L77:M77"/>
    <mergeCell ref="P81:Q81"/>
    <mergeCell ref="L79:M79"/>
    <mergeCell ref="N79:O79"/>
    <mergeCell ref="P79:Q79"/>
    <mergeCell ref="L80:M80"/>
    <mergeCell ref="N80:O80"/>
    <mergeCell ref="P80:Q80"/>
    <mergeCell ref="L75:M75"/>
    <mergeCell ref="N75:O75"/>
    <mergeCell ref="P75:Q75"/>
    <mergeCell ref="L76:M76"/>
    <mergeCell ref="N76:O76"/>
    <mergeCell ref="P76:Q76"/>
    <mergeCell ref="L74:M74"/>
    <mergeCell ref="N74:O74"/>
    <mergeCell ref="P74:Q74"/>
    <mergeCell ref="L72:M72"/>
    <mergeCell ref="N72:O72"/>
    <mergeCell ref="P72:Q72"/>
    <mergeCell ref="F73:G73"/>
    <mergeCell ref="H73:I73"/>
    <mergeCell ref="J73:K73"/>
    <mergeCell ref="L73:M73"/>
    <mergeCell ref="N73:O73"/>
    <mergeCell ref="P73:Q73"/>
    <mergeCell ref="J72:K72"/>
    <mergeCell ref="L71:M71"/>
    <mergeCell ref="N71:O71"/>
    <mergeCell ref="P71:Q71"/>
    <mergeCell ref="F70:G70"/>
    <mergeCell ref="H70:I70"/>
    <mergeCell ref="J70:K70"/>
    <mergeCell ref="L70:M70"/>
    <mergeCell ref="N70:O70"/>
    <mergeCell ref="P70:Q70"/>
    <mergeCell ref="L69:M69"/>
    <mergeCell ref="N69:O69"/>
    <mergeCell ref="P69:Q69"/>
    <mergeCell ref="L67:M67"/>
    <mergeCell ref="N67:O67"/>
    <mergeCell ref="P67:Q67"/>
    <mergeCell ref="L68:M68"/>
    <mergeCell ref="N68:O68"/>
    <mergeCell ref="P68:Q68"/>
    <mergeCell ref="L66:M66"/>
    <mergeCell ref="N66:O66"/>
    <mergeCell ref="P66:Q66"/>
    <mergeCell ref="L64:M64"/>
    <mergeCell ref="N64:O64"/>
    <mergeCell ref="P64:Q64"/>
    <mergeCell ref="F65:G65"/>
    <mergeCell ref="H65:I65"/>
    <mergeCell ref="J65:K65"/>
    <mergeCell ref="L65:M65"/>
    <mergeCell ref="N65:O65"/>
    <mergeCell ref="P65:Q65"/>
    <mergeCell ref="L62:M62"/>
    <mergeCell ref="N62:O62"/>
    <mergeCell ref="P62:Q62"/>
    <mergeCell ref="F63:G63"/>
    <mergeCell ref="H63:I63"/>
    <mergeCell ref="J63:K63"/>
    <mergeCell ref="L63:M63"/>
    <mergeCell ref="N63:O63"/>
    <mergeCell ref="P63:Q63"/>
    <mergeCell ref="L60:M60"/>
    <mergeCell ref="N60:O60"/>
    <mergeCell ref="P60:Q60"/>
    <mergeCell ref="F61:G61"/>
    <mergeCell ref="H61:I61"/>
    <mergeCell ref="J61:K61"/>
    <mergeCell ref="L61:M61"/>
    <mergeCell ref="N61:O61"/>
    <mergeCell ref="P61:Q61"/>
    <mergeCell ref="J60:K60"/>
    <mergeCell ref="L59:M59"/>
    <mergeCell ref="N59:O59"/>
    <mergeCell ref="P59:Q59"/>
    <mergeCell ref="F58:G58"/>
    <mergeCell ref="H58:I58"/>
    <mergeCell ref="J58:K58"/>
    <mergeCell ref="L58:M58"/>
    <mergeCell ref="N58:O58"/>
    <mergeCell ref="P58:Q58"/>
    <mergeCell ref="F59:G59"/>
    <mergeCell ref="L57:M57"/>
    <mergeCell ref="N57:O57"/>
    <mergeCell ref="F53:G53"/>
    <mergeCell ref="H53:I53"/>
    <mergeCell ref="J53:K53"/>
    <mergeCell ref="L53:M53"/>
    <mergeCell ref="P57:Q57"/>
    <mergeCell ref="L55:M55"/>
    <mergeCell ref="N55:O55"/>
    <mergeCell ref="P55:Q55"/>
    <mergeCell ref="L56:M56"/>
    <mergeCell ref="N56:O56"/>
    <mergeCell ref="P56:Q56"/>
    <mergeCell ref="N53:O53"/>
    <mergeCell ref="P53:Q53"/>
    <mergeCell ref="L54:M54"/>
    <mergeCell ref="N54:O54"/>
    <mergeCell ref="P54:Q54"/>
    <mergeCell ref="J56:K56"/>
    <mergeCell ref="J55:K55"/>
    <mergeCell ref="J57:K57"/>
    <mergeCell ref="L52:M52"/>
    <mergeCell ref="N52:O52"/>
    <mergeCell ref="P52:Q52"/>
    <mergeCell ref="F52:G52"/>
    <mergeCell ref="L50:M50"/>
    <mergeCell ref="N50:O50"/>
    <mergeCell ref="P50:Q50"/>
    <mergeCell ref="F51:G51"/>
    <mergeCell ref="H51:I51"/>
    <mergeCell ref="J51:K51"/>
    <mergeCell ref="L51:M51"/>
    <mergeCell ref="N51:O51"/>
    <mergeCell ref="P51:Q51"/>
    <mergeCell ref="J52:K52"/>
    <mergeCell ref="L48:M48"/>
    <mergeCell ref="N48:O48"/>
    <mergeCell ref="P48:Q48"/>
    <mergeCell ref="F49:G49"/>
    <mergeCell ref="H49:I49"/>
    <mergeCell ref="J49:K49"/>
    <mergeCell ref="L49:M49"/>
    <mergeCell ref="N49:O49"/>
    <mergeCell ref="P49:Q49"/>
    <mergeCell ref="J48:K48"/>
    <mergeCell ref="L47:M47"/>
    <mergeCell ref="N47:O47"/>
    <mergeCell ref="P47:Q47"/>
    <mergeCell ref="F46:G46"/>
    <mergeCell ref="H46:I46"/>
    <mergeCell ref="J46:K46"/>
    <mergeCell ref="L46:M46"/>
    <mergeCell ref="N46:O46"/>
    <mergeCell ref="P46:Q46"/>
    <mergeCell ref="J47:K47"/>
    <mergeCell ref="L45:M45"/>
    <mergeCell ref="N45:O45"/>
    <mergeCell ref="P45:Q45"/>
    <mergeCell ref="L43:M43"/>
    <mergeCell ref="N43:O43"/>
    <mergeCell ref="P43:Q43"/>
    <mergeCell ref="L44:M44"/>
    <mergeCell ref="N44:O44"/>
    <mergeCell ref="P44:Q44"/>
    <mergeCell ref="L42:M42"/>
    <mergeCell ref="N42:O42"/>
    <mergeCell ref="P42:Q42"/>
    <mergeCell ref="L40:M40"/>
    <mergeCell ref="N40:O40"/>
    <mergeCell ref="P40:Q40"/>
    <mergeCell ref="F41:G41"/>
    <mergeCell ref="H41:I41"/>
    <mergeCell ref="J41:K41"/>
    <mergeCell ref="L41:M41"/>
    <mergeCell ref="N41:O41"/>
    <mergeCell ref="P41:Q41"/>
    <mergeCell ref="L38:M38"/>
    <mergeCell ref="N38:O38"/>
    <mergeCell ref="P38:Q38"/>
    <mergeCell ref="F39:G39"/>
    <mergeCell ref="H39:I39"/>
    <mergeCell ref="J39:K39"/>
    <mergeCell ref="L39:M39"/>
    <mergeCell ref="N39:O39"/>
    <mergeCell ref="P39:Q39"/>
    <mergeCell ref="L36:M36"/>
    <mergeCell ref="N36:O36"/>
    <mergeCell ref="P36:Q36"/>
    <mergeCell ref="F37:G37"/>
    <mergeCell ref="H37:I37"/>
    <mergeCell ref="J37:K37"/>
    <mergeCell ref="L37:M37"/>
    <mergeCell ref="N37:O37"/>
    <mergeCell ref="P37:Q37"/>
    <mergeCell ref="J36:K36"/>
    <mergeCell ref="J35:K35"/>
    <mergeCell ref="L35:M35"/>
    <mergeCell ref="N35:O35"/>
    <mergeCell ref="P35:Q35"/>
    <mergeCell ref="F34:G34"/>
    <mergeCell ref="H34:I34"/>
    <mergeCell ref="J34:K34"/>
    <mergeCell ref="L34:M34"/>
    <mergeCell ref="N34:O34"/>
    <mergeCell ref="P34:Q34"/>
    <mergeCell ref="L32:M32"/>
    <mergeCell ref="N32:O32"/>
    <mergeCell ref="P32:Q32"/>
    <mergeCell ref="F33:G33"/>
    <mergeCell ref="H33:I33"/>
    <mergeCell ref="J33:K33"/>
    <mergeCell ref="L33:M33"/>
    <mergeCell ref="N33:O33"/>
    <mergeCell ref="P33:Q33"/>
    <mergeCell ref="J32:K32"/>
    <mergeCell ref="L30:M30"/>
    <mergeCell ref="N30:O30"/>
    <mergeCell ref="P30:Q30"/>
    <mergeCell ref="F31:G31"/>
    <mergeCell ref="H31:I31"/>
    <mergeCell ref="J31:K31"/>
    <mergeCell ref="L31:M31"/>
    <mergeCell ref="N31:O31"/>
    <mergeCell ref="P31:Q31"/>
    <mergeCell ref="J30:K30"/>
    <mergeCell ref="L28:M28"/>
    <mergeCell ref="N28:O28"/>
    <mergeCell ref="P28:Q28"/>
    <mergeCell ref="F29:G29"/>
    <mergeCell ref="H29:I29"/>
    <mergeCell ref="J29:K29"/>
    <mergeCell ref="L29:M29"/>
    <mergeCell ref="N29:O29"/>
    <mergeCell ref="P29:Q29"/>
    <mergeCell ref="J28:K28"/>
    <mergeCell ref="J25:K25"/>
    <mergeCell ref="L25:M25"/>
    <mergeCell ref="N25:O25"/>
    <mergeCell ref="P25:Q25"/>
    <mergeCell ref="J24:K24"/>
    <mergeCell ref="L26:M26"/>
    <mergeCell ref="N26:O26"/>
    <mergeCell ref="P26:Q26"/>
    <mergeCell ref="F27:G27"/>
    <mergeCell ref="H27:I27"/>
    <mergeCell ref="J27:K27"/>
    <mergeCell ref="L27:M27"/>
    <mergeCell ref="N27:O27"/>
    <mergeCell ref="P27:Q27"/>
    <mergeCell ref="J26:K26"/>
    <mergeCell ref="F18:G18"/>
    <mergeCell ref="H18:I18"/>
    <mergeCell ref="J18:K18"/>
    <mergeCell ref="F19:G19"/>
    <mergeCell ref="P21:Q21"/>
    <mergeCell ref="F22:G22"/>
    <mergeCell ref="H22:I22"/>
    <mergeCell ref="J22:K22"/>
    <mergeCell ref="L22:M22"/>
    <mergeCell ref="N22:O22"/>
    <mergeCell ref="P22:Q22"/>
    <mergeCell ref="L21:M21"/>
    <mergeCell ref="N21:O21"/>
    <mergeCell ref="F21:G21"/>
    <mergeCell ref="H21:I21"/>
    <mergeCell ref="J21:K21"/>
    <mergeCell ref="F20:G20"/>
    <mergeCell ref="H20:I20"/>
    <mergeCell ref="J20:K20"/>
    <mergeCell ref="L20:M20"/>
    <mergeCell ref="N20:O20"/>
    <mergeCell ref="P20:Q20"/>
    <mergeCell ref="P17:Q17"/>
    <mergeCell ref="H92:I92"/>
    <mergeCell ref="J92:K92"/>
    <mergeCell ref="H68:I68"/>
    <mergeCell ref="J68:K68"/>
    <mergeCell ref="H44:I44"/>
    <mergeCell ref="J44:K44"/>
    <mergeCell ref="H54:I54"/>
    <mergeCell ref="J54:K54"/>
    <mergeCell ref="H59:I59"/>
    <mergeCell ref="J59:K59"/>
    <mergeCell ref="J23:K23"/>
    <mergeCell ref="L18:M18"/>
    <mergeCell ref="N18:O18"/>
    <mergeCell ref="P18:Q18"/>
    <mergeCell ref="H19:I19"/>
    <mergeCell ref="J19:K19"/>
    <mergeCell ref="L19:M19"/>
    <mergeCell ref="N19:O19"/>
    <mergeCell ref="P19:Q19"/>
    <mergeCell ref="L24:M24"/>
    <mergeCell ref="N24:O24"/>
    <mergeCell ref="P24:Q24"/>
    <mergeCell ref="H25:I25"/>
    <mergeCell ref="A103:B103"/>
    <mergeCell ref="D103:E103"/>
    <mergeCell ref="F103:G103"/>
    <mergeCell ref="H103:I103"/>
    <mergeCell ref="F102:G102"/>
    <mergeCell ref="H102:I102"/>
    <mergeCell ref="H101:I101"/>
    <mergeCell ref="F100:G100"/>
    <mergeCell ref="A106:C106"/>
    <mergeCell ref="D106:E106"/>
    <mergeCell ref="B105:C105"/>
    <mergeCell ref="D105:E105"/>
    <mergeCell ref="A104:C104"/>
    <mergeCell ref="D104:E104"/>
    <mergeCell ref="F104:G104"/>
    <mergeCell ref="H104:I104"/>
    <mergeCell ref="A102:B102"/>
    <mergeCell ref="D102:E102"/>
    <mergeCell ref="A101:B101"/>
    <mergeCell ref="D101:E101"/>
    <mergeCell ref="A100:B100"/>
    <mergeCell ref="D100:E100"/>
    <mergeCell ref="H100:I100"/>
    <mergeCell ref="F101:G101"/>
    <mergeCell ref="A99:B99"/>
    <mergeCell ref="D99:E99"/>
    <mergeCell ref="F92:G92"/>
    <mergeCell ref="A98:B98"/>
    <mergeCell ref="D98:E98"/>
    <mergeCell ref="F98:G98"/>
    <mergeCell ref="H98:I98"/>
    <mergeCell ref="J98:K98"/>
    <mergeCell ref="A97:B97"/>
    <mergeCell ref="D97:E97"/>
    <mergeCell ref="A96:B96"/>
    <mergeCell ref="D96:E96"/>
    <mergeCell ref="F96:G96"/>
    <mergeCell ref="H96:I96"/>
    <mergeCell ref="F93:G93"/>
    <mergeCell ref="H93:I93"/>
    <mergeCell ref="J93:K93"/>
    <mergeCell ref="F95:G95"/>
    <mergeCell ref="H95:I95"/>
    <mergeCell ref="J95:K95"/>
    <mergeCell ref="A95:B95"/>
    <mergeCell ref="D95:E95"/>
    <mergeCell ref="A94:B94"/>
    <mergeCell ref="D94:E94"/>
    <mergeCell ref="A93:B93"/>
    <mergeCell ref="D93:E93"/>
    <mergeCell ref="A92:B92"/>
    <mergeCell ref="D92:E92"/>
    <mergeCell ref="A91:B91"/>
    <mergeCell ref="D91:E91"/>
    <mergeCell ref="F91:G91"/>
    <mergeCell ref="H91:I91"/>
    <mergeCell ref="J91:K91"/>
    <mergeCell ref="A90:B90"/>
    <mergeCell ref="D90:E90"/>
    <mergeCell ref="F90:G90"/>
    <mergeCell ref="H90:I90"/>
    <mergeCell ref="J90:K90"/>
    <mergeCell ref="A88:B88"/>
    <mergeCell ref="D88:E88"/>
    <mergeCell ref="H88:I88"/>
    <mergeCell ref="J88:K88"/>
    <mergeCell ref="A89:B89"/>
    <mergeCell ref="D89:E89"/>
    <mergeCell ref="A87:B87"/>
    <mergeCell ref="D87:E87"/>
    <mergeCell ref="A86:B86"/>
    <mergeCell ref="D86:E86"/>
    <mergeCell ref="F86:G86"/>
    <mergeCell ref="H86:I86"/>
    <mergeCell ref="J86:K86"/>
    <mergeCell ref="F88:G88"/>
    <mergeCell ref="J83:K83"/>
    <mergeCell ref="A85:B85"/>
    <mergeCell ref="D85:E85"/>
    <mergeCell ref="A84:B84"/>
    <mergeCell ref="D84:E84"/>
    <mergeCell ref="F84:G84"/>
    <mergeCell ref="H84:I84"/>
    <mergeCell ref="A83:B83"/>
    <mergeCell ref="D83:E83"/>
    <mergeCell ref="A82:B82"/>
    <mergeCell ref="D82:E82"/>
    <mergeCell ref="A75:B75"/>
    <mergeCell ref="D75:E75"/>
    <mergeCell ref="A81:B81"/>
    <mergeCell ref="D81:E81"/>
    <mergeCell ref="A80:B80"/>
    <mergeCell ref="D80:E80"/>
    <mergeCell ref="F80:G80"/>
    <mergeCell ref="H80:I80"/>
    <mergeCell ref="J80:K80"/>
    <mergeCell ref="A79:B79"/>
    <mergeCell ref="D79:E79"/>
    <mergeCell ref="F79:G79"/>
    <mergeCell ref="H79:I79"/>
    <mergeCell ref="J79:K79"/>
    <mergeCell ref="F75:G75"/>
    <mergeCell ref="H75:I75"/>
    <mergeCell ref="J75:K75"/>
    <mergeCell ref="A78:B78"/>
    <mergeCell ref="D78:E78"/>
    <mergeCell ref="A77:B77"/>
    <mergeCell ref="D77:E77"/>
    <mergeCell ref="A76:B76"/>
    <mergeCell ref="D76:E76"/>
    <mergeCell ref="H76:I76"/>
    <mergeCell ref="F78:G78"/>
    <mergeCell ref="J76:K76"/>
    <mergeCell ref="F69:G69"/>
    <mergeCell ref="H69:I69"/>
    <mergeCell ref="J69:K69"/>
    <mergeCell ref="F71:G71"/>
    <mergeCell ref="H71:I71"/>
    <mergeCell ref="J71:K71"/>
    <mergeCell ref="A71:B71"/>
    <mergeCell ref="D71:E71"/>
    <mergeCell ref="A70:B70"/>
    <mergeCell ref="D70:E70"/>
    <mergeCell ref="A69:B69"/>
    <mergeCell ref="D69:E69"/>
    <mergeCell ref="A74:B74"/>
    <mergeCell ref="D74:E74"/>
    <mergeCell ref="F74:G74"/>
    <mergeCell ref="H74:I74"/>
    <mergeCell ref="J74:K74"/>
    <mergeCell ref="A73:B73"/>
    <mergeCell ref="D73:E73"/>
    <mergeCell ref="A72:B72"/>
    <mergeCell ref="D72:E72"/>
    <mergeCell ref="F72:G72"/>
    <mergeCell ref="H72:I72"/>
    <mergeCell ref="A68:B68"/>
    <mergeCell ref="D68:E68"/>
    <mergeCell ref="A67:B67"/>
    <mergeCell ref="D67:E67"/>
    <mergeCell ref="F67:G67"/>
    <mergeCell ref="H67:I67"/>
    <mergeCell ref="J67:K67"/>
    <mergeCell ref="A66:B66"/>
    <mergeCell ref="D66:E66"/>
    <mergeCell ref="F66:G66"/>
    <mergeCell ref="H66:I66"/>
    <mergeCell ref="J66:K66"/>
    <mergeCell ref="F68:G68"/>
    <mergeCell ref="A64:B64"/>
    <mergeCell ref="D64:E64"/>
    <mergeCell ref="H64:I64"/>
    <mergeCell ref="J64:K64"/>
    <mergeCell ref="A65:B65"/>
    <mergeCell ref="D65:E65"/>
    <mergeCell ref="A63:B63"/>
    <mergeCell ref="D63:E63"/>
    <mergeCell ref="A62:B62"/>
    <mergeCell ref="D62:E62"/>
    <mergeCell ref="F62:G62"/>
    <mergeCell ref="H62:I62"/>
    <mergeCell ref="J62:K62"/>
    <mergeCell ref="F64:G64"/>
    <mergeCell ref="A61:B61"/>
    <mergeCell ref="D61:E61"/>
    <mergeCell ref="A60:B60"/>
    <mergeCell ref="D60:E60"/>
    <mergeCell ref="F60:G60"/>
    <mergeCell ref="H60:I60"/>
    <mergeCell ref="A59:B59"/>
    <mergeCell ref="D59:E59"/>
    <mergeCell ref="A58:B58"/>
    <mergeCell ref="D58:E58"/>
    <mergeCell ref="A51:B51"/>
    <mergeCell ref="D51:E51"/>
    <mergeCell ref="A57:B57"/>
    <mergeCell ref="D57:E57"/>
    <mergeCell ref="A56:B56"/>
    <mergeCell ref="D56:E56"/>
    <mergeCell ref="F56:G56"/>
    <mergeCell ref="H56:I56"/>
    <mergeCell ref="A55:B55"/>
    <mergeCell ref="D55:E55"/>
    <mergeCell ref="F55:G55"/>
    <mergeCell ref="H55:I55"/>
    <mergeCell ref="F57:G57"/>
    <mergeCell ref="H57:I57"/>
    <mergeCell ref="A54:B54"/>
    <mergeCell ref="D54:E54"/>
    <mergeCell ref="A53:B53"/>
    <mergeCell ref="D53:E53"/>
    <mergeCell ref="A52:B52"/>
    <mergeCell ref="D52:E52"/>
    <mergeCell ref="H52:I52"/>
    <mergeCell ref="F54:G54"/>
    <mergeCell ref="F45:G45"/>
    <mergeCell ref="H45:I45"/>
    <mergeCell ref="J45:K45"/>
    <mergeCell ref="F47:G47"/>
    <mergeCell ref="H47:I47"/>
    <mergeCell ref="A47:B47"/>
    <mergeCell ref="D47:E47"/>
    <mergeCell ref="A46:B46"/>
    <mergeCell ref="D46:E46"/>
    <mergeCell ref="A45:B45"/>
    <mergeCell ref="D45:E45"/>
    <mergeCell ref="A50:B50"/>
    <mergeCell ref="D50:E50"/>
    <mergeCell ref="F50:G50"/>
    <mergeCell ref="H50:I50"/>
    <mergeCell ref="J50:K50"/>
    <mergeCell ref="A49:B49"/>
    <mergeCell ref="D49:E49"/>
    <mergeCell ref="A48:B48"/>
    <mergeCell ref="D48:E48"/>
    <mergeCell ref="F48:G48"/>
    <mergeCell ref="H48:I48"/>
    <mergeCell ref="D44:E44"/>
    <mergeCell ref="A43:B43"/>
    <mergeCell ref="D43:E43"/>
    <mergeCell ref="F43:G43"/>
    <mergeCell ref="H43:I43"/>
    <mergeCell ref="J43:K43"/>
    <mergeCell ref="A42:B42"/>
    <mergeCell ref="D42:E42"/>
    <mergeCell ref="F42:G42"/>
    <mergeCell ref="H42:I42"/>
    <mergeCell ref="J42:K42"/>
    <mergeCell ref="F44:G44"/>
    <mergeCell ref="A44:B44"/>
    <mergeCell ref="A40:B40"/>
    <mergeCell ref="D40:E40"/>
    <mergeCell ref="H40:I40"/>
    <mergeCell ref="J40:K40"/>
    <mergeCell ref="A41:B41"/>
    <mergeCell ref="D41:E41"/>
    <mergeCell ref="A39:B39"/>
    <mergeCell ref="D39:E39"/>
    <mergeCell ref="A38:B38"/>
    <mergeCell ref="D38:E38"/>
    <mergeCell ref="F38:G38"/>
    <mergeCell ref="H38:I38"/>
    <mergeCell ref="J38:K38"/>
    <mergeCell ref="F40:G40"/>
    <mergeCell ref="A37:B37"/>
    <mergeCell ref="D37:E37"/>
    <mergeCell ref="A36:B36"/>
    <mergeCell ref="D36:E36"/>
    <mergeCell ref="F36:G36"/>
    <mergeCell ref="H36:I36"/>
    <mergeCell ref="A35:B35"/>
    <mergeCell ref="D35:E35"/>
    <mergeCell ref="A34:B34"/>
    <mergeCell ref="D34:E34"/>
    <mergeCell ref="F35:G35"/>
    <mergeCell ref="H35:I35"/>
    <mergeCell ref="A33:B33"/>
    <mergeCell ref="D33:E33"/>
    <mergeCell ref="A32:B32"/>
    <mergeCell ref="D32:E32"/>
    <mergeCell ref="A31:B31"/>
    <mergeCell ref="D31:E31"/>
    <mergeCell ref="F32:G32"/>
    <mergeCell ref="H32:I32"/>
    <mergeCell ref="A30:B30"/>
    <mergeCell ref="D30:E30"/>
    <mergeCell ref="A29:B29"/>
    <mergeCell ref="D29:E29"/>
    <mergeCell ref="F30:G30"/>
    <mergeCell ref="H30:I30"/>
    <mergeCell ref="A28:B28"/>
    <mergeCell ref="D28:E28"/>
    <mergeCell ref="A27:B27"/>
    <mergeCell ref="D27:E27"/>
    <mergeCell ref="F28:G28"/>
    <mergeCell ref="H28:I28"/>
    <mergeCell ref="A26:B26"/>
    <mergeCell ref="D26:E26"/>
    <mergeCell ref="A25:B25"/>
    <mergeCell ref="D25:E25"/>
    <mergeCell ref="F26:G26"/>
    <mergeCell ref="H26:I26"/>
    <mergeCell ref="A24:B24"/>
    <mergeCell ref="D24:E24"/>
    <mergeCell ref="A23:B23"/>
    <mergeCell ref="D23:E23"/>
    <mergeCell ref="F23:G23"/>
    <mergeCell ref="H23:I23"/>
    <mergeCell ref="H24:I24"/>
    <mergeCell ref="F24:G24"/>
    <mergeCell ref="F25:G25"/>
    <mergeCell ref="A6:C6"/>
    <mergeCell ref="D6:Q6"/>
    <mergeCell ref="A8:Q8"/>
    <mergeCell ref="A9:Q9"/>
    <mergeCell ref="B10:G10"/>
    <mergeCell ref="C14:C16"/>
    <mergeCell ref="D14:E16"/>
    <mergeCell ref="H10:L10"/>
    <mergeCell ref="M10:Q10"/>
    <mergeCell ref="H15:K15"/>
    <mergeCell ref="B11:G11"/>
    <mergeCell ref="F14:K14"/>
    <mergeCell ref="F15:G16"/>
    <mergeCell ref="H11:L11"/>
    <mergeCell ref="M11:Q11"/>
    <mergeCell ref="L15:M16"/>
    <mergeCell ref="B12:G12"/>
    <mergeCell ref="H12:L12"/>
    <mergeCell ref="N15:Q15"/>
    <mergeCell ref="H16:I16"/>
    <mergeCell ref="J16:K16"/>
    <mergeCell ref="N16:O16"/>
    <mergeCell ref="P16:Q16"/>
    <mergeCell ref="L23:M23"/>
    <mergeCell ref="N23:O23"/>
    <mergeCell ref="P23:Q23"/>
    <mergeCell ref="L14:Q14"/>
    <mergeCell ref="A19:B19"/>
    <mergeCell ref="M12:Q12"/>
    <mergeCell ref="A17:B17"/>
    <mergeCell ref="D17:E17"/>
    <mergeCell ref="A13:Q13"/>
    <mergeCell ref="A14:B16"/>
    <mergeCell ref="A22:B22"/>
    <mergeCell ref="D22:E22"/>
    <mergeCell ref="D18:E18"/>
    <mergeCell ref="A21:B21"/>
    <mergeCell ref="D21:E21"/>
    <mergeCell ref="A20:B20"/>
    <mergeCell ref="D20:E20"/>
    <mergeCell ref="D19:E19"/>
    <mergeCell ref="A18:B18"/>
    <mergeCell ref="F17:G17"/>
    <mergeCell ref="H17:I17"/>
    <mergeCell ref="J17:K17"/>
    <mergeCell ref="L17:M17"/>
    <mergeCell ref="N17:O17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  <rowBreaks count="3" manualBreakCount="3">
    <brk id="17" max="16" man="1"/>
    <brk id="57" max="16" man="1"/>
    <brk id="9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1"/>
  <sheetViews>
    <sheetView tabSelected="1" topLeftCell="A4" zoomScaleNormal="100" workbookViewId="0">
      <pane ySplit="4" topLeftCell="A8" activePane="bottomLeft" state="frozen"/>
      <selection activeCell="A4" sqref="A4"/>
      <selection pane="bottomLeft" activeCell="Q14" sqref="Q14"/>
    </sheetView>
  </sheetViews>
  <sheetFormatPr defaultRowHeight="12.75"/>
  <cols>
    <col min="1" max="1" width="3.85546875" customWidth="1"/>
    <col min="2" max="2" width="43.5703125" customWidth="1"/>
    <col min="3" max="3" width="28.42578125" customWidth="1"/>
    <col min="4" max="4" width="33" customWidth="1"/>
    <col min="5" max="5" width="30.7109375" customWidth="1"/>
    <col min="6" max="6" width="37.42578125" customWidth="1"/>
    <col min="7" max="7" width="28" customWidth="1"/>
    <col min="8" max="8" width="3.28515625" customWidth="1"/>
    <col min="9" max="9" width="15.42578125" hidden="1" customWidth="1"/>
    <col min="10" max="10" width="16" customWidth="1"/>
    <col min="11" max="11" width="15.7109375" hidden="1" customWidth="1"/>
    <col min="12" max="12" width="16.5703125" hidden="1" customWidth="1"/>
    <col min="13" max="13" width="13.85546875" hidden="1" customWidth="1"/>
    <col min="14" max="14" width="13.5703125" hidden="1" customWidth="1"/>
    <col min="15" max="15" width="13.28515625" hidden="1" customWidth="1"/>
    <col min="16" max="16" width="17.7109375" customWidth="1"/>
    <col min="20" max="20" width="10.5703125" customWidth="1"/>
  </cols>
  <sheetData>
    <row r="1" spans="1:21" ht="15.75">
      <c r="B1" s="188" t="s">
        <v>191</v>
      </c>
      <c r="C1" s="188"/>
      <c r="D1" s="188"/>
      <c r="E1" s="188"/>
      <c r="F1" s="188"/>
      <c r="G1" s="188"/>
    </row>
    <row r="2" spans="1:21" ht="21.75" customHeight="1">
      <c r="A2" s="1"/>
      <c r="B2" s="1"/>
      <c r="C2" s="1"/>
      <c r="D2" s="1"/>
      <c r="E2" s="1"/>
      <c r="F2" s="1"/>
      <c r="G2" s="2" t="s">
        <v>0</v>
      </c>
    </row>
    <row r="3" spans="1:21" ht="65.25" customHeight="1">
      <c r="A3" s="187" t="s">
        <v>192</v>
      </c>
      <c r="B3" s="187"/>
      <c r="C3" s="187"/>
      <c r="D3" s="187"/>
      <c r="E3" s="187"/>
      <c r="F3" s="187"/>
      <c r="G3" s="187"/>
      <c r="I3" s="187"/>
      <c r="J3" s="187"/>
      <c r="K3" s="187"/>
      <c r="L3" s="187"/>
      <c r="M3" s="187"/>
      <c r="N3" s="187"/>
      <c r="O3" s="187"/>
    </row>
    <row r="4" spans="1:21" ht="42.75" customHeight="1">
      <c r="A4" s="190" t="s">
        <v>1</v>
      </c>
      <c r="B4" s="190" t="s">
        <v>2</v>
      </c>
      <c r="C4" s="189" t="s">
        <v>117</v>
      </c>
      <c r="D4" s="189"/>
      <c r="E4" s="189"/>
      <c r="F4" s="189"/>
      <c r="G4" s="74" t="s">
        <v>193</v>
      </c>
      <c r="H4" s="118"/>
      <c r="I4" s="185" t="s">
        <v>220</v>
      </c>
      <c r="J4" s="185" t="s">
        <v>246</v>
      </c>
      <c r="K4" s="185" t="s">
        <v>238</v>
      </c>
      <c r="L4" s="185" t="s">
        <v>239</v>
      </c>
      <c r="M4" s="185" t="s">
        <v>241</v>
      </c>
      <c r="N4" s="185" t="s">
        <v>242</v>
      </c>
      <c r="O4" s="185" t="s">
        <v>237</v>
      </c>
      <c r="P4" s="185" t="s">
        <v>245</v>
      </c>
    </row>
    <row r="5" spans="1:21" ht="259.5" customHeight="1">
      <c r="A5" s="190"/>
      <c r="B5" s="190"/>
      <c r="C5" s="37" t="s">
        <v>123</v>
      </c>
      <c r="D5" s="37" t="s">
        <v>124</v>
      </c>
      <c r="E5" s="37" t="s">
        <v>125</v>
      </c>
      <c r="F5" s="37" t="s">
        <v>126</v>
      </c>
      <c r="G5" s="37" t="s">
        <v>127</v>
      </c>
      <c r="H5" s="118"/>
      <c r="I5" s="186"/>
      <c r="J5" s="186"/>
      <c r="K5" s="185"/>
      <c r="L5" s="185"/>
      <c r="M5" s="185"/>
      <c r="N5" s="185"/>
      <c r="O5" s="185"/>
      <c r="P5" s="186"/>
    </row>
    <row r="6" spans="1:21" ht="15.75" customHeight="1">
      <c r="A6" s="30">
        <v>1</v>
      </c>
      <c r="B6" s="37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118"/>
      <c r="I6" s="131" t="s">
        <v>240</v>
      </c>
      <c r="J6" s="127">
        <f>J7+J8</f>
        <v>82459329382.812119</v>
      </c>
      <c r="K6" s="127">
        <f>K7+K8</f>
        <v>85510324569.976181</v>
      </c>
      <c r="L6" s="127">
        <f>L7+L8</f>
        <v>88930737552.775238</v>
      </c>
      <c r="M6" s="132">
        <f>M7-J6/1000</f>
        <v>-82459329.382812113</v>
      </c>
      <c r="N6" s="132">
        <f>N7-K6/1000</f>
        <v>-85510324.569976181</v>
      </c>
      <c r="O6" s="132">
        <f>O7-L6/1000</f>
        <v>-88930737.552775234</v>
      </c>
      <c r="P6" s="31"/>
    </row>
    <row r="7" spans="1:21" ht="14.25" customHeight="1">
      <c r="A7" s="30"/>
      <c r="B7" s="38" t="s">
        <v>3</v>
      </c>
      <c r="C7" s="36">
        <f>SUM(C9:C95)</f>
        <v>183.49999999999991</v>
      </c>
      <c r="D7" s="36">
        <f>SUM(D9:D95)</f>
        <v>37.099999999999987</v>
      </c>
      <c r="E7" s="36">
        <f>SUM(E9:E95)</f>
        <v>7115274.8999999976</v>
      </c>
      <c r="F7" s="36">
        <f>SUM(F9:F95)</f>
        <v>71436519.799999997</v>
      </c>
      <c r="G7" s="36">
        <f>SUM(G9:G95)</f>
        <v>82459329.400000021</v>
      </c>
      <c r="H7" s="118"/>
      <c r="I7" s="36">
        <f>SUM(I9:I94)</f>
        <v>75078852905.62999</v>
      </c>
      <c r="J7" s="36">
        <f>SUM(J9:J94)</f>
        <v>78607558992.19458</v>
      </c>
      <c r="K7" s="36">
        <f t="shared" ref="K7:P7" si="0">SUM(K9:K94)</f>
        <v>81516038674.905792</v>
      </c>
      <c r="L7" s="36">
        <f t="shared" si="0"/>
        <v>84776680221.902039</v>
      </c>
      <c r="M7" s="36">
        <f t="shared" si="0"/>
        <v>0</v>
      </c>
      <c r="N7" s="36">
        <f t="shared" si="0"/>
        <v>0</v>
      </c>
      <c r="O7" s="36">
        <f t="shared" si="0"/>
        <v>0</v>
      </c>
      <c r="P7" s="36">
        <f t="shared" si="0"/>
        <v>83857183.800000027</v>
      </c>
    </row>
    <row r="8" spans="1:21" ht="14.25" customHeight="1">
      <c r="A8" s="30"/>
      <c r="B8" s="38"/>
      <c r="C8" s="39"/>
      <c r="D8" s="39"/>
      <c r="E8" s="39"/>
      <c r="F8" s="129"/>
      <c r="G8" s="130"/>
      <c r="H8" s="118"/>
      <c r="I8" s="131" t="s">
        <v>225</v>
      </c>
      <c r="J8" s="128">
        <f>J7*4.9/100</f>
        <v>3851770390.6175346</v>
      </c>
      <c r="K8" s="128">
        <f>K7*4.9/100</f>
        <v>3994285895.070384</v>
      </c>
      <c r="L8" s="128">
        <f>L7*4.9/100</f>
        <v>4154057330.8731999</v>
      </c>
      <c r="M8" s="31"/>
      <c r="N8" s="31"/>
      <c r="O8" s="31"/>
      <c r="P8" s="33"/>
    </row>
    <row r="9" spans="1:21" s="28" customFormat="1" ht="14.25" customHeight="1">
      <c r="A9" s="30">
        <v>1</v>
      </c>
      <c r="B9" s="110" t="s">
        <v>148</v>
      </c>
      <c r="C9" s="40">
        <f>'Приложение 4'!L8</f>
        <v>0</v>
      </c>
      <c r="D9" s="40">
        <f>'Приложение 5'!L8</f>
        <v>0</v>
      </c>
      <c r="E9" s="40">
        <f>'Приложение 2'!L8</f>
        <v>28046.5</v>
      </c>
      <c r="F9" s="40">
        <f>'Приложение 3'!V9</f>
        <v>243846.3</v>
      </c>
      <c r="G9" s="107">
        <f>C9+D9+E9+F9</f>
        <v>271892.8</v>
      </c>
      <c r="H9" s="118"/>
      <c r="I9" s="119">
        <v>259687542.28000003</v>
      </c>
      <c r="J9" s="119">
        <f>I9*1.047</f>
        <v>271892856.76716</v>
      </c>
      <c r="K9" s="119">
        <f>J9*1.037</f>
        <v>281952892.46754491</v>
      </c>
      <c r="L9" s="119">
        <f>K9*1.04</f>
        <v>293231008.16624671</v>
      </c>
      <c r="P9" s="133">
        <v>304120.09999999998</v>
      </c>
      <c r="U9" s="28">
        <f>G9-J9/1000</f>
        <v>-5.6767160014715046E-2</v>
      </c>
    </row>
    <row r="10" spans="1:21" s="28" customFormat="1" ht="14.25" customHeight="1">
      <c r="A10" s="30">
        <v>2</v>
      </c>
      <c r="B10" s="110" t="s">
        <v>55</v>
      </c>
      <c r="C10" s="40">
        <f>'Приложение 4'!L9</f>
        <v>0</v>
      </c>
      <c r="D10" s="40">
        <f>'Приложение 5'!L9</f>
        <v>0</v>
      </c>
      <c r="E10" s="40">
        <f>'Приложение 2'!L9</f>
        <v>29251</v>
      </c>
      <c r="F10" s="40">
        <f>'Приложение 3'!V10</f>
        <v>268424.09999999998</v>
      </c>
      <c r="G10" s="107">
        <f t="shared" ref="G10:G69" si="1">C10+D10+E10+F10</f>
        <v>297675.09999999998</v>
      </c>
      <c r="H10" s="118"/>
      <c r="I10" s="119">
        <v>284312639.46000004</v>
      </c>
      <c r="J10" s="119">
        <f t="shared" ref="J10:J73" si="2">I10*1.047</f>
        <v>297675333.51462001</v>
      </c>
      <c r="K10" s="119">
        <f t="shared" ref="K10:K73" si="3">J10*1.037</f>
        <v>308689320.85466093</v>
      </c>
      <c r="L10" s="119">
        <f t="shared" ref="L10:L73" si="4">K10*1.04</f>
        <v>321036893.68884736</v>
      </c>
      <c r="P10" s="119">
        <v>309434.2</v>
      </c>
      <c r="U10" s="28">
        <f t="shared" ref="U10:U73" si="5">G10-J10/1000</f>
        <v>-0.23351462004939094</v>
      </c>
    </row>
    <row r="11" spans="1:21" s="28" customFormat="1" ht="14.25" customHeight="1">
      <c r="A11" s="30">
        <v>3</v>
      </c>
      <c r="B11" s="110" t="s">
        <v>39</v>
      </c>
      <c r="C11" s="40">
        <f>'Приложение 4'!L10</f>
        <v>0</v>
      </c>
      <c r="D11" s="40">
        <f>'Приложение 5'!L10</f>
        <v>0</v>
      </c>
      <c r="E11" s="40">
        <f>'Приложение 2'!L10</f>
        <v>197618.8</v>
      </c>
      <c r="F11" s="40">
        <f>'Приложение 3'!V11</f>
        <v>2144468.5</v>
      </c>
      <c r="G11" s="107">
        <f t="shared" si="1"/>
        <v>2342087.2999999998</v>
      </c>
      <c r="H11" s="118"/>
      <c r="I11" s="119">
        <v>2358564892.4700003</v>
      </c>
      <c r="J11" s="119">
        <f t="shared" si="2"/>
        <v>2469417442.41609</v>
      </c>
      <c r="K11" s="119">
        <f t="shared" si="3"/>
        <v>2560785887.7854853</v>
      </c>
      <c r="L11" s="119">
        <f t="shared" si="4"/>
        <v>2663217323.2969046</v>
      </c>
      <c r="P11" s="140">
        <v>2171787.5</v>
      </c>
      <c r="U11" s="28">
        <f t="shared" si="5"/>
        <v>-127330.14241609024</v>
      </c>
    </row>
    <row r="12" spans="1:21" s="28" customFormat="1" ht="14.25" customHeight="1">
      <c r="A12" s="30">
        <v>4</v>
      </c>
      <c r="B12" s="110" t="s">
        <v>56</v>
      </c>
      <c r="C12" s="40">
        <f>'Приложение 4'!L11</f>
        <v>0</v>
      </c>
      <c r="D12" s="40">
        <f>'Приложение 5'!L11</f>
        <v>0</v>
      </c>
      <c r="E12" s="40">
        <f>'Приложение 2'!L11</f>
        <v>92922.9</v>
      </c>
      <c r="F12" s="40">
        <f>'Приложение 3'!V12</f>
        <v>795841.7</v>
      </c>
      <c r="G12" s="107">
        <f t="shared" si="1"/>
        <v>888764.6</v>
      </c>
      <c r="H12" s="118"/>
      <c r="I12" s="119">
        <v>875599400</v>
      </c>
      <c r="J12" s="119">
        <f t="shared" si="2"/>
        <v>916752571.79999995</v>
      </c>
      <c r="K12" s="119">
        <f t="shared" si="3"/>
        <v>950672416.95659983</v>
      </c>
      <c r="L12" s="119">
        <f t="shared" si="4"/>
        <v>988699313.63486385</v>
      </c>
      <c r="P12" s="136">
        <v>888764.6</v>
      </c>
      <c r="U12" s="28">
        <f t="shared" si="5"/>
        <v>-27987.971799999941</v>
      </c>
    </row>
    <row r="13" spans="1:21" s="28" customFormat="1" ht="14.25" customHeight="1">
      <c r="A13" s="30">
        <v>5</v>
      </c>
      <c r="B13" s="110" t="s">
        <v>30</v>
      </c>
      <c r="C13" s="40">
        <f>'Приложение 4'!L12</f>
        <v>0</v>
      </c>
      <c r="D13" s="40">
        <f>'Приложение 5'!L12</f>
        <v>0</v>
      </c>
      <c r="E13" s="40">
        <f>'Приложение 2'!L12</f>
        <v>540751.80000000005</v>
      </c>
      <c r="F13" s="40">
        <f>'Приложение 3'!V13</f>
        <v>3917699.5</v>
      </c>
      <c r="G13" s="107">
        <f t="shared" si="1"/>
        <v>4458451.3</v>
      </c>
      <c r="H13" s="118"/>
      <c r="I13" s="119">
        <v>4258310641.4099998</v>
      </c>
      <c r="J13" s="119">
        <f t="shared" si="2"/>
        <v>4458451241.5562696</v>
      </c>
      <c r="K13" s="119">
        <f t="shared" si="3"/>
        <v>4623413937.4938517</v>
      </c>
      <c r="L13" s="119">
        <f t="shared" si="4"/>
        <v>4808350494.9936056</v>
      </c>
      <c r="P13" s="119">
        <v>4584693.5999999996</v>
      </c>
      <c r="U13" s="28">
        <f t="shared" si="5"/>
        <v>5.8443729765713215E-2</v>
      </c>
    </row>
    <row r="14" spans="1:21" s="28" customFormat="1" ht="14.25" customHeight="1">
      <c r="A14" s="30">
        <v>6</v>
      </c>
      <c r="B14" s="110" t="s">
        <v>31</v>
      </c>
      <c r="C14" s="40">
        <f>'Приложение 4'!L13</f>
        <v>0</v>
      </c>
      <c r="D14" s="40">
        <f>'Приложение 5'!L13</f>
        <v>0</v>
      </c>
      <c r="E14" s="40">
        <f>'Приложение 2'!L13</f>
        <v>177432.3</v>
      </c>
      <c r="F14" s="40">
        <f>'Приложение 3'!V14</f>
        <v>2292247.7999999998</v>
      </c>
      <c r="G14" s="107">
        <f t="shared" si="1"/>
        <v>2469680.0999999996</v>
      </c>
      <c r="H14" s="118"/>
      <c r="I14" s="119">
        <v>2249356966</v>
      </c>
      <c r="J14" s="136">
        <f t="shared" si="2"/>
        <v>2355076743.402</v>
      </c>
      <c r="K14" s="119">
        <f t="shared" si="3"/>
        <v>2442214582.9078736</v>
      </c>
      <c r="L14" s="119">
        <f t="shared" si="4"/>
        <v>2539903166.2241888</v>
      </c>
      <c r="P14" s="119">
        <v>2480032.2000000002</v>
      </c>
      <c r="U14" s="28">
        <f t="shared" si="5"/>
        <v>114603.35659799958</v>
      </c>
    </row>
    <row r="15" spans="1:21" s="28" customFormat="1" ht="14.25" customHeight="1">
      <c r="A15" s="30">
        <v>7</v>
      </c>
      <c r="B15" s="110" t="s">
        <v>149</v>
      </c>
      <c r="C15" s="40">
        <f>'Приложение 4'!L14</f>
        <v>0</v>
      </c>
      <c r="D15" s="40">
        <f>'Приложение 5'!L14</f>
        <v>0</v>
      </c>
      <c r="E15" s="40">
        <f>'Приложение 2'!L14</f>
        <v>92462.1</v>
      </c>
      <c r="F15" s="40">
        <f>'Приложение 3'!V15</f>
        <v>759582.6</v>
      </c>
      <c r="G15" s="107">
        <f t="shared" si="1"/>
        <v>852044.7</v>
      </c>
      <c r="H15" s="118"/>
      <c r="I15" s="119">
        <v>813796316.72000003</v>
      </c>
      <c r="J15" s="119">
        <f t="shared" si="2"/>
        <v>852044743.60583997</v>
      </c>
      <c r="K15" s="119">
        <f t="shared" si="3"/>
        <v>883570399.11925602</v>
      </c>
      <c r="L15" s="119">
        <f t="shared" si="4"/>
        <v>918913215.08402634</v>
      </c>
      <c r="P15" s="119">
        <v>907262.5</v>
      </c>
      <c r="U15" s="28">
        <f t="shared" si="5"/>
        <v>-4.3605840066447854E-2</v>
      </c>
    </row>
    <row r="16" spans="1:21" s="28" customFormat="1" ht="14.25" customHeight="1">
      <c r="A16" s="30">
        <v>8</v>
      </c>
      <c r="B16" s="110" t="s">
        <v>34</v>
      </c>
      <c r="C16" s="40">
        <f>'Приложение 4'!L15</f>
        <v>0</v>
      </c>
      <c r="D16" s="40">
        <f>'Приложение 5'!L15</f>
        <v>0</v>
      </c>
      <c r="E16" s="40">
        <f>'Приложение 2'!L15</f>
        <v>21047.8</v>
      </c>
      <c r="F16" s="40">
        <f>'Приложение 3'!V16</f>
        <v>186302.6</v>
      </c>
      <c r="G16" s="107">
        <f t="shared" si="1"/>
        <v>207350.39999999999</v>
      </c>
      <c r="H16" s="118"/>
      <c r="I16" s="119">
        <v>198042299.36000001</v>
      </c>
      <c r="J16" s="119">
        <f t="shared" si="2"/>
        <v>207350287.42991999</v>
      </c>
      <c r="K16" s="119">
        <f t="shared" si="3"/>
        <v>215022248.06482702</v>
      </c>
      <c r="L16" s="119">
        <f t="shared" si="4"/>
        <v>223623137.98742011</v>
      </c>
      <c r="P16" s="119">
        <v>257357.5</v>
      </c>
      <c r="U16" s="28">
        <f t="shared" si="5"/>
        <v>0.11257008000393398</v>
      </c>
    </row>
    <row r="17" spans="1:21" s="28" customFormat="1" ht="14.25" customHeight="1">
      <c r="A17" s="30">
        <v>9</v>
      </c>
      <c r="B17" s="110" t="s">
        <v>150</v>
      </c>
      <c r="C17" s="40">
        <f>'Приложение 4'!L16</f>
        <v>0</v>
      </c>
      <c r="D17" s="40">
        <f>'Приложение 5'!L16</f>
        <v>0</v>
      </c>
      <c r="E17" s="40">
        <f>'Приложение 2'!L16</f>
        <v>36443</v>
      </c>
      <c r="F17" s="40">
        <f>'Приложение 3'!V17</f>
        <v>302009.59999999998</v>
      </c>
      <c r="G17" s="107">
        <f t="shared" si="1"/>
        <v>338452.6</v>
      </c>
      <c r="H17" s="118"/>
      <c r="I17" s="119">
        <v>323259362.57999998</v>
      </c>
      <c r="J17" s="119">
        <f t="shared" si="2"/>
        <v>338452552.62125999</v>
      </c>
      <c r="K17" s="119">
        <f t="shared" si="3"/>
        <v>350975297.0682466</v>
      </c>
      <c r="L17" s="119">
        <f t="shared" si="4"/>
        <v>365014308.95097649</v>
      </c>
      <c r="P17" s="119">
        <v>382230.60000000003</v>
      </c>
      <c r="U17" s="28">
        <f t="shared" si="5"/>
        <v>4.7378739982377738E-2</v>
      </c>
    </row>
    <row r="18" spans="1:21" s="28" customFormat="1" ht="14.25" customHeight="1">
      <c r="A18" s="30">
        <v>10</v>
      </c>
      <c r="B18" s="110" t="s">
        <v>21</v>
      </c>
      <c r="C18" s="40">
        <f>'Приложение 4'!L17</f>
        <v>3.7</v>
      </c>
      <c r="D18" s="40">
        <f>'Приложение 5'!L17</f>
        <v>0.8</v>
      </c>
      <c r="E18" s="40">
        <f>'Приложение 2'!L17</f>
        <v>21339.599999999999</v>
      </c>
      <c r="F18" s="40">
        <f>'Приложение 3'!V18</f>
        <v>235975.8</v>
      </c>
      <c r="G18" s="107">
        <f t="shared" si="1"/>
        <v>257319.9</v>
      </c>
      <c r="H18" s="118"/>
      <c r="I18" s="119">
        <v>245768862.84</v>
      </c>
      <c r="J18" s="119">
        <f t="shared" si="2"/>
        <v>257319999.39347997</v>
      </c>
      <c r="K18" s="119">
        <f t="shared" si="3"/>
        <v>266840839.37103871</v>
      </c>
      <c r="L18" s="119">
        <f t="shared" si="4"/>
        <v>277514472.94588023</v>
      </c>
      <c r="P18" s="119">
        <v>297083.7</v>
      </c>
      <c r="U18" s="28">
        <f t="shared" si="5"/>
        <v>-9.9393479991704226E-2</v>
      </c>
    </row>
    <row r="19" spans="1:21" s="28" customFormat="1" ht="14.25" customHeight="1">
      <c r="A19" s="30">
        <v>11</v>
      </c>
      <c r="B19" s="110" t="s">
        <v>22</v>
      </c>
      <c r="C19" s="40">
        <f>'Приложение 4'!L18</f>
        <v>0</v>
      </c>
      <c r="D19" s="40">
        <f>'Приложение 5'!L18</f>
        <v>0</v>
      </c>
      <c r="E19" s="40">
        <f>'Приложение 2'!L18</f>
        <v>29515.9</v>
      </c>
      <c r="F19" s="40">
        <f>'Приложение 3'!V19</f>
        <v>345877.4</v>
      </c>
      <c r="G19" s="107">
        <f t="shared" si="1"/>
        <v>375393.30000000005</v>
      </c>
      <c r="H19" s="118"/>
      <c r="I19" s="119">
        <v>358541843.07000005</v>
      </c>
      <c r="J19" s="119">
        <f t="shared" si="2"/>
        <v>375393309.69429004</v>
      </c>
      <c r="K19" s="119">
        <f t="shared" si="3"/>
        <v>389282862.15297872</v>
      </c>
      <c r="L19" s="119">
        <f t="shared" si="4"/>
        <v>404854176.63909787</v>
      </c>
      <c r="P19" s="119">
        <v>377920.10000000003</v>
      </c>
      <c r="U19" s="28">
        <f t="shared" si="5"/>
        <v>-9.6942899981513619E-3</v>
      </c>
    </row>
    <row r="20" spans="1:21" s="28" customFormat="1" ht="14.25" customHeight="1">
      <c r="A20" s="30">
        <v>12</v>
      </c>
      <c r="B20" s="110" t="s">
        <v>85</v>
      </c>
      <c r="C20" s="40">
        <f>'Приложение 4'!L19</f>
        <v>0</v>
      </c>
      <c r="D20" s="40">
        <f>'Приложение 5'!L19</f>
        <v>0</v>
      </c>
      <c r="E20" s="40">
        <f>'Приложение 2'!L19</f>
        <v>122546.7</v>
      </c>
      <c r="F20" s="40">
        <f>'Приложение 3'!V20</f>
        <v>1101139.6000000001</v>
      </c>
      <c r="G20" s="107">
        <f t="shared" si="1"/>
        <v>1223686.3</v>
      </c>
      <c r="H20" s="118"/>
      <c r="I20" s="119">
        <v>1168754878.05</v>
      </c>
      <c r="J20" s="119">
        <f t="shared" si="2"/>
        <v>1223686357.3183498</v>
      </c>
      <c r="K20" s="119">
        <f t="shared" si="3"/>
        <v>1268962752.5391288</v>
      </c>
      <c r="L20" s="119">
        <f t="shared" si="4"/>
        <v>1319721262.6406939</v>
      </c>
      <c r="P20" s="119">
        <v>1242718.2</v>
      </c>
      <c r="U20" s="28">
        <f t="shared" si="5"/>
        <v>-5.7318349834531546E-2</v>
      </c>
    </row>
    <row r="21" spans="1:21" s="28" customFormat="1" ht="14.25" customHeight="1">
      <c r="A21" s="30">
        <v>13</v>
      </c>
      <c r="B21" s="110" t="s">
        <v>40</v>
      </c>
      <c r="C21" s="40">
        <f>'Приложение 4'!L20</f>
        <v>3.1</v>
      </c>
      <c r="D21" s="40">
        <f>'Приложение 5'!L20</f>
        <v>0.7</v>
      </c>
      <c r="E21" s="40">
        <f>'Приложение 2'!L20</f>
        <v>30272.6</v>
      </c>
      <c r="F21" s="40">
        <f>'Приложение 3'!V21</f>
        <v>293853.3</v>
      </c>
      <c r="G21" s="107">
        <f t="shared" si="1"/>
        <v>324129.7</v>
      </c>
      <c r="H21" s="118"/>
      <c r="I21" s="119">
        <v>309579490.48000002</v>
      </c>
      <c r="J21" s="119">
        <f t="shared" si="2"/>
        <v>324129726.53255999</v>
      </c>
      <c r="K21" s="119">
        <f t="shared" si="3"/>
        <v>336122526.41426468</v>
      </c>
      <c r="L21" s="119">
        <f t="shared" si="4"/>
        <v>349567427.47083527</v>
      </c>
      <c r="P21" s="119">
        <v>359854.1</v>
      </c>
      <c r="U21" s="28">
        <f t="shared" si="5"/>
        <v>-2.6532560004852712E-2</v>
      </c>
    </row>
    <row r="22" spans="1:21" s="28" customFormat="1" ht="14.25" customHeight="1">
      <c r="A22" s="30">
        <v>14</v>
      </c>
      <c r="B22" s="110" t="s">
        <v>41</v>
      </c>
      <c r="C22" s="40">
        <f>'Приложение 4'!L21</f>
        <v>0</v>
      </c>
      <c r="D22" s="40">
        <f>'Приложение 5'!L21</f>
        <v>0</v>
      </c>
      <c r="E22" s="40">
        <f>'Приложение 2'!L21</f>
        <v>17270.3</v>
      </c>
      <c r="F22" s="40">
        <f>'Приложение 3'!V22</f>
        <v>191501.1</v>
      </c>
      <c r="G22" s="107">
        <f t="shared" si="1"/>
        <v>208771.4</v>
      </c>
      <c r="H22" s="118"/>
      <c r="I22" s="119">
        <v>199399676.71000001</v>
      </c>
      <c r="J22" s="119">
        <f t="shared" si="2"/>
        <v>208771461.51536998</v>
      </c>
      <c r="K22" s="119">
        <f t="shared" si="3"/>
        <v>216496005.59143865</v>
      </c>
      <c r="L22" s="119">
        <f t="shared" si="4"/>
        <v>225155845.8150962</v>
      </c>
      <c r="P22" s="119">
        <v>218024.7</v>
      </c>
      <c r="U22" s="28">
        <f t="shared" si="5"/>
        <v>-6.1515369976405054E-2</v>
      </c>
    </row>
    <row r="23" spans="1:21" s="28" customFormat="1" ht="14.25" customHeight="1">
      <c r="A23" s="30">
        <v>15</v>
      </c>
      <c r="B23" s="110" t="s">
        <v>67</v>
      </c>
      <c r="C23" s="40">
        <f>'Приложение 4'!L22</f>
        <v>0</v>
      </c>
      <c r="D23" s="40">
        <f>'Приложение 5'!L22</f>
        <v>0</v>
      </c>
      <c r="E23" s="40">
        <f>'Приложение 2'!L22</f>
        <v>90327.4</v>
      </c>
      <c r="F23" s="40">
        <f>'Приложение 3'!V23</f>
        <v>803321.8</v>
      </c>
      <c r="G23" s="107">
        <f t="shared" si="1"/>
        <v>893649.20000000007</v>
      </c>
      <c r="H23" s="118"/>
      <c r="I23" s="119">
        <v>853533182.64999998</v>
      </c>
      <c r="J23" s="119">
        <f t="shared" si="2"/>
        <v>893649242.23454988</v>
      </c>
      <c r="K23" s="119">
        <f t="shared" si="3"/>
        <v>926714264.19722819</v>
      </c>
      <c r="L23" s="119">
        <f t="shared" si="4"/>
        <v>963782834.76511741</v>
      </c>
      <c r="P23" s="119">
        <v>913671.6</v>
      </c>
      <c r="U23" s="28">
        <f t="shared" si="5"/>
        <v>-4.2234549764543772E-2</v>
      </c>
    </row>
    <row r="24" spans="1:21" s="28" customFormat="1" ht="14.25" customHeight="1">
      <c r="A24" s="30">
        <v>16</v>
      </c>
      <c r="B24" s="110" t="s">
        <v>151</v>
      </c>
      <c r="C24" s="40">
        <f>'Приложение 4'!L23</f>
        <v>0</v>
      </c>
      <c r="D24" s="40">
        <f>'Приложение 5'!L23</f>
        <v>0</v>
      </c>
      <c r="E24" s="40">
        <f>'Приложение 2'!L23</f>
        <v>59861.4</v>
      </c>
      <c r="F24" s="40">
        <f>'Приложение 3'!V24</f>
        <v>530079</v>
      </c>
      <c r="G24" s="107">
        <f t="shared" si="1"/>
        <v>589940.4</v>
      </c>
      <c r="H24" s="118"/>
      <c r="I24" s="119">
        <v>563457881.19000006</v>
      </c>
      <c r="J24" s="119">
        <f t="shared" si="2"/>
        <v>589940401.60592997</v>
      </c>
      <c r="K24" s="119">
        <f t="shared" si="3"/>
        <v>611768196.46534932</v>
      </c>
      <c r="L24" s="119">
        <f t="shared" si="4"/>
        <v>636238924.32396328</v>
      </c>
      <c r="P24" s="119">
        <v>672780.1</v>
      </c>
      <c r="U24" s="28">
        <f t="shared" si="5"/>
        <v>-1.6059299232438207E-3</v>
      </c>
    </row>
    <row r="25" spans="1:21" s="28" customFormat="1" ht="14.25" customHeight="1">
      <c r="A25" s="30">
        <v>17</v>
      </c>
      <c r="B25" s="110" t="s">
        <v>152</v>
      </c>
      <c r="C25" s="40">
        <f>'Приложение 4'!L24</f>
        <v>6.1</v>
      </c>
      <c r="D25" s="40">
        <f>'Приложение 5'!L24</f>
        <v>1.3</v>
      </c>
      <c r="E25" s="40">
        <f>'Приложение 2'!L24</f>
        <v>103859.8</v>
      </c>
      <c r="F25" s="40">
        <f>'Приложение 3'!V25</f>
        <v>1160488.3999999999</v>
      </c>
      <c r="G25" s="107">
        <f t="shared" si="1"/>
        <v>1264355.5999999999</v>
      </c>
      <c r="H25" s="118"/>
      <c r="I25" s="119">
        <v>1207598547.1899998</v>
      </c>
      <c r="J25" s="119">
        <f t="shared" si="2"/>
        <v>1264355678.9079297</v>
      </c>
      <c r="K25" s="119">
        <f t="shared" si="3"/>
        <v>1311136839.027523</v>
      </c>
      <c r="L25" s="119">
        <f t="shared" si="4"/>
        <v>1363582312.588624</v>
      </c>
      <c r="P25" s="119">
        <v>1321486.5999999999</v>
      </c>
      <c r="U25" s="28">
        <f t="shared" si="5"/>
        <v>-7.8907929826527834E-2</v>
      </c>
    </row>
    <row r="26" spans="1:21" s="28" customFormat="1" ht="14.25" customHeight="1">
      <c r="A26" s="30">
        <v>18</v>
      </c>
      <c r="B26" s="110" t="s">
        <v>57</v>
      </c>
      <c r="C26" s="40">
        <f>'Приложение 4'!L25</f>
        <v>0</v>
      </c>
      <c r="D26" s="40">
        <f>'Приложение 5'!L25</f>
        <v>0</v>
      </c>
      <c r="E26" s="40">
        <f>'Приложение 2'!L25</f>
        <v>89322.7</v>
      </c>
      <c r="F26" s="40">
        <f>'Приложение 3'!V26</f>
        <v>634452.1</v>
      </c>
      <c r="G26" s="107">
        <f t="shared" si="1"/>
        <v>723774.79999999993</v>
      </c>
      <c r="H26" s="118"/>
      <c r="I26" s="119">
        <v>689319700</v>
      </c>
      <c r="J26" s="136">
        <f t="shared" si="2"/>
        <v>721717725.89999998</v>
      </c>
      <c r="K26" s="119">
        <f t="shared" si="3"/>
        <v>748421281.75829995</v>
      </c>
      <c r="L26" s="119">
        <f t="shared" si="4"/>
        <v>778358133.02863193</v>
      </c>
      <c r="P26" s="119">
        <v>783322.8</v>
      </c>
      <c r="U26" s="28">
        <f t="shared" si="5"/>
        <v>2057.0740999999689</v>
      </c>
    </row>
    <row r="27" spans="1:21" s="28" customFormat="1" ht="14.25" customHeight="1">
      <c r="A27" s="30">
        <v>19</v>
      </c>
      <c r="B27" s="110" t="s">
        <v>42</v>
      </c>
      <c r="C27" s="40">
        <f>'Приложение 4'!L26</f>
        <v>0</v>
      </c>
      <c r="D27" s="40">
        <f>'Приложение 5'!L26</f>
        <v>0</v>
      </c>
      <c r="E27" s="40">
        <f>'Приложение 2'!L26</f>
        <v>52071.7</v>
      </c>
      <c r="F27" s="40">
        <f>'Приложение 3'!V27</f>
        <v>563961.30000000005</v>
      </c>
      <c r="G27" s="107">
        <f t="shared" si="1"/>
        <v>616033</v>
      </c>
      <c r="H27" s="118"/>
      <c r="I27" s="119">
        <v>588379197.72000003</v>
      </c>
      <c r="J27" s="119">
        <f t="shared" si="2"/>
        <v>616033020.01284003</v>
      </c>
      <c r="K27" s="119">
        <f t="shared" si="3"/>
        <v>638826241.75331509</v>
      </c>
      <c r="L27" s="119">
        <f t="shared" si="4"/>
        <v>664379291.42344773</v>
      </c>
      <c r="P27" s="119">
        <v>636771.30000000005</v>
      </c>
      <c r="U27" s="28">
        <f t="shared" si="5"/>
        <v>-2.0012840046547353E-2</v>
      </c>
    </row>
    <row r="28" spans="1:21" s="28" customFormat="1" ht="14.25" customHeight="1">
      <c r="A28" s="30">
        <v>20</v>
      </c>
      <c r="B28" s="110" t="s">
        <v>58</v>
      </c>
      <c r="C28" s="40">
        <f>'Приложение 4'!L27</f>
        <v>0</v>
      </c>
      <c r="D28" s="40">
        <f>'Приложение 5'!L27</f>
        <v>0</v>
      </c>
      <c r="E28" s="40">
        <f>'Приложение 2'!L27</f>
        <v>39905.4</v>
      </c>
      <c r="F28" s="40">
        <f>'Приложение 3'!V28</f>
        <v>390756.9</v>
      </c>
      <c r="G28" s="107">
        <f t="shared" si="1"/>
        <v>430662.30000000005</v>
      </c>
      <c r="H28" s="118"/>
      <c r="I28" s="119">
        <v>411329799.59999985</v>
      </c>
      <c r="J28" s="119">
        <f t="shared" si="2"/>
        <v>430662300.18119979</v>
      </c>
      <c r="K28" s="119">
        <f t="shared" si="3"/>
        <v>446596805.28790414</v>
      </c>
      <c r="L28" s="119">
        <f t="shared" si="4"/>
        <v>464460677.49942034</v>
      </c>
      <c r="P28" s="119">
        <v>522912</v>
      </c>
      <c r="U28" s="28">
        <f t="shared" si="5"/>
        <v>-1.8119974993169308E-4</v>
      </c>
    </row>
    <row r="29" spans="1:21" s="28" customFormat="1" ht="14.25" customHeight="1">
      <c r="A29" s="30">
        <v>21</v>
      </c>
      <c r="B29" s="110" t="s">
        <v>32</v>
      </c>
      <c r="C29" s="40">
        <f>'Приложение 4'!L28</f>
        <v>0</v>
      </c>
      <c r="D29" s="40">
        <f>'Приложение 5'!L28</f>
        <v>0</v>
      </c>
      <c r="E29" s="40">
        <f>'Приложение 2'!L28</f>
        <v>563898.80000000005</v>
      </c>
      <c r="F29" s="40">
        <f>'Приложение 3'!V29</f>
        <v>4327750.5999999996</v>
      </c>
      <c r="G29" s="107">
        <f t="shared" si="1"/>
        <v>4891649.3999999994</v>
      </c>
      <c r="H29" s="118"/>
      <c r="I29" s="119">
        <v>4672062345.2700005</v>
      </c>
      <c r="J29" s="119">
        <f t="shared" si="2"/>
        <v>4891649275.4976902</v>
      </c>
      <c r="K29" s="119">
        <f t="shared" si="3"/>
        <v>5072640298.6911039</v>
      </c>
      <c r="L29" s="119">
        <f t="shared" si="4"/>
        <v>5275545910.6387482</v>
      </c>
      <c r="P29" s="119">
        <v>5537513.4000000004</v>
      </c>
      <c r="U29" s="28">
        <f t="shared" si="5"/>
        <v>0.12450230959802866</v>
      </c>
    </row>
    <row r="30" spans="1:21" s="28" customFormat="1" ht="14.25" customHeight="1">
      <c r="A30" s="30">
        <v>22</v>
      </c>
      <c r="B30" s="111" t="s">
        <v>153</v>
      </c>
      <c r="C30" s="40">
        <f>'Приложение 4'!L29</f>
        <v>0</v>
      </c>
      <c r="D30" s="40">
        <f>'Приложение 5'!L29</f>
        <v>0</v>
      </c>
      <c r="E30" s="40">
        <f>'Приложение 2'!L29</f>
        <v>52281.2</v>
      </c>
      <c r="F30" s="40">
        <f>'Приложение 3'!V30</f>
        <v>495196.1</v>
      </c>
      <c r="G30" s="107">
        <f t="shared" si="1"/>
        <v>547477.29999999993</v>
      </c>
      <c r="H30" s="118"/>
      <c r="I30" s="119">
        <v>522892318.50999999</v>
      </c>
      <c r="J30" s="119">
        <f t="shared" si="2"/>
        <v>547468257.47996998</v>
      </c>
      <c r="K30" s="119">
        <f t="shared" si="3"/>
        <v>567724583.00672877</v>
      </c>
      <c r="L30" s="119">
        <f t="shared" si="4"/>
        <v>590433566.326998</v>
      </c>
      <c r="P30" s="119">
        <v>611074.4</v>
      </c>
      <c r="U30" s="28">
        <f t="shared" si="5"/>
        <v>9.0425200299359858</v>
      </c>
    </row>
    <row r="31" spans="1:21" s="28" customFormat="1" ht="14.25" customHeight="1">
      <c r="A31" s="30">
        <v>23</v>
      </c>
      <c r="B31" s="110" t="s">
        <v>59</v>
      </c>
      <c r="C31" s="40">
        <f>'Приложение 4'!L30</f>
        <v>7.2</v>
      </c>
      <c r="D31" s="40">
        <f>'Приложение 5'!L30</f>
        <v>1.5</v>
      </c>
      <c r="E31" s="40">
        <f>'Приложение 2'!L30</f>
        <v>132768.20000000001</v>
      </c>
      <c r="F31" s="40">
        <f>'Приложение 3'!V31</f>
        <v>1357008.2</v>
      </c>
      <c r="G31" s="107">
        <f t="shared" si="1"/>
        <v>1489785.1</v>
      </c>
      <c r="H31" s="118"/>
      <c r="I31" s="119">
        <v>1422909029.6999998</v>
      </c>
      <c r="J31" s="119">
        <f t="shared" si="2"/>
        <v>1489785754.0958998</v>
      </c>
      <c r="K31" s="119">
        <f t="shared" si="3"/>
        <v>1544907826.997448</v>
      </c>
      <c r="L31" s="119">
        <f t="shared" si="4"/>
        <v>1606704140.0773458</v>
      </c>
      <c r="P31" s="119">
        <v>1583948.3</v>
      </c>
      <c r="U31" s="28">
        <f t="shared" si="5"/>
        <v>-0.65409589977934957</v>
      </c>
    </row>
    <row r="32" spans="1:21" s="28" customFormat="1" ht="14.25" customHeight="1">
      <c r="A32" s="30">
        <v>24</v>
      </c>
      <c r="B32" s="110" t="s">
        <v>66</v>
      </c>
      <c r="C32" s="40">
        <f>'Приложение 4'!L31</f>
        <v>0</v>
      </c>
      <c r="D32" s="40">
        <f>'Приложение 5'!L31</f>
        <v>0</v>
      </c>
      <c r="E32" s="40">
        <f>'Приложение 2'!L31</f>
        <v>87407</v>
      </c>
      <c r="F32" s="40">
        <f>'Приложение 3'!V32</f>
        <v>822358.7</v>
      </c>
      <c r="G32" s="107">
        <f t="shared" si="1"/>
        <v>909765.7</v>
      </c>
      <c r="H32" s="118"/>
      <c r="I32" s="119">
        <v>868926200</v>
      </c>
      <c r="J32" s="119">
        <f t="shared" si="2"/>
        <v>909765731.39999998</v>
      </c>
      <c r="K32" s="119">
        <f t="shared" si="3"/>
        <v>943427063.46179986</v>
      </c>
      <c r="L32" s="119">
        <f t="shared" si="4"/>
        <v>981164146.00027192</v>
      </c>
      <c r="P32" s="119">
        <v>949609</v>
      </c>
      <c r="U32" s="28">
        <f t="shared" si="5"/>
        <v>-3.1399999978020787E-2</v>
      </c>
    </row>
    <row r="33" spans="1:21" s="28" customFormat="1" ht="14.25" customHeight="1">
      <c r="A33" s="30">
        <v>25</v>
      </c>
      <c r="B33" s="110" t="s">
        <v>71</v>
      </c>
      <c r="C33" s="40">
        <f>'Приложение 4'!L32</f>
        <v>0</v>
      </c>
      <c r="D33" s="40">
        <f>'Приложение 5'!L32</f>
        <v>0</v>
      </c>
      <c r="E33" s="40">
        <f>'Приложение 2'!L32</f>
        <v>17114</v>
      </c>
      <c r="F33" s="40">
        <f>'Приложение 3'!V33</f>
        <v>183776.4</v>
      </c>
      <c r="G33" s="107">
        <f t="shared" si="1"/>
        <v>200890.4</v>
      </c>
      <c r="H33" s="118"/>
      <c r="I33" s="119">
        <v>191872401.44</v>
      </c>
      <c r="J33" s="119">
        <f t="shared" si="2"/>
        <v>200890404.30767998</v>
      </c>
      <c r="K33" s="119">
        <f t="shared" si="3"/>
        <v>208323349.26706412</v>
      </c>
      <c r="L33" s="119">
        <f t="shared" si="4"/>
        <v>216656283.23774669</v>
      </c>
      <c r="P33" s="119">
        <v>209687.9</v>
      </c>
      <c r="U33" s="28">
        <f t="shared" si="5"/>
        <v>-4.3076799775008112E-3</v>
      </c>
    </row>
    <row r="34" spans="1:21" s="28" customFormat="1" ht="14.25" customHeight="1">
      <c r="A34" s="30">
        <v>26</v>
      </c>
      <c r="B34" s="110" t="s">
        <v>35</v>
      </c>
      <c r="C34" s="40">
        <f>'Приложение 4'!L33</f>
        <v>0</v>
      </c>
      <c r="D34" s="40">
        <f>'Приложение 5'!L33</f>
        <v>0</v>
      </c>
      <c r="E34" s="40">
        <f>'Приложение 2'!L33</f>
        <v>319128.5</v>
      </c>
      <c r="F34" s="40">
        <f>'Приложение 3'!V34</f>
        <v>2921919</v>
      </c>
      <c r="G34" s="107">
        <f t="shared" si="1"/>
        <v>3241047.5</v>
      </c>
      <c r="H34" s="118"/>
      <c r="I34" s="119">
        <v>3095556172.48</v>
      </c>
      <c r="J34" s="119">
        <f t="shared" si="2"/>
        <v>3241047312.5865598</v>
      </c>
      <c r="K34" s="119">
        <f t="shared" si="3"/>
        <v>3360966063.1522622</v>
      </c>
      <c r="L34" s="119">
        <f t="shared" si="4"/>
        <v>3495404705.6783528</v>
      </c>
      <c r="P34" s="119">
        <v>3480651.1</v>
      </c>
      <c r="U34" s="28">
        <f t="shared" si="5"/>
        <v>0.18741344008594751</v>
      </c>
    </row>
    <row r="35" spans="1:21" s="28" customFormat="1" ht="14.25" customHeight="1">
      <c r="A35" s="30">
        <v>27</v>
      </c>
      <c r="B35" s="110" t="s">
        <v>60</v>
      </c>
      <c r="C35" s="40">
        <f>'Приложение 4'!L34</f>
        <v>0</v>
      </c>
      <c r="D35" s="40">
        <f>'Приложение 5'!L34</f>
        <v>0</v>
      </c>
      <c r="E35" s="40">
        <f>'Приложение 2'!L34</f>
        <v>183500.2</v>
      </c>
      <c r="F35" s="40">
        <f>'Приложение 3'!V35</f>
        <v>1599075</v>
      </c>
      <c r="G35" s="107">
        <f t="shared" si="1"/>
        <v>1782575.2</v>
      </c>
      <c r="H35" s="118"/>
      <c r="I35" s="119">
        <v>1714121027.0699997</v>
      </c>
      <c r="J35" s="119">
        <f t="shared" si="2"/>
        <v>1794684715.3422894</v>
      </c>
      <c r="K35" s="119">
        <f t="shared" si="3"/>
        <v>1861088049.8099539</v>
      </c>
      <c r="L35" s="119">
        <f t="shared" si="4"/>
        <v>1935531571.8023522</v>
      </c>
      <c r="P35" s="136">
        <v>1782575.2000000002</v>
      </c>
      <c r="Q35" s="139"/>
      <c r="U35" s="28">
        <f t="shared" si="5"/>
        <v>-12109.515342289582</v>
      </c>
    </row>
    <row r="36" spans="1:21" s="28" customFormat="1" ht="14.25" customHeight="1">
      <c r="A36" s="30">
        <v>28</v>
      </c>
      <c r="B36" s="110" t="s">
        <v>47</v>
      </c>
      <c r="C36" s="40">
        <f>'Приложение 4'!L35</f>
        <v>0</v>
      </c>
      <c r="D36" s="40">
        <f>'Приложение 5'!L35</f>
        <v>0</v>
      </c>
      <c r="E36" s="40">
        <f>'Приложение 2'!L35</f>
        <v>125280.2</v>
      </c>
      <c r="F36" s="40">
        <f>'Приложение 3'!V36</f>
        <v>1307758.3</v>
      </c>
      <c r="G36" s="107">
        <f t="shared" si="1"/>
        <v>1433038.5</v>
      </c>
      <c r="H36" s="118"/>
      <c r="I36" s="119">
        <v>1368719665.54</v>
      </c>
      <c r="J36" s="119">
        <f t="shared" si="2"/>
        <v>1433049489.82038</v>
      </c>
      <c r="K36" s="119">
        <f t="shared" si="3"/>
        <v>1486072320.9437339</v>
      </c>
      <c r="L36" s="119">
        <f t="shared" si="4"/>
        <v>1545515213.7814834</v>
      </c>
      <c r="P36" s="119">
        <v>1517946.9000000001</v>
      </c>
      <c r="U36" s="28">
        <f t="shared" si="5"/>
        <v>-10.989820379996672</v>
      </c>
    </row>
    <row r="37" spans="1:21" s="28" customFormat="1" ht="14.25" customHeight="1">
      <c r="A37" s="30">
        <v>29</v>
      </c>
      <c r="B37" s="110" t="s">
        <v>68</v>
      </c>
      <c r="C37" s="40">
        <f>'Приложение 4'!L36</f>
        <v>0</v>
      </c>
      <c r="D37" s="40">
        <f>'Приложение 5'!L36</f>
        <v>0</v>
      </c>
      <c r="E37" s="40">
        <f>'Приложение 2'!L36</f>
        <v>89382.3</v>
      </c>
      <c r="F37" s="40">
        <f>'Приложение 3'!V37</f>
        <v>989769.6</v>
      </c>
      <c r="G37" s="107">
        <f t="shared" si="1"/>
        <v>1079151.8999999999</v>
      </c>
      <c r="H37" s="118"/>
      <c r="I37" s="119">
        <v>1030708524.1099999</v>
      </c>
      <c r="J37" s="119">
        <f t="shared" si="2"/>
        <v>1079151824.7431698</v>
      </c>
      <c r="K37" s="119">
        <f t="shared" si="3"/>
        <v>1119080442.258667</v>
      </c>
      <c r="L37" s="119">
        <f t="shared" si="4"/>
        <v>1163843659.9490137</v>
      </c>
      <c r="P37" s="119">
        <v>1119049.5999999999</v>
      </c>
      <c r="U37" s="28">
        <f t="shared" si="5"/>
        <v>7.5256830081343651E-2</v>
      </c>
    </row>
    <row r="38" spans="1:21" s="28" customFormat="1" ht="14.25" customHeight="1">
      <c r="A38" s="30">
        <v>30</v>
      </c>
      <c r="B38" s="110" t="s">
        <v>33</v>
      </c>
      <c r="C38" s="40">
        <f>'Приложение 4'!L37</f>
        <v>0</v>
      </c>
      <c r="D38" s="40">
        <f>'Приложение 5'!L37</f>
        <v>0</v>
      </c>
      <c r="E38" s="40">
        <f>'Приложение 2'!L37</f>
        <v>191142.39999999999</v>
      </c>
      <c r="F38" s="40">
        <f>'Приложение 3'!V38</f>
        <v>1631651.5</v>
      </c>
      <c r="G38" s="107">
        <f t="shared" si="1"/>
        <v>1822793.9</v>
      </c>
      <c r="H38" s="118"/>
      <c r="I38" s="119">
        <v>1740967756.47</v>
      </c>
      <c r="J38" s="119">
        <f t="shared" si="2"/>
        <v>1822793241.0240898</v>
      </c>
      <c r="K38" s="119">
        <f t="shared" si="3"/>
        <v>1890236590.9419811</v>
      </c>
      <c r="L38" s="119">
        <f t="shared" si="4"/>
        <v>1965846054.5796604</v>
      </c>
      <c r="P38" s="119">
        <v>1842387.2</v>
      </c>
      <c r="U38" s="28">
        <f t="shared" si="5"/>
        <v>0.65897591016255319</v>
      </c>
    </row>
    <row r="39" spans="1:21" s="28" customFormat="1" ht="14.25" customHeight="1">
      <c r="A39" s="30">
        <v>31</v>
      </c>
      <c r="B39" s="110" t="s">
        <v>69</v>
      </c>
      <c r="C39" s="40">
        <f>'Приложение 4'!L38</f>
        <v>7.8</v>
      </c>
      <c r="D39" s="40">
        <f>'Приложение 5'!L38</f>
        <v>1.7</v>
      </c>
      <c r="E39" s="40">
        <f>'Приложение 2'!L38</f>
        <v>68700.399999999994</v>
      </c>
      <c r="F39" s="40">
        <f>'Приложение 3'!V39</f>
        <v>677639.4</v>
      </c>
      <c r="G39" s="107">
        <f t="shared" si="1"/>
        <v>746349.3</v>
      </c>
      <c r="H39" s="118"/>
      <c r="I39" s="119">
        <v>712845896.49000001</v>
      </c>
      <c r="J39" s="119">
        <f t="shared" si="2"/>
        <v>746349653.62502992</v>
      </c>
      <c r="K39" s="119">
        <f t="shared" si="3"/>
        <v>773964590.80915594</v>
      </c>
      <c r="L39" s="119">
        <f t="shared" si="4"/>
        <v>804923174.44152224</v>
      </c>
      <c r="P39" s="119">
        <v>770243.89999999991</v>
      </c>
      <c r="U39" s="28">
        <f t="shared" si="5"/>
        <v>-0.35362502990756184</v>
      </c>
    </row>
    <row r="40" spans="1:21" s="28" customFormat="1" ht="14.25" customHeight="1">
      <c r="A40" s="30">
        <v>32</v>
      </c>
      <c r="B40" s="110" t="s">
        <v>70</v>
      </c>
      <c r="C40" s="40">
        <f>'Приложение 4'!L39</f>
        <v>3.9</v>
      </c>
      <c r="D40" s="40">
        <f>'Приложение 5'!L39</f>
        <v>0.8</v>
      </c>
      <c r="E40" s="40">
        <f>'Приложение 2'!L39</f>
        <v>52215.8</v>
      </c>
      <c r="F40" s="40">
        <f>'Приложение 3'!V40</f>
        <v>511615.2</v>
      </c>
      <c r="G40" s="107">
        <f t="shared" si="1"/>
        <v>563835.69999999995</v>
      </c>
      <c r="H40" s="118"/>
      <c r="I40" s="119">
        <v>538524996.21000004</v>
      </c>
      <c r="J40" s="119">
        <f t="shared" si="2"/>
        <v>563835671.03187001</v>
      </c>
      <c r="K40" s="119">
        <f t="shared" si="3"/>
        <v>584697590.86004913</v>
      </c>
      <c r="L40" s="119">
        <f t="shared" si="4"/>
        <v>608085494.49445117</v>
      </c>
      <c r="P40" s="119">
        <v>589665.4</v>
      </c>
      <c r="U40" s="28">
        <f t="shared" si="5"/>
        <v>2.8968129889108241E-2</v>
      </c>
    </row>
    <row r="41" spans="1:21" s="28" customFormat="1" ht="14.25" customHeight="1">
      <c r="A41" s="30">
        <v>33</v>
      </c>
      <c r="B41" s="110" t="s">
        <v>23</v>
      </c>
      <c r="C41" s="40">
        <f>'Приложение 4'!L40</f>
        <v>0</v>
      </c>
      <c r="D41" s="40">
        <f>'Приложение 5'!L40</f>
        <v>0</v>
      </c>
      <c r="E41" s="40">
        <f>'Приложение 2'!L40</f>
        <v>28073.599999999999</v>
      </c>
      <c r="F41" s="40">
        <f>'Приложение 3'!V41</f>
        <v>362436.6</v>
      </c>
      <c r="G41" s="107">
        <f t="shared" si="1"/>
        <v>390510.19999999995</v>
      </c>
      <c r="H41" s="118"/>
      <c r="I41" s="119">
        <v>372980175.78000003</v>
      </c>
      <c r="J41" s="119">
        <f t="shared" si="2"/>
        <v>390510244.04166001</v>
      </c>
      <c r="K41" s="119">
        <f t="shared" si="3"/>
        <v>404959123.07120138</v>
      </c>
      <c r="L41" s="119">
        <f t="shared" si="4"/>
        <v>421157487.99404943</v>
      </c>
      <c r="P41" s="119">
        <v>421675.6</v>
      </c>
      <c r="U41" s="28">
        <f t="shared" si="5"/>
        <v>-4.4041660032235086E-2</v>
      </c>
    </row>
    <row r="42" spans="1:21" s="28" customFormat="1" ht="14.25" customHeight="1">
      <c r="A42" s="30">
        <v>34</v>
      </c>
      <c r="B42" s="110" t="s">
        <v>36</v>
      </c>
      <c r="C42" s="40">
        <f>'Приложение 4'!L41</f>
        <v>3.1</v>
      </c>
      <c r="D42" s="40">
        <f>'Приложение 5'!L41</f>
        <v>0.7</v>
      </c>
      <c r="E42" s="40">
        <f>'Приложение 2'!L41</f>
        <v>59872.800000000003</v>
      </c>
      <c r="F42" s="40">
        <f>'Приложение 3'!V42</f>
        <v>586905.80000000005</v>
      </c>
      <c r="G42" s="107">
        <f t="shared" si="1"/>
        <v>646782.4</v>
      </c>
      <c r="H42" s="118"/>
      <c r="I42" s="119">
        <v>617748347.56999993</v>
      </c>
      <c r="J42" s="119">
        <f t="shared" si="2"/>
        <v>646782519.90578985</v>
      </c>
      <c r="K42" s="119">
        <f t="shared" si="3"/>
        <v>670713473.14230406</v>
      </c>
      <c r="L42" s="119">
        <f t="shared" si="4"/>
        <v>697542012.06799626</v>
      </c>
      <c r="P42" s="119">
        <v>695757.4</v>
      </c>
      <c r="U42" s="28">
        <f t="shared" si="5"/>
        <v>-0.11990578984841704</v>
      </c>
    </row>
    <row r="43" spans="1:21" s="28" customFormat="1" ht="14.25" customHeight="1">
      <c r="A43" s="30">
        <v>35</v>
      </c>
      <c r="B43" s="110" t="s">
        <v>4</v>
      </c>
      <c r="C43" s="40">
        <f>'Приложение 4'!L42</f>
        <v>0</v>
      </c>
      <c r="D43" s="40">
        <f>'Приложение 5'!L42</f>
        <v>0</v>
      </c>
      <c r="E43" s="40">
        <f>'Приложение 2'!L42</f>
        <v>43069.3</v>
      </c>
      <c r="F43" s="40">
        <f>'Приложение 3'!V43</f>
        <v>481769.9</v>
      </c>
      <c r="G43" s="107">
        <f t="shared" si="1"/>
        <v>524839.20000000007</v>
      </c>
      <c r="H43" s="118"/>
      <c r="I43" s="119">
        <v>501279805.07999998</v>
      </c>
      <c r="J43" s="119">
        <f t="shared" si="2"/>
        <v>524839955.91875994</v>
      </c>
      <c r="K43" s="119">
        <f t="shared" si="3"/>
        <v>544259034.28775406</v>
      </c>
      <c r="L43" s="119">
        <f t="shared" si="4"/>
        <v>566029395.65926421</v>
      </c>
      <c r="P43" s="119">
        <v>538540.4</v>
      </c>
      <c r="U43" s="28">
        <f t="shared" si="5"/>
        <v>-0.75591875985264778</v>
      </c>
    </row>
    <row r="44" spans="1:21" s="28" customFormat="1" ht="14.25" customHeight="1">
      <c r="A44" s="30">
        <v>36</v>
      </c>
      <c r="B44" s="110" t="s">
        <v>5</v>
      </c>
      <c r="C44" s="40">
        <f>'Приложение 4'!L43</f>
        <v>3.1</v>
      </c>
      <c r="D44" s="40">
        <f>'Приложение 5'!L43</f>
        <v>0.7</v>
      </c>
      <c r="E44" s="40">
        <f>'Приложение 2'!L43</f>
        <v>41831.300000000003</v>
      </c>
      <c r="F44" s="40">
        <f>'Приложение 3'!V44</f>
        <v>450297.9</v>
      </c>
      <c r="G44" s="107">
        <f t="shared" si="1"/>
        <v>492133</v>
      </c>
      <c r="H44" s="118"/>
      <c r="I44" s="119">
        <v>470041008.91000009</v>
      </c>
      <c r="J44" s="119">
        <f t="shared" si="2"/>
        <v>492132936.32877004</v>
      </c>
      <c r="K44" s="119">
        <f t="shared" si="3"/>
        <v>510341854.97293448</v>
      </c>
      <c r="L44" s="119">
        <f t="shared" si="4"/>
        <v>530755529.17185187</v>
      </c>
      <c r="P44" s="119">
        <v>539324.1</v>
      </c>
      <c r="U44" s="28">
        <f t="shared" si="5"/>
        <v>6.3671229931060225E-2</v>
      </c>
    </row>
    <row r="45" spans="1:21" s="28" customFormat="1" ht="14.25" customHeight="1">
      <c r="A45" s="30">
        <v>37</v>
      </c>
      <c r="B45" s="110" t="s">
        <v>6</v>
      </c>
      <c r="C45" s="40">
        <f>'Приложение 4'!L44</f>
        <v>0</v>
      </c>
      <c r="D45" s="40">
        <f>'Приложение 5'!L44</f>
        <v>0</v>
      </c>
      <c r="E45" s="40">
        <f>'Приложение 2'!L44</f>
        <v>39106.699999999997</v>
      </c>
      <c r="F45" s="40">
        <f>'Приложение 3'!V45</f>
        <v>407484.7</v>
      </c>
      <c r="G45" s="107">
        <f t="shared" si="1"/>
        <v>446591.4</v>
      </c>
      <c r="H45" s="118"/>
      <c r="I45" s="119">
        <v>426507675.15999997</v>
      </c>
      <c r="J45" s="119">
        <f t="shared" si="2"/>
        <v>446553535.89251995</v>
      </c>
      <c r="K45" s="119">
        <f t="shared" si="3"/>
        <v>463076016.72054315</v>
      </c>
      <c r="L45" s="119">
        <f t="shared" si="4"/>
        <v>481599057.3893649</v>
      </c>
      <c r="P45" s="119">
        <v>459744</v>
      </c>
      <c r="U45" s="28">
        <f t="shared" si="5"/>
        <v>37.864107480098028</v>
      </c>
    </row>
    <row r="46" spans="1:21" s="28" customFormat="1" ht="14.25" customHeight="1">
      <c r="A46" s="30">
        <v>38</v>
      </c>
      <c r="B46" s="110" t="s">
        <v>37</v>
      </c>
      <c r="C46" s="40">
        <f>'Приложение 4'!L45</f>
        <v>3.1</v>
      </c>
      <c r="D46" s="40">
        <f>'Приложение 5'!L45</f>
        <v>0.7</v>
      </c>
      <c r="E46" s="40">
        <f>'Приложение 2'!L45</f>
        <v>116415.4</v>
      </c>
      <c r="F46" s="40">
        <f>'Приложение 3'!V46</f>
        <v>1136227.3999999999</v>
      </c>
      <c r="G46" s="107">
        <f t="shared" si="1"/>
        <v>1252646.5999999999</v>
      </c>
      <c r="H46" s="118"/>
      <c r="I46" s="119">
        <v>1196415611.46</v>
      </c>
      <c r="J46" s="119">
        <f t="shared" si="2"/>
        <v>1252647145.1986198</v>
      </c>
      <c r="K46" s="119">
        <f t="shared" si="3"/>
        <v>1298995089.5709686</v>
      </c>
      <c r="L46" s="119">
        <f t="shared" si="4"/>
        <v>1350954893.1538074</v>
      </c>
      <c r="P46" s="119">
        <v>1418883</v>
      </c>
      <c r="U46" s="28">
        <f t="shared" si="5"/>
        <v>-0.54519862006418407</v>
      </c>
    </row>
    <row r="47" spans="1:21" s="28" customFormat="1" ht="14.25" customHeight="1">
      <c r="A47" s="30">
        <v>39</v>
      </c>
      <c r="B47" s="110" t="s">
        <v>24</v>
      </c>
      <c r="C47" s="40">
        <f>'Приложение 4'!L46</f>
        <v>0</v>
      </c>
      <c r="D47" s="40">
        <f>'Приложение 5'!L46</f>
        <v>0</v>
      </c>
      <c r="E47" s="40">
        <f>'Приложение 2'!L46</f>
        <v>43431.8</v>
      </c>
      <c r="F47" s="40">
        <f>'Приложение 3'!V47</f>
        <v>446452.5</v>
      </c>
      <c r="G47" s="107">
        <f t="shared" si="1"/>
        <v>489884.3</v>
      </c>
      <c r="H47" s="118"/>
      <c r="I47" s="119">
        <v>470030849.05000007</v>
      </c>
      <c r="J47" s="119">
        <f t="shared" si="2"/>
        <v>492122298.95535004</v>
      </c>
      <c r="K47" s="119">
        <f t="shared" si="3"/>
        <v>510330824.01669794</v>
      </c>
      <c r="L47" s="119">
        <f t="shared" si="4"/>
        <v>530744056.97736585</v>
      </c>
      <c r="P47" s="119">
        <v>489884.3</v>
      </c>
      <c r="U47" s="28">
        <f t="shared" si="5"/>
        <v>-2237.9989553500782</v>
      </c>
    </row>
    <row r="48" spans="1:21" s="28" customFormat="1" ht="14.25" customHeight="1">
      <c r="A48" s="30">
        <v>40</v>
      </c>
      <c r="B48" s="110" t="s">
        <v>7</v>
      </c>
      <c r="C48" s="40">
        <f>'Приложение 4'!L47</f>
        <v>3.1</v>
      </c>
      <c r="D48" s="40">
        <f>'Приложение 5'!L47</f>
        <v>0.7</v>
      </c>
      <c r="E48" s="40">
        <f>'Приложение 2'!L47</f>
        <v>70452.800000000003</v>
      </c>
      <c r="F48" s="40">
        <f>'Приложение 3'!V48</f>
        <v>815232.4</v>
      </c>
      <c r="G48" s="107">
        <f t="shared" si="1"/>
        <v>885689</v>
      </c>
      <c r="H48" s="118"/>
      <c r="I48" s="119">
        <v>845930357.9000001</v>
      </c>
      <c r="J48" s="119">
        <f t="shared" si="2"/>
        <v>885689084.72130001</v>
      </c>
      <c r="K48" s="119">
        <f t="shared" si="3"/>
        <v>918459580.85598803</v>
      </c>
      <c r="L48" s="119">
        <f t="shared" si="4"/>
        <v>955197964.0902276</v>
      </c>
      <c r="P48" s="119">
        <v>959435.20000000007</v>
      </c>
      <c r="U48" s="28">
        <f t="shared" si="5"/>
        <v>-8.4721300052478909E-2</v>
      </c>
    </row>
    <row r="49" spans="1:21" s="28" customFormat="1" ht="14.25" customHeight="1">
      <c r="A49" s="30">
        <v>41</v>
      </c>
      <c r="B49" s="110" t="s">
        <v>8</v>
      </c>
      <c r="C49" s="40">
        <f>'Приложение 4'!L48</f>
        <v>3.1</v>
      </c>
      <c r="D49" s="40">
        <f>'Приложение 5'!L48</f>
        <v>0.7</v>
      </c>
      <c r="E49" s="40">
        <f>'Приложение 2'!L48</f>
        <v>31102.5</v>
      </c>
      <c r="F49" s="40">
        <f>'Приложение 3'!V49</f>
        <v>326633.3</v>
      </c>
      <c r="G49" s="107">
        <f t="shared" si="1"/>
        <v>357739.6</v>
      </c>
      <c r="H49" s="118"/>
      <c r="I49" s="119">
        <v>341680542.14999998</v>
      </c>
      <c r="J49" s="119">
        <f t="shared" si="2"/>
        <v>357739527.63104993</v>
      </c>
      <c r="K49" s="119">
        <f t="shared" si="3"/>
        <v>370975890.15339875</v>
      </c>
      <c r="L49" s="119">
        <f t="shared" si="4"/>
        <v>385814925.75953472</v>
      </c>
      <c r="P49" s="119">
        <v>374618</v>
      </c>
      <c r="U49" s="28">
        <f t="shared" si="5"/>
        <v>7.2368950059171766E-2</v>
      </c>
    </row>
    <row r="50" spans="1:21" s="28" customFormat="1" ht="14.25" customHeight="1">
      <c r="A50" s="30">
        <v>42</v>
      </c>
      <c r="B50" s="110" t="s">
        <v>61</v>
      </c>
      <c r="C50" s="40">
        <f>'Приложение 4'!L49</f>
        <v>0</v>
      </c>
      <c r="D50" s="40">
        <f>'Приложение 5'!L49</f>
        <v>0</v>
      </c>
      <c r="E50" s="40">
        <f>'Приложение 2'!L49</f>
        <v>161428.70000000001</v>
      </c>
      <c r="F50" s="40">
        <f>'Приложение 3'!V50</f>
        <v>1726271.4</v>
      </c>
      <c r="G50" s="107">
        <f t="shared" si="1"/>
        <v>1887700.0999999999</v>
      </c>
      <c r="H50" s="118"/>
      <c r="I50" s="119">
        <v>1802960987.7</v>
      </c>
      <c r="J50" s="119">
        <f t="shared" si="2"/>
        <v>1887700154.1218998</v>
      </c>
      <c r="K50" s="119">
        <f t="shared" si="3"/>
        <v>1957545059.82441</v>
      </c>
      <c r="L50" s="119">
        <f t="shared" si="4"/>
        <v>2035846862.2173865</v>
      </c>
      <c r="P50" s="119">
        <v>2031155.2</v>
      </c>
      <c r="U50" s="28">
        <f t="shared" si="5"/>
        <v>-5.4121899884194136E-2</v>
      </c>
    </row>
    <row r="51" spans="1:21" s="28" customFormat="1" ht="14.25" customHeight="1">
      <c r="A51" s="30">
        <v>43</v>
      </c>
      <c r="B51" s="110" t="s">
        <v>25</v>
      </c>
      <c r="C51" s="40">
        <f>'Приложение 4'!L50</f>
        <v>3.1</v>
      </c>
      <c r="D51" s="40">
        <f>'Приложение 5'!L50</f>
        <v>0.7</v>
      </c>
      <c r="E51" s="40">
        <f>'Приложение 2'!L50</f>
        <v>34788</v>
      </c>
      <c r="F51" s="40">
        <f>'Приложение 3'!V51</f>
        <v>402843.4</v>
      </c>
      <c r="G51" s="107">
        <f t="shared" si="1"/>
        <v>437635.2</v>
      </c>
      <c r="H51" s="118"/>
      <c r="I51" s="119">
        <v>417995534.04000008</v>
      </c>
      <c r="J51" s="119">
        <f t="shared" si="2"/>
        <v>437641324.13988006</v>
      </c>
      <c r="K51" s="119">
        <f t="shared" si="3"/>
        <v>453834053.13305557</v>
      </c>
      <c r="L51" s="119">
        <f t="shared" si="4"/>
        <v>471987415.25837779</v>
      </c>
      <c r="P51" s="119">
        <v>467011.7</v>
      </c>
      <c r="U51" s="28">
        <f t="shared" si="5"/>
        <v>-6.1241398800630122</v>
      </c>
    </row>
    <row r="52" spans="1:21" s="28" customFormat="1" ht="14.25" customHeight="1">
      <c r="A52" s="30">
        <v>44</v>
      </c>
      <c r="B52" s="110" t="s">
        <v>9</v>
      </c>
      <c r="C52" s="40">
        <f>'Приложение 4'!L51</f>
        <v>0</v>
      </c>
      <c r="D52" s="40">
        <f>'Приложение 5'!L51</f>
        <v>0</v>
      </c>
      <c r="E52" s="40">
        <f>'Приложение 2'!L51</f>
        <v>33705.300000000003</v>
      </c>
      <c r="F52" s="40">
        <f>'Приложение 3'!V52</f>
        <v>342354.7</v>
      </c>
      <c r="G52" s="107">
        <f t="shared" si="1"/>
        <v>376060</v>
      </c>
      <c r="H52" s="118"/>
      <c r="I52" s="119">
        <v>359178631.24000001</v>
      </c>
      <c r="J52" s="119">
        <f t="shared" si="2"/>
        <v>376060026.90827996</v>
      </c>
      <c r="K52" s="119">
        <f t="shared" si="3"/>
        <v>389974247.90388626</v>
      </c>
      <c r="L52" s="119">
        <f t="shared" si="4"/>
        <v>405573217.82004172</v>
      </c>
      <c r="P52" s="119">
        <v>413924.6</v>
      </c>
      <c r="U52" s="28">
        <f t="shared" si="5"/>
        <v>-2.690827997867018E-2</v>
      </c>
    </row>
    <row r="53" spans="1:21" s="28" customFormat="1" ht="14.25" customHeight="1">
      <c r="A53" s="30">
        <v>45</v>
      </c>
      <c r="B53" s="110" t="s">
        <v>62</v>
      </c>
      <c r="C53" s="40">
        <f>'Приложение 4'!L52</f>
        <v>4</v>
      </c>
      <c r="D53" s="40">
        <f>'Приложение 5'!L52</f>
        <v>0.9</v>
      </c>
      <c r="E53" s="40">
        <f>'Приложение 2'!L52</f>
        <v>132674.1</v>
      </c>
      <c r="F53" s="40">
        <f>'Приложение 3'!V53</f>
        <v>1527348.2</v>
      </c>
      <c r="G53" s="107">
        <f t="shared" si="1"/>
        <v>1660027.2</v>
      </c>
      <c r="H53" s="118"/>
      <c r="I53" s="119">
        <v>1616690507.27</v>
      </c>
      <c r="J53" s="119">
        <f t="shared" si="2"/>
        <v>1692674961.1116898</v>
      </c>
      <c r="K53" s="119">
        <f t="shared" si="3"/>
        <v>1755303934.6728222</v>
      </c>
      <c r="L53" s="119">
        <f t="shared" si="4"/>
        <v>1825516092.0597353</v>
      </c>
      <c r="P53" s="136">
        <v>1660027.2</v>
      </c>
      <c r="U53" s="28">
        <f t="shared" si="5"/>
        <v>-32647.761111689964</v>
      </c>
    </row>
    <row r="54" spans="1:21" s="28" customFormat="1" ht="14.25" customHeight="1">
      <c r="A54" s="30">
        <v>46</v>
      </c>
      <c r="B54" s="110" t="s">
        <v>43</v>
      </c>
      <c r="C54" s="40">
        <f>'Приложение 4'!L53</f>
        <v>3.4</v>
      </c>
      <c r="D54" s="40">
        <f>'Приложение 5'!L53</f>
        <v>0.7</v>
      </c>
      <c r="E54" s="40">
        <f>'Приложение 2'!L53</f>
        <v>39119.599999999999</v>
      </c>
      <c r="F54" s="40">
        <f>'Приложение 3'!V54</f>
        <v>480583.2</v>
      </c>
      <c r="G54" s="107">
        <f t="shared" si="1"/>
        <v>519706.9</v>
      </c>
      <c r="H54" s="118"/>
      <c r="I54" s="119">
        <v>496377101.34999996</v>
      </c>
      <c r="J54" s="119">
        <f t="shared" si="2"/>
        <v>519706825.11344993</v>
      </c>
      <c r="K54" s="119">
        <f t="shared" si="3"/>
        <v>538935977.6426475</v>
      </c>
      <c r="L54" s="119">
        <f t="shared" si="4"/>
        <v>560493416.74835348</v>
      </c>
      <c r="P54" s="119">
        <v>536235</v>
      </c>
      <c r="U54" s="28">
        <f t="shared" si="5"/>
        <v>7.4886550079099834E-2</v>
      </c>
    </row>
    <row r="55" spans="1:21" s="28" customFormat="1" ht="14.25" customHeight="1">
      <c r="A55" s="30">
        <v>47</v>
      </c>
      <c r="B55" s="110" t="s">
        <v>10</v>
      </c>
      <c r="C55" s="40">
        <f>'Приложение 4'!L54</f>
        <v>0</v>
      </c>
      <c r="D55" s="40">
        <f>'Приложение 5'!L54</f>
        <v>0</v>
      </c>
      <c r="E55" s="40">
        <f>'Приложение 2'!L54</f>
        <v>18172</v>
      </c>
      <c r="F55" s="40">
        <f>'Приложение 3'!V55</f>
        <v>193711.9</v>
      </c>
      <c r="G55" s="107">
        <f t="shared" si="1"/>
        <v>211883.9</v>
      </c>
      <c r="H55" s="118"/>
      <c r="I55" s="119">
        <v>202372305.65999997</v>
      </c>
      <c r="J55" s="119">
        <f t="shared" si="2"/>
        <v>211883804.02601996</v>
      </c>
      <c r="K55" s="119">
        <f t="shared" si="3"/>
        <v>219723504.77498269</v>
      </c>
      <c r="L55" s="119">
        <f t="shared" si="4"/>
        <v>228512444.96598202</v>
      </c>
      <c r="P55" s="119">
        <v>216691.5</v>
      </c>
      <c r="U55" s="28">
        <f t="shared" si="5"/>
        <v>9.5973980030976236E-2</v>
      </c>
    </row>
    <row r="56" spans="1:21" s="28" customFormat="1" ht="14.25" customHeight="1">
      <c r="A56" s="30">
        <v>48</v>
      </c>
      <c r="B56" s="110" t="s">
        <v>51</v>
      </c>
      <c r="C56" s="40">
        <f>'Приложение 4'!L55</f>
        <v>7.2</v>
      </c>
      <c r="D56" s="40">
        <f>'Приложение 5'!L55</f>
        <v>1.5</v>
      </c>
      <c r="E56" s="40">
        <f>'Приложение 2'!L55</f>
        <v>46247.3</v>
      </c>
      <c r="F56" s="40">
        <f>'Приложение 3'!V56</f>
        <v>471292.5</v>
      </c>
      <c r="G56" s="107">
        <f t="shared" si="1"/>
        <v>517548.5</v>
      </c>
      <c r="H56" s="118"/>
      <c r="I56" s="119">
        <v>494315683.75999993</v>
      </c>
      <c r="J56" s="119">
        <f t="shared" si="2"/>
        <v>517548520.89671987</v>
      </c>
      <c r="K56" s="119">
        <f t="shared" si="3"/>
        <v>536697816.16989845</v>
      </c>
      <c r="L56" s="119">
        <f t="shared" si="4"/>
        <v>558165728.81669438</v>
      </c>
      <c r="P56" s="119">
        <v>572974.1</v>
      </c>
      <c r="U56" s="28">
        <f t="shared" si="5"/>
        <v>-2.0896719885058701E-2</v>
      </c>
    </row>
    <row r="57" spans="1:21" s="28" customFormat="1" ht="14.25" customHeight="1">
      <c r="A57" s="30">
        <v>49</v>
      </c>
      <c r="B57" s="110" t="s">
        <v>11</v>
      </c>
      <c r="C57" s="40">
        <f>'Приложение 4'!L56</f>
        <v>0</v>
      </c>
      <c r="D57" s="40">
        <f>'Приложение 5'!L56</f>
        <v>0</v>
      </c>
      <c r="E57" s="40">
        <f>'Приложение 2'!L56</f>
        <v>43607.8</v>
      </c>
      <c r="F57" s="40">
        <f>'Приложение 3'!V57</f>
        <v>400617.6</v>
      </c>
      <c r="G57" s="107">
        <f t="shared" si="1"/>
        <v>444225.39999999997</v>
      </c>
      <c r="H57" s="118"/>
      <c r="I57" s="119">
        <v>449749199.25</v>
      </c>
      <c r="J57" s="119">
        <f t="shared" si="2"/>
        <v>470887411.61474997</v>
      </c>
      <c r="K57" s="119">
        <f t="shared" si="3"/>
        <v>488310245.84449565</v>
      </c>
      <c r="L57" s="119">
        <f t="shared" si="4"/>
        <v>507842655.67827553</v>
      </c>
      <c r="P57" s="136">
        <v>444225.39999999997</v>
      </c>
      <c r="U57" s="28">
        <f t="shared" si="5"/>
        <v>-26662.011614750023</v>
      </c>
    </row>
    <row r="58" spans="1:21" s="116" customFormat="1" ht="14.25" customHeight="1">
      <c r="A58" s="114">
        <v>50</v>
      </c>
      <c r="B58" s="115" t="s">
        <v>26</v>
      </c>
      <c r="C58" s="107">
        <f>'Приложение 4'!L57</f>
        <v>6.1</v>
      </c>
      <c r="D58" s="107">
        <f>'Приложение 5'!L57</f>
        <v>1.3</v>
      </c>
      <c r="E58" s="107">
        <f>'Приложение 2'!L57</f>
        <v>36650.699999999997</v>
      </c>
      <c r="F58" s="107">
        <f>'Приложение 3'!V58</f>
        <v>451626.4</v>
      </c>
      <c r="G58" s="107">
        <f t="shared" si="1"/>
        <v>488284.5</v>
      </c>
      <c r="H58" s="118"/>
      <c r="I58" s="119">
        <v>466365397.08999997</v>
      </c>
      <c r="J58" s="119">
        <f t="shared" si="2"/>
        <v>488284570.75322992</v>
      </c>
      <c r="K58" s="119">
        <f t="shared" si="3"/>
        <v>506351099.87109941</v>
      </c>
      <c r="L58" s="119">
        <f t="shared" si="4"/>
        <v>526605143.86594343</v>
      </c>
      <c r="P58" s="119">
        <v>532249.69999999995</v>
      </c>
      <c r="U58" s="28">
        <f t="shared" si="5"/>
        <v>-7.0753229898400605E-2</v>
      </c>
    </row>
    <row r="59" spans="1:21" s="28" customFormat="1" ht="14.25" customHeight="1">
      <c r="A59" s="30">
        <v>51</v>
      </c>
      <c r="B59" s="110" t="s">
        <v>12</v>
      </c>
      <c r="C59" s="40">
        <f>'Приложение 4'!L58</f>
        <v>0</v>
      </c>
      <c r="D59" s="40">
        <f>'Приложение 5'!L58</f>
        <v>0</v>
      </c>
      <c r="E59" s="40">
        <f>'Приложение 2'!L58</f>
        <v>36769.4</v>
      </c>
      <c r="F59" s="40">
        <f>'Приложение 3'!V59</f>
        <v>410867.20000000001</v>
      </c>
      <c r="G59" s="107">
        <f t="shared" si="1"/>
        <v>447636.60000000003</v>
      </c>
      <c r="H59" s="118"/>
      <c r="I59" s="119">
        <v>427541515.92999995</v>
      </c>
      <c r="J59" s="119">
        <f t="shared" si="2"/>
        <v>447635967.17870992</v>
      </c>
      <c r="K59" s="119">
        <f t="shared" si="3"/>
        <v>464198497.96432215</v>
      </c>
      <c r="L59" s="119">
        <f t="shared" si="4"/>
        <v>482766437.88289505</v>
      </c>
      <c r="P59" s="119">
        <v>477403.5</v>
      </c>
      <c r="U59" s="28">
        <f t="shared" si="5"/>
        <v>0.63282129011349753</v>
      </c>
    </row>
    <row r="60" spans="1:21" s="28" customFormat="1" ht="14.25" customHeight="1">
      <c r="A60" s="30">
        <v>52</v>
      </c>
      <c r="B60" s="110" t="s">
        <v>72</v>
      </c>
      <c r="C60" s="40">
        <f>'Приложение 4'!L59</f>
        <v>0</v>
      </c>
      <c r="D60" s="40">
        <f>'Приложение 5'!L59</f>
        <v>0</v>
      </c>
      <c r="E60" s="40">
        <f>'Приложение 2'!L59</f>
        <v>6011</v>
      </c>
      <c r="F60" s="40">
        <f>'Приложение 3'!V60</f>
        <v>71574</v>
      </c>
      <c r="G60" s="107">
        <f t="shared" si="1"/>
        <v>77585</v>
      </c>
      <c r="H60" s="118"/>
      <c r="I60" s="119">
        <v>71919176.329999983</v>
      </c>
      <c r="J60" s="136">
        <f t="shared" si="2"/>
        <v>75299377.617509976</v>
      </c>
      <c r="K60" s="119">
        <f t="shared" si="3"/>
        <v>78085454.589357838</v>
      </c>
      <c r="L60" s="119">
        <f t="shared" si="4"/>
        <v>81208872.772932157</v>
      </c>
      <c r="P60" s="119">
        <v>88179.099999999991</v>
      </c>
      <c r="U60" s="28">
        <f t="shared" si="5"/>
        <v>2285.6223824900226</v>
      </c>
    </row>
    <row r="61" spans="1:21" s="28" customFormat="1" ht="14.25" customHeight="1">
      <c r="A61" s="30">
        <v>53</v>
      </c>
      <c r="B61" s="110" t="s">
        <v>13</v>
      </c>
      <c r="C61" s="40">
        <f>'Приложение 4'!L60</f>
        <v>0</v>
      </c>
      <c r="D61" s="40">
        <f>'Приложение 5'!L60</f>
        <v>0</v>
      </c>
      <c r="E61" s="40">
        <f>'Приложение 2'!L60</f>
        <v>163535.6</v>
      </c>
      <c r="F61" s="40">
        <f>'Приложение 3'!V61</f>
        <v>2106097.9</v>
      </c>
      <c r="G61" s="107">
        <f t="shared" si="1"/>
        <v>2269633.5</v>
      </c>
      <c r="H61" s="118"/>
      <c r="I61" s="119">
        <v>2167741892.1100001</v>
      </c>
      <c r="J61" s="119">
        <f t="shared" si="2"/>
        <v>2269625761.0391698</v>
      </c>
      <c r="K61" s="119">
        <f t="shared" si="3"/>
        <v>2353601914.197619</v>
      </c>
      <c r="L61" s="119">
        <f t="shared" si="4"/>
        <v>2447745990.7655239</v>
      </c>
      <c r="P61" s="119">
        <v>2387513.2000000002</v>
      </c>
      <c r="U61" s="28">
        <f t="shared" si="5"/>
        <v>7.7389608300291002</v>
      </c>
    </row>
    <row r="62" spans="1:21" s="28" customFormat="1" ht="14.25" customHeight="1">
      <c r="A62" s="30">
        <v>54</v>
      </c>
      <c r="B62" s="110" t="s">
        <v>27</v>
      </c>
      <c r="C62" s="40">
        <f>'Приложение 4'!L61</f>
        <v>4.3</v>
      </c>
      <c r="D62" s="40">
        <f>'Приложение 5'!L61</f>
        <v>0.9</v>
      </c>
      <c r="E62" s="40">
        <f>'Приложение 2'!L61</f>
        <v>18615.5</v>
      </c>
      <c r="F62" s="40">
        <f>'Приложение 3'!V62</f>
        <v>335751.8</v>
      </c>
      <c r="G62" s="107">
        <f t="shared" si="1"/>
        <v>354372.5</v>
      </c>
      <c r="H62" s="118"/>
      <c r="I62" s="119">
        <v>338464675.69000006</v>
      </c>
      <c r="J62" s="119">
        <f t="shared" si="2"/>
        <v>354372515.44743001</v>
      </c>
      <c r="K62" s="119">
        <f t="shared" si="3"/>
        <v>367484298.51898491</v>
      </c>
      <c r="L62" s="119">
        <f t="shared" si="4"/>
        <v>382183670.45974433</v>
      </c>
      <c r="P62" s="119">
        <v>467223</v>
      </c>
      <c r="U62" s="28">
        <f t="shared" si="5"/>
        <v>-1.544743002159521E-2</v>
      </c>
    </row>
    <row r="63" spans="1:21" s="28" customFormat="1" ht="14.25" customHeight="1">
      <c r="A63" s="30">
        <v>55</v>
      </c>
      <c r="B63" s="110" t="s">
        <v>44</v>
      </c>
      <c r="C63" s="40">
        <f>'Приложение 4'!L62</f>
        <v>3.1</v>
      </c>
      <c r="D63" s="40">
        <f>'Приложение 5'!L62</f>
        <v>0.7</v>
      </c>
      <c r="E63" s="40">
        <f>'Приложение 2'!L62</f>
        <v>72006.100000000006</v>
      </c>
      <c r="F63" s="40">
        <f>'Приложение 3'!V63</f>
        <v>803073</v>
      </c>
      <c r="G63" s="107">
        <f t="shared" si="1"/>
        <v>875082.9</v>
      </c>
      <c r="H63" s="118"/>
      <c r="I63" s="119">
        <v>835800302.26999998</v>
      </c>
      <c r="J63" s="119">
        <f t="shared" si="2"/>
        <v>875082916.47668993</v>
      </c>
      <c r="K63" s="119">
        <f t="shared" si="3"/>
        <v>907460984.38632739</v>
      </c>
      <c r="L63" s="119">
        <f t="shared" si="4"/>
        <v>943759423.7617805</v>
      </c>
      <c r="P63" s="119">
        <v>1061676.8</v>
      </c>
      <c r="U63" s="28">
        <f t="shared" si="5"/>
        <v>-1.6476689954288304E-2</v>
      </c>
    </row>
    <row r="64" spans="1:21" s="28" customFormat="1" ht="14.25" customHeight="1">
      <c r="A64" s="30">
        <v>56</v>
      </c>
      <c r="B64" s="110" t="s">
        <v>28</v>
      </c>
      <c r="C64" s="40">
        <f>'Приложение 4'!L63</f>
        <v>0</v>
      </c>
      <c r="D64" s="40">
        <f>'Приложение 5'!L63</f>
        <v>0</v>
      </c>
      <c r="E64" s="40">
        <f>'Приложение 2'!L63</f>
        <v>19094.5</v>
      </c>
      <c r="F64" s="40">
        <f>'Приложение 3'!V64</f>
        <v>186711.4</v>
      </c>
      <c r="G64" s="107">
        <f t="shared" si="1"/>
        <v>205805.9</v>
      </c>
      <c r="H64" s="118"/>
      <c r="I64" s="119">
        <v>196562900.00000003</v>
      </c>
      <c r="J64" s="119">
        <f t="shared" si="2"/>
        <v>205801356.30000001</v>
      </c>
      <c r="K64" s="119">
        <f t="shared" si="3"/>
        <v>213416006.4831</v>
      </c>
      <c r="L64" s="119">
        <f t="shared" si="4"/>
        <v>221952646.74242401</v>
      </c>
      <c r="P64" s="119">
        <v>216841.2</v>
      </c>
      <c r="U64" s="28">
        <f t="shared" si="5"/>
        <v>4.5436999999801628</v>
      </c>
    </row>
    <row r="65" spans="1:21" s="28" customFormat="1" ht="14.25" customHeight="1">
      <c r="A65" s="30">
        <v>57</v>
      </c>
      <c r="B65" s="110" t="s">
        <v>63</v>
      </c>
      <c r="C65" s="40">
        <f>'Приложение 4'!L64</f>
        <v>0</v>
      </c>
      <c r="D65" s="40">
        <f>'Приложение 5'!L64</f>
        <v>0</v>
      </c>
      <c r="E65" s="40">
        <f>'Приложение 2'!L64</f>
        <v>139260.6</v>
      </c>
      <c r="F65" s="40">
        <f>'Приложение 3'!V65</f>
        <v>1406766</v>
      </c>
      <c r="G65" s="107">
        <f t="shared" si="1"/>
        <v>1546026.6</v>
      </c>
      <c r="H65" s="118"/>
      <c r="I65" s="119">
        <v>1476623321.55</v>
      </c>
      <c r="J65" s="119">
        <f t="shared" si="2"/>
        <v>1546024617.6628499</v>
      </c>
      <c r="K65" s="119">
        <f t="shared" si="3"/>
        <v>1603227528.5163753</v>
      </c>
      <c r="L65" s="119">
        <f t="shared" si="4"/>
        <v>1667356629.6570303</v>
      </c>
      <c r="P65" s="119">
        <v>1720617.0999999999</v>
      </c>
      <c r="U65" s="28">
        <f t="shared" si="5"/>
        <v>1.9823371502570808</v>
      </c>
    </row>
    <row r="66" spans="1:21" s="28" customFormat="1" ht="14.25" customHeight="1">
      <c r="A66" s="30">
        <v>58</v>
      </c>
      <c r="B66" s="110" t="s">
        <v>64</v>
      </c>
      <c r="C66" s="40">
        <f>'Приложение 4'!L65</f>
        <v>0</v>
      </c>
      <c r="D66" s="40">
        <f>'Приложение 5'!L65</f>
        <v>0</v>
      </c>
      <c r="E66" s="40">
        <f>'Приложение 2'!L65</f>
        <v>115696.2</v>
      </c>
      <c r="F66" s="40">
        <f>'Приложение 3'!V66</f>
        <v>1147280.1000000001</v>
      </c>
      <c r="G66" s="107">
        <f t="shared" si="1"/>
        <v>1262976.3</v>
      </c>
      <c r="H66" s="118"/>
      <c r="I66" s="119">
        <v>1206281163.3199999</v>
      </c>
      <c r="J66" s="119">
        <f t="shared" si="2"/>
        <v>1262976377.9960399</v>
      </c>
      <c r="K66" s="119">
        <f t="shared" si="3"/>
        <v>1309706503.9818933</v>
      </c>
      <c r="L66" s="119">
        <f t="shared" si="4"/>
        <v>1362094764.1411691</v>
      </c>
      <c r="P66" s="119">
        <v>1630072.2</v>
      </c>
      <c r="U66" s="28">
        <f t="shared" si="5"/>
        <v>-7.7996039763092995E-2</v>
      </c>
    </row>
    <row r="67" spans="1:21" s="28" customFormat="1" ht="14.25" customHeight="1">
      <c r="A67" s="30">
        <v>59</v>
      </c>
      <c r="B67" s="110" t="s">
        <v>45</v>
      </c>
      <c r="C67" s="40">
        <f>'Приложение 4'!L66</f>
        <v>7.2</v>
      </c>
      <c r="D67" s="40">
        <f>'Приложение 5'!L66</f>
        <v>1.5</v>
      </c>
      <c r="E67" s="40">
        <f>'Приложение 2'!L66</f>
        <v>108194.3</v>
      </c>
      <c r="F67" s="40">
        <f>'Приложение 3'!V67</f>
        <v>1198582</v>
      </c>
      <c r="G67" s="107">
        <f t="shared" si="1"/>
        <v>1306785</v>
      </c>
      <c r="H67" s="118"/>
      <c r="I67" s="119">
        <v>1274664314.45</v>
      </c>
      <c r="J67" s="119">
        <f t="shared" si="2"/>
        <v>1334573537.2291501</v>
      </c>
      <c r="K67" s="119">
        <f t="shared" si="3"/>
        <v>1383952758.1066284</v>
      </c>
      <c r="L67" s="119">
        <f t="shared" si="4"/>
        <v>1439310868.4308937</v>
      </c>
      <c r="P67" s="136">
        <v>1306785</v>
      </c>
      <c r="U67" s="28">
        <f t="shared" si="5"/>
        <v>-27788.537229150068</v>
      </c>
    </row>
    <row r="68" spans="1:21" s="28" customFormat="1" ht="14.25" customHeight="1">
      <c r="A68" s="30">
        <v>60</v>
      </c>
      <c r="B68" s="110" t="s">
        <v>14</v>
      </c>
      <c r="C68" s="40">
        <f>'Приложение 4'!L67</f>
        <v>30.4</v>
      </c>
      <c r="D68" s="40">
        <f>'Приложение 5'!L67</f>
        <v>3.9</v>
      </c>
      <c r="E68" s="40">
        <f>'Приложение 2'!L67</f>
        <v>33236.5</v>
      </c>
      <c r="F68" s="40">
        <f>'Приложение 3'!V68</f>
        <v>245434.8</v>
      </c>
      <c r="G68" s="107">
        <f t="shared" si="1"/>
        <v>278705.59999999998</v>
      </c>
      <c r="H68" s="118"/>
      <c r="I68" s="119">
        <v>278682485.25999999</v>
      </c>
      <c r="J68" s="119">
        <f t="shared" si="2"/>
        <v>291780562.06721997</v>
      </c>
      <c r="K68" s="119">
        <f t="shared" si="3"/>
        <v>302576442.86370707</v>
      </c>
      <c r="L68" s="119">
        <f t="shared" si="4"/>
        <v>314679500.57825536</v>
      </c>
      <c r="P68" s="136">
        <v>278705.59999999998</v>
      </c>
      <c r="U68" s="28">
        <f t="shared" si="5"/>
        <v>-13074.962067220011</v>
      </c>
    </row>
    <row r="69" spans="1:21" s="28" customFormat="1" ht="14.25" customHeight="1">
      <c r="A69" s="30">
        <v>61</v>
      </c>
      <c r="B69" s="110" t="s">
        <v>46</v>
      </c>
      <c r="C69" s="40">
        <f>'Приложение 4'!L68</f>
        <v>3.1</v>
      </c>
      <c r="D69" s="40">
        <f>'Приложение 5'!L68</f>
        <v>0.7</v>
      </c>
      <c r="E69" s="40">
        <f>'Приложение 2'!L68</f>
        <v>47660.3</v>
      </c>
      <c r="F69" s="40">
        <f>'Приложение 3'!V69</f>
        <v>485913.7</v>
      </c>
      <c r="G69" s="107">
        <f t="shared" si="1"/>
        <v>533577.80000000005</v>
      </c>
      <c r="H69" s="118"/>
      <c r="I69" s="119">
        <v>509612779.13</v>
      </c>
      <c r="J69" s="119">
        <f t="shared" si="2"/>
        <v>533564579.74910998</v>
      </c>
      <c r="K69" s="119">
        <f t="shared" si="3"/>
        <v>553306469.19982696</v>
      </c>
      <c r="L69" s="119">
        <f t="shared" si="4"/>
        <v>575438727.96782005</v>
      </c>
      <c r="P69" s="119">
        <v>600103.6</v>
      </c>
      <c r="U69" s="28">
        <f t="shared" si="5"/>
        <v>13.220250890008174</v>
      </c>
    </row>
    <row r="70" spans="1:21" s="28" customFormat="1" ht="14.25" customHeight="1">
      <c r="A70" s="30">
        <v>62</v>
      </c>
      <c r="B70" s="110" t="s">
        <v>29</v>
      </c>
      <c r="C70" s="40">
        <f>'Приложение 4'!L69</f>
        <v>3.1</v>
      </c>
      <c r="D70" s="40">
        <f>'Приложение 5'!L69</f>
        <v>0.7</v>
      </c>
      <c r="E70" s="40">
        <f>'Приложение 2'!L69</f>
        <v>20070.8</v>
      </c>
      <c r="F70" s="40">
        <f>'Приложение 3'!V70</f>
        <v>225698.6</v>
      </c>
      <c r="G70" s="107">
        <f t="shared" ref="G70:G94" si="6">C70+D70+E70+F70</f>
        <v>245773.2</v>
      </c>
      <c r="H70" s="118"/>
      <c r="I70" s="119">
        <v>234740328.31999999</v>
      </c>
      <c r="J70" s="119">
        <f t="shared" si="2"/>
        <v>245773123.75103998</v>
      </c>
      <c r="K70" s="119">
        <f t="shared" si="3"/>
        <v>254866729.32982844</v>
      </c>
      <c r="L70" s="119">
        <f t="shared" si="4"/>
        <v>265061398.5030216</v>
      </c>
      <c r="P70" s="119">
        <v>261181</v>
      </c>
      <c r="U70" s="28">
        <f t="shared" si="5"/>
        <v>7.6248960016528144E-2</v>
      </c>
    </row>
    <row r="71" spans="1:21" s="28" customFormat="1" ht="14.25" customHeight="1">
      <c r="A71" s="30">
        <v>63</v>
      </c>
      <c r="B71" s="110" t="s">
        <v>38</v>
      </c>
      <c r="C71" s="40">
        <f>'Приложение 4'!L70</f>
        <v>0</v>
      </c>
      <c r="D71" s="40">
        <f>'Приложение 5'!L70</f>
        <v>0</v>
      </c>
      <c r="E71" s="40">
        <f>'Приложение 2'!L70</f>
        <v>186721.4</v>
      </c>
      <c r="F71" s="40">
        <f>'Приложение 3'!V71</f>
        <v>1801301</v>
      </c>
      <c r="G71" s="107">
        <f t="shared" si="6"/>
        <v>1988022.4</v>
      </c>
      <c r="H71" s="118"/>
      <c r="I71" s="119">
        <v>1898780175.6299996</v>
      </c>
      <c r="J71" s="119">
        <f t="shared" si="2"/>
        <v>1988022843.8846095</v>
      </c>
      <c r="K71" s="119">
        <f t="shared" si="3"/>
        <v>2061579689.1083398</v>
      </c>
      <c r="L71" s="119">
        <f t="shared" si="4"/>
        <v>2144042876.6726735</v>
      </c>
      <c r="P71" s="119">
        <v>2351214.9</v>
      </c>
      <c r="U71" s="28">
        <f t="shared" si="5"/>
        <v>-0.44388460949994624</v>
      </c>
    </row>
    <row r="72" spans="1:21" s="28" customFormat="1" ht="14.25" customHeight="1">
      <c r="A72" s="30">
        <v>64</v>
      </c>
      <c r="B72" s="110" t="s">
        <v>15</v>
      </c>
      <c r="C72" s="40">
        <f>'Приложение 4'!L71</f>
        <v>3.1</v>
      </c>
      <c r="D72" s="40">
        <f>'Приложение 5'!L71</f>
        <v>0.7</v>
      </c>
      <c r="E72" s="40">
        <f>'Приложение 2'!L71</f>
        <v>33225.300000000003</v>
      </c>
      <c r="F72" s="40">
        <f>'Приложение 3'!V72</f>
        <v>358248.6</v>
      </c>
      <c r="G72" s="107">
        <f t="shared" si="6"/>
        <v>391477.69999999995</v>
      </c>
      <c r="H72" s="118"/>
      <c r="I72" s="119">
        <v>373904224.80999994</v>
      </c>
      <c r="J72" s="119">
        <f t="shared" si="2"/>
        <v>391477723.3760699</v>
      </c>
      <c r="K72" s="119">
        <f t="shared" si="3"/>
        <v>405962399.14098448</v>
      </c>
      <c r="L72" s="119">
        <f t="shared" si="4"/>
        <v>422200895.10662389</v>
      </c>
      <c r="P72" s="119">
        <v>410950.7</v>
      </c>
      <c r="U72" s="28">
        <f t="shared" si="5"/>
        <v>-2.3376069962978363E-2</v>
      </c>
    </row>
    <row r="73" spans="1:21" s="28" customFormat="1" ht="14.25" customHeight="1">
      <c r="A73" s="30">
        <v>65</v>
      </c>
      <c r="B73" s="110" t="s">
        <v>48</v>
      </c>
      <c r="C73" s="40">
        <f>'Приложение 4'!L72</f>
        <v>3.1</v>
      </c>
      <c r="D73" s="40">
        <f>'Приложение 5'!L72</f>
        <v>0.7</v>
      </c>
      <c r="E73" s="40">
        <f>'Приложение 2'!L72</f>
        <v>96042.4</v>
      </c>
      <c r="F73" s="40">
        <f>'Приложение 3'!V73</f>
        <v>1085900.2</v>
      </c>
      <c r="G73" s="107">
        <f t="shared" si="6"/>
        <v>1181946.3999999999</v>
      </c>
      <c r="H73" s="118"/>
      <c r="I73" s="119">
        <v>1128888667.7400002</v>
      </c>
      <c r="J73" s="119">
        <f t="shared" si="2"/>
        <v>1181946435.1237803</v>
      </c>
      <c r="K73" s="119">
        <f t="shared" si="3"/>
        <v>1225678453.2233601</v>
      </c>
      <c r="L73" s="119">
        <f t="shared" si="4"/>
        <v>1274705591.3522944</v>
      </c>
      <c r="P73" s="119">
        <v>1347346.7</v>
      </c>
      <c r="U73" s="28">
        <f t="shared" si="5"/>
        <v>-3.5123780369758606E-2</v>
      </c>
    </row>
    <row r="74" spans="1:21" s="28" customFormat="1" ht="14.25" customHeight="1">
      <c r="A74" s="30">
        <v>66</v>
      </c>
      <c r="B74" s="110" t="s">
        <v>49</v>
      </c>
      <c r="C74" s="40">
        <f>'Приложение 4'!L73</f>
        <v>0</v>
      </c>
      <c r="D74" s="40">
        <f>'Приложение 5'!L73</f>
        <v>0</v>
      </c>
      <c r="E74" s="40">
        <f>'Приложение 2'!L73</f>
        <v>101568.6</v>
      </c>
      <c r="F74" s="40">
        <f>'Приложение 3'!V74</f>
        <v>1009408.6</v>
      </c>
      <c r="G74" s="107">
        <f t="shared" si="6"/>
        <v>1110977.2</v>
      </c>
      <c r="H74" s="118"/>
      <c r="I74" s="119">
        <v>1061105612.0599998</v>
      </c>
      <c r="J74" s="119">
        <f t="shared" ref="J74:J94" si="7">I74*1.047</f>
        <v>1110977575.8268197</v>
      </c>
      <c r="K74" s="119">
        <f t="shared" ref="K74:K94" si="8">J74*1.037</f>
        <v>1152083746.132412</v>
      </c>
      <c r="L74" s="119">
        <f t="shared" ref="L74:L94" si="9">K74*1.04</f>
        <v>1198167095.9777086</v>
      </c>
      <c r="P74" s="119">
        <v>1142573.1000000001</v>
      </c>
      <c r="U74" s="28">
        <f t="shared" ref="U74:U95" si="10">G74-J74/1000</f>
        <v>-0.37582681979984045</v>
      </c>
    </row>
    <row r="75" spans="1:21" s="28" customFormat="1" ht="14.25" customHeight="1">
      <c r="A75" s="30">
        <v>67</v>
      </c>
      <c r="B75" s="110" t="s">
        <v>73</v>
      </c>
      <c r="C75" s="40">
        <f>'Приложение 4'!L74</f>
        <v>0</v>
      </c>
      <c r="D75" s="40">
        <f>'Приложение 5'!L74</f>
        <v>0</v>
      </c>
      <c r="E75" s="40">
        <f>'Приложение 2'!L74</f>
        <v>28518.7</v>
      </c>
      <c r="F75" s="40">
        <f>'Приложение 3'!V75</f>
        <v>312783.8</v>
      </c>
      <c r="G75" s="107">
        <f t="shared" si="6"/>
        <v>341302.5</v>
      </c>
      <c r="H75" s="118"/>
      <c r="I75" s="119">
        <v>325967594.66999996</v>
      </c>
      <c r="J75" s="119">
        <f t="shared" si="7"/>
        <v>341288071.61948991</v>
      </c>
      <c r="K75" s="119">
        <f t="shared" si="8"/>
        <v>353915730.26941103</v>
      </c>
      <c r="L75" s="119">
        <f t="shared" si="9"/>
        <v>368072359.48018748</v>
      </c>
      <c r="P75" s="119">
        <v>353241.2</v>
      </c>
      <c r="U75" s="28">
        <f t="shared" si="10"/>
        <v>14.428380510071293</v>
      </c>
    </row>
    <row r="76" spans="1:21" s="28" customFormat="1" ht="14.25" customHeight="1">
      <c r="A76" s="30">
        <v>68</v>
      </c>
      <c r="B76" s="110" t="s">
        <v>52</v>
      </c>
      <c r="C76" s="40">
        <f>'Приложение 4'!L75</f>
        <v>0</v>
      </c>
      <c r="D76" s="40">
        <f>'Приложение 5'!L75</f>
        <v>0</v>
      </c>
      <c r="E76" s="40">
        <f>'Приложение 2'!L75</f>
        <v>160102.6</v>
      </c>
      <c r="F76" s="40">
        <f>'Приложение 3'!V76</f>
        <v>1780378.9</v>
      </c>
      <c r="G76" s="107">
        <f t="shared" si="6"/>
        <v>1940481.5</v>
      </c>
      <c r="H76" s="118"/>
      <c r="I76" s="119">
        <v>1853372939.4899998</v>
      </c>
      <c r="J76" s="119">
        <f t="shared" si="7"/>
        <v>1940481467.6460297</v>
      </c>
      <c r="K76" s="119">
        <f t="shared" si="8"/>
        <v>2012279281.9489326</v>
      </c>
      <c r="L76" s="119">
        <f t="shared" si="9"/>
        <v>2092770453.2268901</v>
      </c>
      <c r="P76" s="119">
        <v>2049618.6</v>
      </c>
      <c r="U76" s="28">
        <f t="shared" si="10"/>
        <v>3.2353970222175121E-2</v>
      </c>
    </row>
    <row r="77" spans="1:21" s="28" customFormat="1" ht="14.25" customHeight="1">
      <c r="A77" s="30">
        <v>69</v>
      </c>
      <c r="B77" s="110" t="s">
        <v>16</v>
      </c>
      <c r="C77" s="40">
        <f>'Приложение 4'!L76</f>
        <v>3.1</v>
      </c>
      <c r="D77" s="40">
        <f>'Приложение 5'!L76</f>
        <v>0.7</v>
      </c>
      <c r="E77" s="40">
        <f>'Приложение 2'!L76</f>
        <v>28550.1</v>
      </c>
      <c r="F77" s="40">
        <f>'Приложение 3'!V77</f>
        <v>290025.40000000002</v>
      </c>
      <c r="G77" s="107">
        <f t="shared" si="6"/>
        <v>318579.30000000005</v>
      </c>
      <c r="H77" s="118"/>
      <c r="I77" s="119">
        <v>304278288.23000002</v>
      </c>
      <c r="J77" s="119">
        <f t="shared" si="7"/>
        <v>318579367.77680999</v>
      </c>
      <c r="K77" s="119">
        <f t="shared" si="8"/>
        <v>330366804.38455194</v>
      </c>
      <c r="L77" s="119">
        <f t="shared" si="9"/>
        <v>343581476.55993402</v>
      </c>
      <c r="P77" s="119">
        <v>391575.9</v>
      </c>
      <c r="U77" s="28">
        <f t="shared" si="10"/>
        <v>-6.7776809970382601E-2</v>
      </c>
    </row>
    <row r="78" spans="1:21" s="28" customFormat="1" ht="14.25" customHeight="1">
      <c r="A78" s="30">
        <v>70</v>
      </c>
      <c r="B78" s="110" t="s">
        <v>17</v>
      </c>
      <c r="C78" s="40">
        <f>'Приложение 4'!L77</f>
        <v>0</v>
      </c>
      <c r="D78" s="40">
        <f>'Приложение 5'!L77</f>
        <v>0</v>
      </c>
      <c r="E78" s="40">
        <f>'Приложение 2'!L77</f>
        <v>37823.4</v>
      </c>
      <c r="F78" s="40">
        <f>'Приложение 3'!V78</f>
        <v>366329.2</v>
      </c>
      <c r="G78" s="107">
        <f t="shared" si="6"/>
        <v>404152.60000000003</v>
      </c>
      <c r="H78" s="118"/>
      <c r="I78" s="119">
        <v>392147312.13999999</v>
      </c>
      <c r="J78" s="119">
        <f t="shared" si="7"/>
        <v>410578235.81057996</v>
      </c>
      <c r="K78" s="119">
        <f t="shared" si="8"/>
        <v>425769630.5355714</v>
      </c>
      <c r="L78" s="119">
        <f t="shared" si="9"/>
        <v>442800415.75699425</v>
      </c>
      <c r="P78" s="136">
        <v>404628.4</v>
      </c>
      <c r="U78" s="28">
        <f t="shared" si="10"/>
        <v>-6425.63581057993</v>
      </c>
    </row>
    <row r="79" spans="1:21" s="28" customFormat="1" ht="14.25" customHeight="1">
      <c r="A79" s="30">
        <v>71</v>
      </c>
      <c r="B79" s="110" t="s">
        <v>18</v>
      </c>
      <c r="C79" s="40">
        <f>'Приложение 4'!L78</f>
        <v>0</v>
      </c>
      <c r="D79" s="40">
        <f>'Приложение 5'!L78</f>
        <v>0</v>
      </c>
      <c r="E79" s="40">
        <f>'Приложение 2'!L78</f>
        <v>37277.800000000003</v>
      </c>
      <c r="F79" s="40">
        <f>'Приложение 3'!V79</f>
        <v>403432.3</v>
      </c>
      <c r="G79" s="107">
        <f t="shared" si="6"/>
        <v>440710.1</v>
      </c>
      <c r="H79" s="118"/>
      <c r="I79" s="119">
        <v>420926394.80000001</v>
      </c>
      <c r="J79" s="119">
        <f t="shared" si="7"/>
        <v>440709935.3556</v>
      </c>
      <c r="K79" s="119">
        <f t="shared" si="8"/>
        <v>457016202.96375716</v>
      </c>
      <c r="L79" s="119">
        <f t="shared" si="9"/>
        <v>475296851.08230746</v>
      </c>
      <c r="P79" s="119">
        <v>487754.3</v>
      </c>
      <c r="U79" s="28">
        <f t="shared" si="10"/>
        <v>0.1646443999488838</v>
      </c>
    </row>
    <row r="80" spans="1:21" s="28" customFormat="1" ht="14.25" customHeight="1">
      <c r="A80" s="30">
        <v>72</v>
      </c>
      <c r="B80" s="110" t="s">
        <v>65</v>
      </c>
      <c r="C80" s="40">
        <f>'Приложение 4'!L79</f>
        <v>4.2</v>
      </c>
      <c r="D80" s="40">
        <f>'Приложение 5'!L79</f>
        <v>0.9</v>
      </c>
      <c r="E80" s="40">
        <f>'Приложение 2'!L79</f>
        <v>51329.3</v>
      </c>
      <c r="F80" s="40">
        <f>'Приложение 3'!V80</f>
        <v>586541.9</v>
      </c>
      <c r="G80" s="107">
        <f t="shared" si="6"/>
        <v>637876.30000000005</v>
      </c>
      <c r="H80" s="118"/>
      <c r="I80" s="119">
        <v>609242336.82999992</v>
      </c>
      <c r="J80" s="119">
        <f t="shared" si="7"/>
        <v>637876726.66100991</v>
      </c>
      <c r="K80" s="119">
        <f t="shared" si="8"/>
        <v>661478165.54746723</v>
      </c>
      <c r="L80" s="119">
        <f t="shared" si="9"/>
        <v>687937292.169366</v>
      </c>
      <c r="P80" s="119">
        <v>914366.29999999993</v>
      </c>
      <c r="U80" s="28">
        <f t="shared" si="10"/>
        <v>-0.42666100990027189</v>
      </c>
    </row>
    <row r="81" spans="1:21" s="28" customFormat="1" ht="14.25" customHeight="1">
      <c r="A81" s="30">
        <v>73</v>
      </c>
      <c r="B81" s="110" t="s">
        <v>19</v>
      </c>
      <c r="C81" s="40">
        <f>'Приложение 4'!L80</f>
        <v>0</v>
      </c>
      <c r="D81" s="40">
        <f>'Приложение 5'!L80</f>
        <v>0</v>
      </c>
      <c r="E81" s="40">
        <f>'Приложение 2'!L80</f>
        <v>41042.300000000003</v>
      </c>
      <c r="F81" s="40">
        <f>'Приложение 3'!V81</f>
        <v>425073.1</v>
      </c>
      <c r="G81" s="107">
        <f t="shared" si="6"/>
        <v>466115.39999999997</v>
      </c>
      <c r="H81" s="118"/>
      <c r="I81" s="119">
        <v>445177180.21000004</v>
      </c>
      <c r="J81" s="119">
        <f t="shared" si="7"/>
        <v>466100507.67987001</v>
      </c>
      <c r="K81" s="119">
        <f t="shared" si="8"/>
        <v>483346226.46402514</v>
      </c>
      <c r="L81" s="119">
        <f t="shared" si="9"/>
        <v>502680075.52258617</v>
      </c>
      <c r="P81" s="119">
        <v>481042.6</v>
      </c>
      <c r="Q81" s="139"/>
      <c r="U81" s="28">
        <f t="shared" si="10"/>
        <v>14.892320129962172</v>
      </c>
    </row>
    <row r="82" spans="1:21" s="28" customFormat="1" ht="14.25" customHeight="1">
      <c r="A82" s="30">
        <v>74</v>
      </c>
      <c r="B82" s="110" t="s">
        <v>53</v>
      </c>
      <c r="C82" s="40">
        <f>'Приложение 4'!L81</f>
        <v>3.6</v>
      </c>
      <c r="D82" s="40">
        <f>'Приложение 5'!L81</f>
        <v>0.8</v>
      </c>
      <c r="E82" s="40">
        <f>'Приложение 2'!L81</f>
        <v>87928</v>
      </c>
      <c r="F82" s="40">
        <f>'Приложение 3'!V82</f>
        <v>998308.9</v>
      </c>
      <c r="G82" s="107">
        <f t="shared" si="6"/>
        <v>1086241.3</v>
      </c>
      <c r="H82" s="118"/>
      <c r="I82" s="119">
        <v>961008989.2700001</v>
      </c>
      <c r="J82" s="136">
        <f t="shared" si="7"/>
        <v>1006176411.7656901</v>
      </c>
      <c r="K82" s="119">
        <f t="shared" si="8"/>
        <v>1043404939.0010206</v>
      </c>
      <c r="L82" s="119">
        <f t="shared" si="9"/>
        <v>1085141136.5610614</v>
      </c>
      <c r="P82" s="119">
        <v>1115351.1000000001</v>
      </c>
      <c r="U82" s="28">
        <f t="shared" si="10"/>
        <v>80064.888234309969</v>
      </c>
    </row>
    <row r="83" spans="1:21" s="28" customFormat="1" ht="14.25" customHeight="1">
      <c r="A83" s="30">
        <v>75</v>
      </c>
      <c r="B83" s="110" t="s">
        <v>50</v>
      </c>
      <c r="C83" s="40">
        <f>'Приложение 4'!L82</f>
        <v>3.1</v>
      </c>
      <c r="D83" s="40">
        <f>'Приложение 5'!L82</f>
        <v>0.7</v>
      </c>
      <c r="E83" s="40">
        <f>'Приложение 2'!L82</f>
        <v>43461.7</v>
      </c>
      <c r="F83" s="40">
        <f>'Приложение 3'!V83</f>
        <v>462691.9</v>
      </c>
      <c r="G83" s="107">
        <f t="shared" si="6"/>
        <v>506157.4</v>
      </c>
      <c r="H83" s="118"/>
      <c r="I83" s="119">
        <v>483435960.24000001</v>
      </c>
      <c r="J83" s="119">
        <f t="shared" si="7"/>
        <v>506157450.37127995</v>
      </c>
      <c r="K83" s="119">
        <f t="shared" si="8"/>
        <v>524885276.03501725</v>
      </c>
      <c r="L83" s="119">
        <f t="shared" si="9"/>
        <v>545880687.07641792</v>
      </c>
      <c r="P83" s="119">
        <v>514832.6</v>
      </c>
      <c r="U83" s="28">
        <f t="shared" si="10"/>
        <v>-5.0371279940009117E-2</v>
      </c>
    </row>
    <row r="84" spans="1:21" s="28" customFormat="1" ht="14.25" customHeight="1">
      <c r="A84" s="30">
        <v>76</v>
      </c>
      <c r="B84" s="110" t="s">
        <v>54</v>
      </c>
      <c r="C84" s="40">
        <f>'Приложение 4'!L83</f>
        <v>7.1</v>
      </c>
      <c r="D84" s="40">
        <f>'Приложение 5'!L83</f>
        <v>1.5</v>
      </c>
      <c r="E84" s="40">
        <f>'Приложение 2'!L83</f>
        <v>162283.6</v>
      </c>
      <c r="F84" s="40">
        <f>'Приложение 3'!V84</f>
        <v>1695025</v>
      </c>
      <c r="G84" s="107">
        <f t="shared" si="6"/>
        <v>1857317.2</v>
      </c>
      <c r="H84" s="118"/>
      <c r="I84" s="119">
        <v>1773941994.3899996</v>
      </c>
      <c r="J84" s="119">
        <f t="shared" si="7"/>
        <v>1857317268.1263294</v>
      </c>
      <c r="K84" s="119">
        <f t="shared" si="8"/>
        <v>1926038007.0470035</v>
      </c>
      <c r="L84" s="119">
        <f t="shared" si="9"/>
        <v>2003079527.3288836</v>
      </c>
      <c r="P84" s="119">
        <v>1927989.3</v>
      </c>
      <c r="U84" s="28">
        <f t="shared" si="10"/>
        <v>-6.8126329453662038E-2</v>
      </c>
    </row>
    <row r="85" spans="1:21" s="28" customFormat="1" ht="14.25" customHeight="1">
      <c r="A85" s="30">
        <v>77</v>
      </c>
      <c r="B85" s="110" t="s">
        <v>20</v>
      </c>
      <c r="C85" s="40">
        <f>'Приложение 4'!L84</f>
        <v>3.1</v>
      </c>
      <c r="D85" s="40">
        <f>'Приложение 5'!L84</f>
        <v>0.7</v>
      </c>
      <c r="E85" s="40">
        <f>'Приложение 2'!L84</f>
        <v>33535.5</v>
      </c>
      <c r="F85" s="40">
        <f>'Приложение 3'!V85</f>
        <v>353715.20000000001</v>
      </c>
      <c r="G85" s="107">
        <f t="shared" si="6"/>
        <v>387254.5</v>
      </c>
      <c r="H85" s="118"/>
      <c r="I85" s="119">
        <v>369870590.07999992</v>
      </c>
      <c r="J85" s="119">
        <f t="shared" si="7"/>
        <v>387254507.81375992</v>
      </c>
      <c r="K85" s="119">
        <f t="shared" si="8"/>
        <v>401582924.60286903</v>
      </c>
      <c r="L85" s="119">
        <f t="shared" si="9"/>
        <v>417646241.5869838</v>
      </c>
      <c r="P85" s="119">
        <v>398224.5</v>
      </c>
      <c r="U85" s="28">
        <f t="shared" si="10"/>
        <v>-7.813759904820472E-3</v>
      </c>
    </row>
    <row r="86" spans="1:21" s="28" customFormat="1" ht="14.25" customHeight="1">
      <c r="A86" s="30">
        <v>78</v>
      </c>
      <c r="B86" s="110" t="s">
        <v>154</v>
      </c>
      <c r="C86" s="40">
        <f>'Приложение 4'!L85</f>
        <v>15.4</v>
      </c>
      <c r="D86" s="40">
        <f>'Приложение 5'!L85</f>
        <v>3.3</v>
      </c>
      <c r="E86" s="40">
        <f>'Приложение 2'!L85</f>
        <v>201691.8</v>
      </c>
      <c r="F86" s="40">
        <f>'Приложение 3'!V86</f>
        <v>2825060.7</v>
      </c>
      <c r="G86" s="107">
        <f t="shared" si="6"/>
        <v>3026771.2</v>
      </c>
      <c r="H86" s="118"/>
      <c r="I86" s="119">
        <v>2841314408.8000002</v>
      </c>
      <c r="J86" s="136">
        <f t="shared" si="7"/>
        <v>2974856186.0135999</v>
      </c>
      <c r="K86" s="119">
        <f t="shared" si="8"/>
        <v>3084925864.8961029</v>
      </c>
      <c r="L86" s="119">
        <f t="shared" si="9"/>
        <v>3208322899.4919472</v>
      </c>
      <c r="P86" s="119">
        <v>3221268.9</v>
      </c>
      <c r="U86" s="28">
        <f t="shared" si="10"/>
        <v>51915.013986400329</v>
      </c>
    </row>
    <row r="87" spans="1:21" s="28" customFormat="1" ht="14.25" customHeight="1">
      <c r="A87" s="30">
        <v>79</v>
      </c>
      <c r="B87" s="110" t="s">
        <v>155</v>
      </c>
      <c r="C87" s="40">
        <f>'Приложение 4'!L86</f>
        <v>0</v>
      </c>
      <c r="D87" s="40">
        <f>'Приложение 5'!L86</f>
        <v>0</v>
      </c>
      <c r="E87" s="40">
        <f>'Приложение 2'!L86</f>
        <v>86477.6</v>
      </c>
      <c r="F87" s="40">
        <f>'Приложение 3'!V87</f>
        <v>1265853.6000000001</v>
      </c>
      <c r="G87" s="107">
        <f t="shared" si="6"/>
        <v>1352331.2000000002</v>
      </c>
      <c r="H87" s="118"/>
      <c r="I87" s="119">
        <v>1324384880.0900002</v>
      </c>
      <c r="J87" s="119">
        <f t="shared" si="7"/>
        <v>1386630969.4542301</v>
      </c>
      <c r="K87" s="119">
        <f t="shared" si="8"/>
        <v>1437936315.3240364</v>
      </c>
      <c r="L87" s="119">
        <f t="shared" si="9"/>
        <v>1495453767.9369979</v>
      </c>
      <c r="P87" s="136">
        <v>1352331.2</v>
      </c>
      <c r="U87" s="28">
        <f t="shared" si="10"/>
        <v>-34299.769454229856</v>
      </c>
    </row>
    <row r="88" spans="1:21" s="28" customFormat="1" ht="14.25" customHeight="1">
      <c r="A88" s="30">
        <v>80</v>
      </c>
      <c r="B88" s="110" t="s">
        <v>86</v>
      </c>
      <c r="C88" s="40">
        <f>'Приложение 4'!L87</f>
        <v>6.1</v>
      </c>
      <c r="D88" s="40">
        <f>'Приложение 5'!L87</f>
        <v>1.3</v>
      </c>
      <c r="E88" s="40">
        <f>'Приложение 2'!L87</f>
        <v>17882.400000000001</v>
      </c>
      <c r="F88" s="40">
        <f>'Приложение 3'!V88</f>
        <v>205979.2</v>
      </c>
      <c r="G88" s="107">
        <f t="shared" si="6"/>
        <v>223869</v>
      </c>
      <c r="H88" s="118"/>
      <c r="I88" s="119">
        <v>213819816.03</v>
      </c>
      <c r="J88" s="119">
        <f t="shared" si="7"/>
        <v>223869347.38340998</v>
      </c>
      <c r="K88" s="119">
        <f t="shared" si="8"/>
        <v>232152513.23659614</v>
      </c>
      <c r="L88" s="119">
        <f t="shared" si="9"/>
        <v>241438613.76605999</v>
      </c>
      <c r="P88" s="119">
        <v>231507</v>
      </c>
      <c r="U88" s="28">
        <f t="shared" si="10"/>
        <v>-0.34738340997137129</v>
      </c>
    </row>
    <row r="89" spans="1:21" s="28" customFormat="1" ht="14.25" customHeight="1">
      <c r="A89" s="30">
        <v>81</v>
      </c>
      <c r="B89" s="110" t="s">
        <v>74</v>
      </c>
      <c r="C89" s="40">
        <f>'Приложение 4'!L88</f>
        <v>0</v>
      </c>
      <c r="D89" s="40">
        <f>'Приложение 5'!L88</f>
        <v>0</v>
      </c>
      <c r="E89" s="40">
        <f>'Приложение 2'!L88</f>
        <v>12032.5</v>
      </c>
      <c r="F89" s="40">
        <f>'Приложение 3'!V89</f>
        <v>111735.7</v>
      </c>
      <c r="G89" s="107">
        <f t="shared" si="6"/>
        <v>123768.2</v>
      </c>
      <c r="H89" s="118"/>
      <c r="I89" s="119">
        <v>113962010.21999998</v>
      </c>
      <c r="J89" s="119">
        <f t="shared" si="7"/>
        <v>119318224.70033997</v>
      </c>
      <c r="K89" s="119">
        <f t="shared" si="8"/>
        <v>123732999.01425254</v>
      </c>
      <c r="L89" s="119">
        <f t="shared" si="9"/>
        <v>128682318.97482266</v>
      </c>
      <c r="P89" s="119">
        <v>160545.5</v>
      </c>
      <c r="U89" s="28">
        <f t="shared" si="10"/>
        <v>4449.9752996600291</v>
      </c>
    </row>
    <row r="90" spans="1:21" s="28" customFormat="1" ht="14.25" customHeight="1">
      <c r="A90" s="30">
        <v>82</v>
      </c>
      <c r="B90" s="110" t="s">
        <v>87</v>
      </c>
      <c r="C90" s="40">
        <f>'Приложение 4'!L89</f>
        <v>0</v>
      </c>
      <c r="D90" s="40">
        <f>'Приложение 5'!L89</f>
        <v>0</v>
      </c>
      <c r="E90" s="40">
        <f>'Приложение 2'!L89</f>
        <v>2984.4</v>
      </c>
      <c r="F90" s="40">
        <f>'Приложение 3'!V90</f>
        <v>25522.3</v>
      </c>
      <c r="G90" s="107">
        <f t="shared" si="6"/>
        <v>28506.7</v>
      </c>
      <c r="H90" s="118"/>
      <c r="I90" s="119">
        <v>27227085.469999999</v>
      </c>
      <c r="J90" s="119">
        <f t="shared" si="7"/>
        <v>28506758.487089995</v>
      </c>
      <c r="K90" s="119">
        <f t="shared" si="8"/>
        <v>29561508.551112324</v>
      </c>
      <c r="L90" s="119">
        <f t="shared" si="9"/>
        <v>30743968.893156819</v>
      </c>
      <c r="P90" s="119">
        <v>33019.200000000004</v>
      </c>
      <c r="U90" s="28">
        <f t="shared" si="10"/>
        <v>-5.8487089994741837E-2</v>
      </c>
    </row>
    <row r="91" spans="1:21" s="28" customFormat="1" ht="14.25" customHeight="1">
      <c r="A91" s="30">
        <v>83</v>
      </c>
      <c r="B91" s="110" t="s">
        <v>156</v>
      </c>
      <c r="C91" s="40">
        <f>'Приложение 4'!L90</f>
        <v>4.5999999999999996</v>
      </c>
      <c r="D91" s="40">
        <f>'Приложение 5'!L90</f>
        <v>1</v>
      </c>
      <c r="E91" s="40">
        <f>'Приложение 2'!L90</f>
        <v>73564.800000000003</v>
      </c>
      <c r="F91" s="40">
        <f>'Приложение 3'!V91</f>
        <v>1042748.8</v>
      </c>
      <c r="G91" s="107">
        <f t="shared" si="6"/>
        <v>1116319.2</v>
      </c>
      <c r="H91" s="118"/>
      <c r="I91" s="119">
        <v>1066199376.75</v>
      </c>
      <c r="J91" s="119">
        <f t="shared" si="7"/>
        <v>1116310747.4572499</v>
      </c>
      <c r="K91" s="119">
        <f t="shared" si="8"/>
        <v>1157614245.113168</v>
      </c>
      <c r="L91" s="119">
        <f t="shared" si="9"/>
        <v>1203918814.9176948</v>
      </c>
      <c r="P91" s="119">
        <v>1216636.2</v>
      </c>
      <c r="U91" s="28">
        <f t="shared" si="10"/>
        <v>8.4525427501648664</v>
      </c>
    </row>
    <row r="92" spans="1:21" s="28" customFormat="1" ht="14.25" customHeight="1">
      <c r="A92" s="30">
        <v>84</v>
      </c>
      <c r="B92" s="110" t="s">
        <v>75</v>
      </c>
      <c r="C92" s="40">
        <f>'Приложение 4'!L91</f>
        <v>0</v>
      </c>
      <c r="D92" s="40">
        <f>'Приложение 5'!L91</f>
        <v>0</v>
      </c>
      <c r="E92" s="40">
        <f>'Приложение 2'!L91</f>
        <v>5626.7</v>
      </c>
      <c r="F92" s="40">
        <f>'Приложение 3'!V92</f>
        <v>41619.9</v>
      </c>
      <c r="G92" s="107">
        <f t="shared" si="6"/>
        <v>47246.6</v>
      </c>
      <c r="H92" s="118"/>
      <c r="I92" s="119">
        <v>45055628.260000005</v>
      </c>
      <c r="J92" s="119">
        <f t="shared" si="7"/>
        <v>47173242.788220003</v>
      </c>
      <c r="K92" s="119">
        <f t="shared" si="8"/>
        <v>48918652.771384142</v>
      </c>
      <c r="L92" s="119">
        <f t="shared" si="9"/>
        <v>50875398.882239513</v>
      </c>
      <c r="P92" s="119">
        <v>49887.3</v>
      </c>
      <c r="U92" s="28">
        <f t="shared" si="10"/>
        <v>73.357211779992213</v>
      </c>
    </row>
    <row r="93" spans="1:21" s="28" customFormat="1" ht="14.25" customHeight="1">
      <c r="A93" s="30">
        <v>85</v>
      </c>
      <c r="B93" s="110" t="s">
        <v>157</v>
      </c>
      <c r="C93" s="40">
        <f>'Приложение 4'!L92</f>
        <v>4.7</v>
      </c>
      <c r="D93" s="40">
        <f>'Приложение 5'!L92</f>
        <v>1</v>
      </c>
      <c r="E93" s="40">
        <f>'Приложение 2'!L92</f>
        <v>29979.4</v>
      </c>
      <c r="F93" s="40">
        <f>'Приложение 3'!V93</f>
        <v>361755.9</v>
      </c>
      <c r="G93" s="107">
        <f t="shared" si="6"/>
        <v>391741</v>
      </c>
      <c r="H93" s="118"/>
      <c r="I93" s="119">
        <v>374155714.94000006</v>
      </c>
      <c r="J93" s="119">
        <f t="shared" si="7"/>
        <v>391741033.54218006</v>
      </c>
      <c r="K93" s="119">
        <f t="shared" si="8"/>
        <v>406235451.78324068</v>
      </c>
      <c r="L93" s="119">
        <f t="shared" si="9"/>
        <v>422484869.85457033</v>
      </c>
      <c r="P93" s="119">
        <v>399512.89999999997</v>
      </c>
      <c r="U93" s="28">
        <f t="shared" si="10"/>
        <v>-3.3542180084623396E-2</v>
      </c>
    </row>
    <row r="94" spans="1:21" s="28" customFormat="1" ht="14.25" customHeight="1">
      <c r="A94" s="30">
        <v>86</v>
      </c>
      <c r="B94" s="110" t="s">
        <v>158</v>
      </c>
      <c r="C94" s="40">
        <f>'Приложение 4'!L93</f>
        <v>0</v>
      </c>
      <c r="D94" s="40">
        <f>'Приложение 5'!L93</f>
        <v>0</v>
      </c>
      <c r="E94" s="40">
        <f>'Приложение 2'!L93</f>
        <v>635.4</v>
      </c>
      <c r="F94" s="40">
        <f>'Приложение 3'!V94</f>
        <v>5892</v>
      </c>
      <c r="G94" s="107">
        <f t="shared" si="6"/>
        <v>6527.4</v>
      </c>
      <c r="H94" s="118"/>
      <c r="I94" s="119">
        <v>6731696.629999999</v>
      </c>
      <c r="J94" s="119">
        <f t="shared" si="7"/>
        <v>7048086.3716099989</v>
      </c>
      <c r="K94" s="119">
        <f t="shared" si="8"/>
        <v>7308865.5673595686</v>
      </c>
      <c r="L94" s="119">
        <f t="shared" si="9"/>
        <v>7601220.1900539519</v>
      </c>
      <c r="P94" s="136">
        <v>6527.4</v>
      </c>
      <c r="U94" s="28">
        <f t="shared" si="10"/>
        <v>-520.68637160999879</v>
      </c>
    </row>
    <row r="95" spans="1:21">
      <c r="A95" s="31"/>
      <c r="B95" s="32" t="s">
        <v>88</v>
      </c>
      <c r="C95" s="33"/>
      <c r="D95" s="33"/>
      <c r="E95" s="33"/>
      <c r="F95" s="33"/>
      <c r="G95" s="34">
        <v>3907314.1</v>
      </c>
      <c r="U95" s="28">
        <f t="shared" si="10"/>
        <v>3907314.1</v>
      </c>
    </row>
    <row r="97" spans="6:7">
      <c r="F97" s="106"/>
      <c r="G97" s="106">
        <f>G95*100/G7</f>
        <v>4.7384742617128284</v>
      </c>
    </row>
    <row r="98" spans="6:7">
      <c r="G98" s="106"/>
    </row>
    <row r="99" spans="6:7">
      <c r="G99" s="106"/>
    </row>
    <row r="100" spans="6:7">
      <c r="G100" s="108"/>
    </row>
    <row r="101" spans="6:7">
      <c r="G101" s="35"/>
    </row>
  </sheetData>
  <mergeCells count="14">
    <mergeCell ref="P4:P5"/>
    <mergeCell ref="J4:J5"/>
    <mergeCell ref="A3:G3"/>
    <mergeCell ref="B1:G1"/>
    <mergeCell ref="C4:F4"/>
    <mergeCell ref="A4:A5"/>
    <mergeCell ref="B4:B5"/>
    <mergeCell ref="I4:I5"/>
    <mergeCell ref="I3:O3"/>
    <mergeCell ref="K4:K5"/>
    <mergeCell ref="L4:L5"/>
    <mergeCell ref="M4:M5"/>
    <mergeCell ref="N4:N5"/>
    <mergeCell ref="O4:O5"/>
  </mergeCells>
  <pageMargins left="0.98" right="0.59" top="0.79" bottom="0.79" header="0.51" footer="0.51"/>
  <pageSetup paperSize="9" scale="64" fitToHeight="0" orientation="landscape" r:id="rId1"/>
  <rowBreaks count="1" manualBreakCount="1">
    <brk id="6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8" sqref="L8"/>
    </sheetView>
  </sheetViews>
  <sheetFormatPr defaultRowHeight="12.75"/>
  <cols>
    <col min="1" max="1" width="4.7109375" customWidth="1"/>
    <col min="2" max="2" width="30.7109375" customWidth="1"/>
    <col min="3" max="5" width="8" customWidth="1"/>
    <col min="6" max="7" width="11.28515625" customWidth="1"/>
    <col min="8" max="8" width="6.7109375" customWidth="1"/>
    <col min="9" max="10" width="12.5703125" customWidth="1"/>
    <col min="11" max="11" width="17.42578125" customWidth="1"/>
    <col min="12" max="12" width="24" customWidth="1"/>
    <col min="13" max="13" width="15.5703125" customWidth="1"/>
    <col min="14" max="14" width="11.42578125" customWidth="1"/>
    <col min="15" max="15" width="13.5703125" customWidth="1"/>
    <col min="16" max="16" width="11.140625" customWidth="1"/>
    <col min="17" max="17" width="9.85546875" customWidth="1"/>
    <col min="18" max="18" width="14.28515625" customWidth="1"/>
  </cols>
  <sheetData>
    <row r="1" spans="1:18" ht="18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76</v>
      </c>
    </row>
    <row r="2" spans="1:18" ht="69.75" customHeight="1">
      <c r="A2" s="194" t="s">
        <v>215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8" ht="26.25" customHeight="1">
      <c r="A3" s="195" t="s">
        <v>77</v>
      </c>
      <c r="B3" s="195" t="s">
        <v>2</v>
      </c>
      <c r="C3" s="195" t="s">
        <v>121</v>
      </c>
      <c r="D3" s="198" t="s">
        <v>202</v>
      </c>
      <c r="E3" s="200"/>
      <c r="F3" s="198" t="s">
        <v>78</v>
      </c>
      <c r="G3" s="199"/>
      <c r="H3" s="199"/>
      <c r="I3" s="199"/>
      <c r="J3" s="200"/>
      <c r="K3" s="195" t="s">
        <v>185</v>
      </c>
      <c r="L3" s="195" t="s">
        <v>222</v>
      </c>
      <c r="M3" s="193" t="s">
        <v>221</v>
      </c>
      <c r="O3" s="191" t="s">
        <v>243</v>
      </c>
      <c r="P3" s="191" t="s">
        <v>244</v>
      </c>
      <c r="Q3" s="191" t="s">
        <v>247</v>
      </c>
    </row>
    <row r="4" spans="1:18" ht="134.25" customHeight="1">
      <c r="A4" s="196"/>
      <c r="B4" s="196"/>
      <c r="C4" s="197"/>
      <c r="D4" s="117" t="s">
        <v>203</v>
      </c>
      <c r="E4" s="3" t="s">
        <v>204</v>
      </c>
      <c r="F4" s="3" t="s">
        <v>205</v>
      </c>
      <c r="G4" s="3" t="s">
        <v>226</v>
      </c>
      <c r="H4" s="3" t="s">
        <v>122</v>
      </c>
      <c r="I4" s="3" t="s">
        <v>216</v>
      </c>
      <c r="J4" s="3" t="s">
        <v>227</v>
      </c>
      <c r="K4" s="197"/>
      <c r="L4" s="197"/>
      <c r="M4" s="193"/>
      <c r="O4" s="192"/>
      <c r="P4" s="192"/>
      <c r="Q4" s="192"/>
    </row>
    <row r="5" spans="1:18">
      <c r="A5" s="4">
        <v>1</v>
      </c>
      <c r="B5" s="5">
        <v>2</v>
      </c>
      <c r="C5" s="4">
        <v>3</v>
      </c>
      <c r="D5" s="5">
        <v>4</v>
      </c>
      <c r="E5" s="4">
        <v>5</v>
      </c>
      <c r="F5" s="5">
        <v>6</v>
      </c>
      <c r="G5" s="4">
        <v>7</v>
      </c>
      <c r="H5" s="5">
        <v>8</v>
      </c>
      <c r="I5" s="4">
        <v>9</v>
      </c>
      <c r="J5" s="5">
        <v>10</v>
      </c>
      <c r="K5" s="4">
        <v>11</v>
      </c>
      <c r="L5" s="5">
        <v>12</v>
      </c>
      <c r="M5" s="120"/>
    </row>
    <row r="6" spans="1:18" ht="14.25" customHeight="1">
      <c r="A6" s="14"/>
      <c r="B6" s="15" t="s">
        <v>3</v>
      </c>
      <c r="C6" s="141">
        <f>SUM(C8:C93)</f>
        <v>373715</v>
      </c>
      <c r="D6" s="141">
        <f>SUM(D8:D93)</f>
        <v>25413</v>
      </c>
      <c r="E6" s="141">
        <f>SUM(E8:E93)</f>
        <v>348302</v>
      </c>
      <c r="F6" s="8"/>
      <c r="G6" s="8"/>
      <c r="H6" s="8"/>
      <c r="I6" s="8"/>
      <c r="J6" s="8"/>
      <c r="K6" s="113">
        <f>SUM(K8:K93)</f>
        <v>39854472.939999998</v>
      </c>
      <c r="L6" s="113">
        <f>SUM(L8:L93)</f>
        <v>7115274.8999999976</v>
      </c>
      <c r="M6" s="121">
        <f>SUM(M8:M93)</f>
        <v>106131294.33866973</v>
      </c>
      <c r="N6" s="121"/>
      <c r="O6" s="121">
        <f t="shared" ref="O6:Q6" si="0">SUM(O8:O93)</f>
        <v>433112</v>
      </c>
      <c r="P6" s="121">
        <f t="shared" si="0"/>
        <v>385100</v>
      </c>
      <c r="Q6" s="121">
        <f t="shared" si="0"/>
        <v>375391</v>
      </c>
    </row>
    <row r="7" spans="1:18" ht="12" customHeight="1">
      <c r="A7" s="14"/>
      <c r="B7" s="15"/>
      <c r="C7" s="10"/>
      <c r="D7" s="10"/>
      <c r="E7" s="10"/>
      <c r="F7" s="16"/>
      <c r="G7" s="16"/>
      <c r="H7" s="9"/>
      <c r="I7" s="9"/>
      <c r="J7" s="9"/>
      <c r="K7" s="9"/>
      <c r="L7" s="18"/>
      <c r="M7" s="120"/>
    </row>
    <row r="8" spans="1:18" ht="14.25" customHeight="1">
      <c r="A8" s="14">
        <v>1</v>
      </c>
      <c r="B8" s="112" t="s">
        <v>148</v>
      </c>
      <c r="C8" s="11">
        <f>D8+E8</f>
        <v>1600</v>
      </c>
      <c r="D8" s="11">
        <v>150</v>
      </c>
      <c r="E8" s="11">
        <v>1450</v>
      </c>
      <c r="F8" s="16">
        <v>16759.09</v>
      </c>
      <c r="G8" s="16">
        <f>F8*1.047</f>
        <v>17546.767229999998</v>
      </c>
      <c r="H8" s="27">
        <v>1</v>
      </c>
      <c r="I8" s="12">
        <f>F8*H8</f>
        <v>16759.09</v>
      </c>
      <c r="J8" s="16">
        <f>G8*H8</f>
        <v>17546.767229999998</v>
      </c>
      <c r="K8" s="16">
        <v>89781.99</v>
      </c>
      <c r="L8" s="19">
        <f>ROUND(((D8*I8+E8*J8+K8)/1000),1)</f>
        <v>28046.5</v>
      </c>
      <c r="M8" s="122">
        <f>(D8*I8+E8*J8)*1.5/100</f>
        <v>419350.13975249993</v>
      </c>
      <c r="N8" s="125">
        <f>M8-K8</f>
        <v>329568.14975249994</v>
      </c>
      <c r="O8" s="33">
        <v>1753</v>
      </c>
      <c r="P8" s="33">
        <v>1673</v>
      </c>
      <c r="Q8" s="135">
        <v>1728</v>
      </c>
    </row>
    <row r="9" spans="1:18" ht="14.25" customHeight="1">
      <c r="A9" s="14">
        <v>2</v>
      </c>
      <c r="B9" s="112" t="s">
        <v>55</v>
      </c>
      <c r="C9" s="11">
        <f t="shared" ref="C9:C72" si="1">D9+E9</f>
        <v>1195</v>
      </c>
      <c r="D9" s="11">
        <v>95</v>
      </c>
      <c r="E9" s="11">
        <v>1100</v>
      </c>
      <c r="F9" s="16">
        <v>16759.09</v>
      </c>
      <c r="G9" s="16">
        <f t="shared" ref="G9:G72" si="2">F9*1.047</f>
        <v>17546.767229999998</v>
      </c>
      <c r="H9" s="27">
        <v>1.4</v>
      </c>
      <c r="I9" s="12">
        <f t="shared" ref="I9:I67" si="3">F9*H9</f>
        <v>23462.725999999999</v>
      </c>
      <c r="J9" s="16">
        <f t="shared" ref="J9:J67" si="4">G9*H9</f>
        <v>24565.474121999996</v>
      </c>
      <c r="K9" s="16">
        <v>0</v>
      </c>
      <c r="L9" s="19">
        <f t="shared" ref="L9:L72" si="5">ROUND(((D9*I9+E9*J9+K9)/1000),1)</f>
        <v>29251</v>
      </c>
      <c r="M9" s="122">
        <f t="shared" ref="M9:M72" si="6">(D9*I9+E9*J9)*1.5/100</f>
        <v>438764.70756299986</v>
      </c>
      <c r="N9" s="125">
        <f t="shared" ref="N9:N72" si="7">M9-K9</f>
        <v>438764.70756299986</v>
      </c>
      <c r="O9" s="33">
        <v>1503</v>
      </c>
      <c r="P9" s="33">
        <v>1273</v>
      </c>
      <c r="Q9" s="11">
        <v>1212</v>
      </c>
    </row>
    <row r="10" spans="1:18" ht="14.25" customHeight="1">
      <c r="A10" s="14">
        <v>3</v>
      </c>
      <c r="B10" s="112" t="s">
        <v>39</v>
      </c>
      <c r="C10" s="11">
        <f t="shared" si="1"/>
        <v>9829</v>
      </c>
      <c r="D10" s="11">
        <v>819</v>
      </c>
      <c r="E10" s="11">
        <v>9010</v>
      </c>
      <c r="F10" s="16">
        <v>16759.09</v>
      </c>
      <c r="G10" s="16">
        <f t="shared" si="2"/>
        <v>17546.767229999998</v>
      </c>
      <c r="H10" s="27">
        <v>1.1499999999999999</v>
      </c>
      <c r="I10" s="12">
        <f t="shared" si="3"/>
        <v>19272.9535</v>
      </c>
      <c r="J10" s="16">
        <f t="shared" si="4"/>
        <v>20178.782314499997</v>
      </c>
      <c r="K10" s="16">
        <v>23460.19</v>
      </c>
      <c r="L10" s="19">
        <f t="shared" si="5"/>
        <v>197618.8</v>
      </c>
      <c r="M10" s="122">
        <f t="shared" si="6"/>
        <v>2963930.6635521743</v>
      </c>
      <c r="N10" s="125">
        <f t="shared" si="7"/>
        <v>2940470.4735521744</v>
      </c>
      <c r="O10" s="33">
        <v>11976</v>
      </c>
      <c r="P10" s="33">
        <v>9829</v>
      </c>
      <c r="Q10" s="11">
        <v>9728</v>
      </c>
    </row>
    <row r="11" spans="1:18" ht="14.25" customHeight="1">
      <c r="A11" s="14">
        <v>4</v>
      </c>
      <c r="B11" s="112" t="s">
        <v>56</v>
      </c>
      <c r="C11" s="11">
        <f t="shared" si="1"/>
        <v>4386</v>
      </c>
      <c r="D11" s="11">
        <v>366</v>
      </c>
      <c r="E11" s="11">
        <v>4020</v>
      </c>
      <c r="F11" s="16">
        <v>16759.09</v>
      </c>
      <c r="G11" s="16">
        <f t="shared" si="2"/>
        <v>17546.767229999998</v>
      </c>
      <c r="H11" s="27">
        <v>1.21</v>
      </c>
      <c r="I11" s="12">
        <f t="shared" si="3"/>
        <v>20278.498899999999</v>
      </c>
      <c r="J11" s="16">
        <f t="shared" si="4"/>
        <v>21231.588348299996</v>
      </c>
      <c r="K11" s="16">
        <v>150000</v>
      </c>
      <c r="L11" s="19">
        <f t="shared" si="5"/>
        <v>92922.9</v>
      </c>
      <c r="M11" s="122">
        <f t="shared" si="6"/>
        <v>1391593.7363634896</v>
      </c>
      <c r="N11" s="125">
        <f t="shared" si="7"/>
        <v>1241593.7363634896</v>
      </c>
      <c r="O11" s="33">
        <v>4689</v>
      </c>
      <c r="P11" s="33">
        <v>4427</v>
      </c>
      <c r="Q11" s="11">
        <v>4386</v>
      </c>
    </row>
    <row r="12" spans="1:18" ht="14.25" customHeight="1">
      <c r="A12" s="14">
        <v>5</v>
      </c>
      <c r="B12" s="112" t="s">
        <v>30</v>
      </c>
      <c r="C12" s="11">
        <f t="shared" si="1"/>
        <v>30735</v>
      </c>
      <c r="D12" s="11">
        <v>3635</v>
      </c>
      <c r="E12" s="11">
        <v>27100</v>
      </c>
      <c r="F12" s="16">
        <v>16759.09</v>
      </c>
      <c r="G12" s="16">
        <f t="shared" si="2"/>
        <v>17546.767229999998</v>
      </c>
      <c r="H12" s="27">
        <v>1</v>
      </c>
      <c r="I12" s="12">
        <f t="shared" si="3"/>
        <v>16759.09</v>
      </c>
      <c r="J12" s="16">
        <f t="shared" si="4"/>
        <v>17546.767229999998</v>
      </c>
      <c r="K12" s="16">
        <v>4315068.0199999996</v>
      </c>
      <c r="L12" s="19">
        <f t="shared" si="5"/>
        <v>540751.80000000005</v>
      </c>
      <c r="M12" s="122">
        <f t="shared" si="6"/>
        <v>8046550.2612449983</v>
      </c>
      <c r="N12" s="125">
        <f t="shared" si="7"/>
        <v>3731482.2412449988</v>
      </c>
      <c r="O12" s="33">
        <v>35152</v>
      </c>
      <c r="P12" s="33">
        <v>31735</v>
      </c>
      <c r="Q12" s="135">
        <v>32420</v>
      </c>
    </row>
    <row r="13" spans="1:18" ht="14.25" customHeight="1">
      <c r="A13" s="14">
        <v>6</v>
      </c>
      <c r="B13" s="112" t="s">
        <v>31</v>
      </c>
      <c r="C13" s="11">
        <f t="shared" si="1"/>
        <v>10000</v>
      </c>
      <c r="D13" s="11">
        <v>828</v>
      </c>
      <c r="E13" s="11">
        <v>9172</v>
      </c>
      <c r="F13" s="16">
        <v>16759.09</v>
      </c>
      <c r="G13" s="16">
        <f t="shared" si="2"/>
        <v>17546.767229999998</v>
      </c>
      <c r="H13" s="27">
        <v>1</v>
      </c>
      <c r="I13" s="12">
        <f t="shared" si="3"/>
        <v>16759.09</v>
      </c>
      <c r="J13" s="16">
        <f t="shared" si="4"/>
        <v>17546.767229999998</v>
      </c>
      <c r="K13" s="16">
        <v>2616810.63</v>
      </c>
      <c r="L13" s="19">
        <f t="shared" si="5"/>
        <v>177432.3</v>
      </c>
      <c r="M13" s="122">
        <f t="shared" si="6"/>
        <v>2622232.1333033997</v>
      </c>
      <c r="N13" s="125">
        <f t="shared" si="7"/>
        <v>5421.5033033997752</v>
      </c>
      <c r="O13" s="33">
        <v>10017</v>
      </c>
      <c r="P13" s="33">
        <v>9875</v>
      </c>
      <c r="Q13" s="135">
        <v>9870</v>
      </c>
    </row>
    <row r="14" spans="1:18" ht="14.25" customHeight="1">
      <c r="A14" s="14">
        <v>7</v>
      </c>
      <c r="B14" s="112" t="s">
        <v>149</v>
      </c>
      <c r="C14" s="11">
        <f t="shared" si="1"/>
        <v>5210</v>
      </c>
      <c r="D14" s="11">
        <v>410</v>
      </c>
      <c r="E14" s="11">
        <v>4800</v>
      </c>
      <c r="F14" s="16">
        <v>16759.09</v>
      </c>
      <c r="G14" s="16">
        <f t="shared" si="2"/>
        <v>17546.767229999998</v>
      </c>
      <c r="H14" s="27">
        <v>1</v>
      </c>
      <c r="I14" s="12">
        <f t="shared" si="3"/>
        <v>16759.09</v>
      </c>
      <c r="J14" s="16">
        <f t="shared" si="4"/>
        <v>17546.767229999998</v>
      </c>
      <c r="K14" s="16">
        <v>1366351.17</v>
      </c>
      <c r="L14" s="19">
        <f t="shared" si="5"/>
        <v>92462.1</v>
      </c>
      <c r="M14" s="122">
        <f t="shared" si="6"/>
        <v>1366435.6440600001</v>
      </c>
      <c r="N14" s="125">
        <f t="shared" si="7"/>
        <v>84.474060000153258</v>
      </c>
      <c r="O14" s="33">
        <v>5873</v>
      </c>
      <c r="P14" s="33">
        <v>5388</v>
      </c>
      <c r="Q14" s="135">
        <v>5210</v>
      </c>
      <c r="R14" s="137"/>
    </row>
    <row r="15" spans="1:18" ht="14.25" customHeight="1">
      <c r="A15" s="14">
        <v>8</v>
      </c>
      <c r="B15" s="112" t="s">
        <v>34</v>
      </c>
      <c r="C15" s="11">
        <f t="shared" si="1"/>
        <v>1000</v>
      </c>
      <c r="D15" s="11">
        <v>30</v>
      </c>
      <c r="E15" s="11">
        <v>970</v>
      </c>
      <c r="F15" s="16">
        <v>16759.09</v>
      </c>
      <c r="G15" s="16">
        <f t="shared" si="2"/>
        <v>17546.767229999998</v>
      </c>
      <c r="H15" s="27">
        <v>1.2</v>
      </c>
      <c r="I15" s="12">
        <f t="shared" si="3"/>
        <v>20110.907999999999</v>
      </c>
      <c r="J15" s="16">
        <f t="shared" si="4"/>
        <v>21056.120675999995</v>
      </c>
      <c r="K15" s="16">
        <v>20000</v>
      </c>
      <c r="L15" s="19">
        <f t="shared" si="5"/>
        <v>21047.8</v>
      </c>
      <c r="M15" s="122">
        <f t="shared" si="6"/>
        <v>315416.46443579986</v>
      </c>
      <c r="N15" s="125">
        <f t="shared" si="7"/>
        <v>295416.46443579986</v>
      </c>
      <c r="O15" s="33">
        <v>1244</v>
      </c>
      <c r="P15" s="33">
        <v>1071</v>
      </c>
      <c r="Q15" s="135">
        <v>938</v>
      </c>
    </row>
    <row r="16" spans="1:18" ht="14.25" customHeight="1">
      <c r="A16" s="14">
        <v>9</v>
      </c>
      <c r="B16" s="112" t="s">
        <v>150</v>
      </c>
      <c r="C16" s="11">
        <f t="shared" si="1"/>
        <v>2056</v>
      </c>
      <c r="D16" s="11">
        <v>218</v>
      </c>
      <c r="E16" s="11">
        <v>1838</v>
      </c>
      <c r="F16" s="16">
        <v>16759.09</v>
      </c>
      <c r="G16" s="16">
        <f t="shared" si="2"/>
        <v>17546.767229999998</v>
      </c>
      <c r="H16" s="27">
        <v>1</v>
      </c>
      <c r="I16" s="12">
        <f t="shared" si="3"/>
        <v>16759.09</v>
      </c>
      <c r="J16" s="16">
        <f t="shared" si="4"/>
        <v>17546.767229999998</v>
      </c>
      <c r="K16" s="16">
        <v>538566.6</v>
      </c>
      <c r="L16" s="19">
        <f t="shared" si="5"/>
        <v>36443</v>
      </c>
      <c r="M16" s="122">
        <f t="shared" si="6"/>
        <v>538566.59683109995</v>
      </c>
      <c r="N16" s="125">
        <f t="shared" si="7"/>
        <v>-3.1689000315964222E-3</v>
      </c>
      <c r="O16" s="33">
        <v>2221</v>
      </c>
      <c r="P16" s="33">
        <v>2061</v>
      </c>
      <c r="Q16" s="135">
        <v>2064</v>
      </c>
    </row>
    <row r="17" spans="1:17" ht="14.25" customHeight="1">
      <c r="A17" s="14">
        <v>10</v>
      </c>
      <c r="B17" s="112" t="s">
        <v>21</v>
      </c>
      <c r="C17" s="11">
        <f t="shared" si="1"/>
        <v>1011</v>
      </c>
      <c r="D17" s="11">
        <v>111</v>
      </c>
      <c r="E17" s="11">
        <v>900</v>
      </c>
      <c r="F17" s="16">
        <v>16759.09</v>
      </c>
      <c r="G17" s="16">
        <f t="shared" si="2"/>
        <v>17546.767229999998</v>
      </c>
      <c r="H17" s="27">
        <v>1.208</v>
      </c>
      <c r="I17" s="12">
        <f t="shared" si="3"/>
        <v>20244.98072</v>
      </c>
      <c r="J17" s="16">
        <f t="shared" si="4"/>
        <v>21196.494813839996</v>
      </c>
      <c r="K17" s="16">
        <v>15600</v>
      </c>
      <c r="L17" s="19">
        <f t="shared" si="5"/>
        <v>21339.599999999999</v>
      </c>
      <c r="M17" s="122">
        <f t="shared" si="6"/>
        <v>319860.57288563991</v>
      </c>
      <c r="N17" s="125">
        <f t="shared" si="7"/>
        <v>304260.57288563991</v>
      </c>
      <c r="O17" s="33">
        <v>1219</v>
      </c>
      <c r="P17" s="33">
        <v>1017</v>
      </c>
      <c r="Q17" s="135">
        <v>1014</v>
      </c>
    </row>
    <row r="18" spans="1:17" ht="14.25" customHeight="1">
      <c r="A18" s="14">
        <v>11</v>
      </c>
      <c r="B18" s="112" t="s">
        <v>22</v>
      </c>
      <c r="C18" s="11">
        <f t="shared" si="1"/>
        <v>1280</v>
      </c>
      <c r="D18" s="11">
        <v>80</v>
      </c>
      <c r="E18" s="11">
        <v>1200</v>
      </c>
      <c r="F18" s="16">
        <v>16759.09</v>
      </c>
      <c r="G18" s="16">
        <f t="shared" si="2"/>
        <v>17546.767229999998</v>
      </c>
      <c r="H18" s="27">
        <v>1.3</v>
      </c>
      <c r="I18" s="12">
        <f t="shared" si="3"/>
        <v>21786.817000000003</v>
      </c>
      <c r="J18" s="16">
        <f t="shared" si="4"/>
        <v>22810.797398999999</v>
      </c>
      <c r="K18" s="16">
        <v>400000</v>
      </c>
      <c r="L18" s="19">
        <f t="shared" si="5"/>
        <v>29515.9</v>
      </c>
      <c r="M18" s="122">
        <f t="shared" si="6"/>
        <v>436738.533582</v>
      </c>
      <c r="N18" s="125">
        <f t="shared" si="7"/>
        <v>36738.533582000004</v>
      </c>
      <c r="O18" s="33">
        <v>1526</v>
      </c>
      <c r="P18" s="33">
        <v>1309</v>
      </c>
      <c r="Q18" s="11">
        <v>1260</v>
      </c>
    </row>
    <row r="19" spans="1:17" ht="14.25" customHeight="1">
      <c r="A19" s="14">
        <v>12</v>
      </c>
      <c r="B19" s="112" t="s">
        <v>85</v>
      </c>
      <c r="C19" s="11">
        <f t="shared" si="1"/>
        <v>7003</v>
      </c>
      <c r="D19" s="11">
        <v>500</v>
      </c>
      <c r="E19" s="11">
        <v>6503</v>
      </c>
      <c r="F19" s="16">
        <v>16759.09</v>
      </c>
      <c r="G19" s="16">
        <f t="shared" si="2"/>
        <v>17546.767229999998</v>
      </c>
      <c r="H19" s="27">
        <v>1</v>
      </c>
      <c r="I19" s="12">
        <f t="shared" si="3"/>
        <v>16759.09</v>
      </c>
      <c r="J19" s="16">
        <f t="shared" si="4"/>
        <v>17546.767229999998</v>
      </c>
      <c r="K19" s="16">
        <v>60520</v>
      </c>
      <c r="L19" s="19">
        <f t="shared" si="5"/>
        <v>122546.7</v>
      </c>
      <c r="M19" s="122">
        <f t="shared" si="6"/>
        <v>1837292.5844503499</v>
      </c>
      <c r="N19" s="125">
        <f t="shared" si="7"/>
        <v>1776772.5844503499</v>
      </c>
      <c r="O19" s="33">
        <v>8179</v>
      </c>
      <c r="P19" s="33">
        <v>7103</v>
      </c>
      <c r="Q19" s="135">
        <v>6740</v>
      </c>
    </row>
    <row r="20" spans="1:17" ht="14.25" customHeight="1">
      <c r="A20" s="14">
        <v>13</v>
      </c>
      <c r="B20" s="112" t="s">
        <v>40</v>
      </c>
      <c r="C20" s="11">
        <f t="shared" si="1"/>
        <v>1702</v>
      </c>
      <c r="D20" s="11">
        <v>50</v>
      </c>
      <c r="E20" s="11">
        <v>1652</v>
      </c>
      <c r="F20" s="16">
        <v>16759.09</v>
      </c>
      <c r="G20" s="16">
        <f t="shared" si="2"/>
        <v>17546.767229999998</v>
      </c>
      <c r="H20" s="27">
        <v>1</v>
      </c>
      <c r="I20" s="12">
        <f t="shared" si="3"/>
        <v>16759.09</v>
      </c>
      <c r="J20" s="16">
        <f t="shared" si="4"/>
        <v>17546.767229999998</v>
      </c>
      <c r="K20" s="16">
        <v>447377</v>
      </c>
      <c r="L20" s="19">
        <f t="shared" si="5"/>
        <v>30272.6</v>
      </c>
      <c r="M20" s="122">
        <f t="shared" si="6"/>
        <v>447378.20945939998</v>
      </c>
      <c r="N20" s="125">
        <f t="shared" si="7"/>
        <v>1.2094593999790959</v>
      </c>
      <c r="O20" s="33">
        <v>2012</v>
      </c>
      <c r="P20" s="33">
        <v>1810</v>
      </c>
      <c r="Q20" s="135">
        <v>1682</v>
      </c>
    </row>
    <row r="21" spans="1:17" ht="14.25" customHeight="1">
      <c r="A21" s="14">
        <v>14</v>
      </c>
      <c r="B21" s="112" t="s">
        <v>41</v>
      </c>
      <c r="C21" s="11">
        <f t="shared" si="1"/>
        <v>988</v>
      </c>
      <c r="D21" s="11">
        <v>90</v>
      </c>
      <c r="E21" s="11">
        <v>898</v>
      </c>
      <c r="F21" s="16">
        <v>16759.09</v>
      </c>
      <c r="G21" s="16">
        <f t="shared" si="2"/>
        <v>17546.767229999998</v>
      </c>
      <c r="H21" s="27">
        <v>1</v>
      </c>
      <c r="I21" s="12">
        <f t="shared" si="3"/>
        <v>16759.09</v>
      </c>
      <c r="J21" s="16">
        <f t="shared" si="4"/>
        <v>17546.767229999998</v>
      </c>
      <c r="K21" s="16">
        <v>5000</v>
      </c>
      <c r="L21" s="19">
        <f t="shared" si="5"/>
        <v>17270.3</v>
      </c>
      <c r="M21" s="122">
        <f t="shared" si="6"/>
        <v>258979.7260881</v>
      </c>
      <c r="N21" s="125">
        <f t="shared" si="7"/>
        <v>253979.7260881</v>
      </c>
      <c r="O21" s="33">
        <v>1125</v>
      </c>
      <c r="P21" s="33">
        <v>988</v>
      </c>
      <c r="Q21" s="135">
        <v>1008</v>
      </c>
    </row>
    <row r="22" spans="1:17" ht="14.25" customHeight="1">
      <c r="A22" s="14">
        <v>15</v>
      </c>
      <c r="B22" s="112" t="s">
        <v>67</v>
      </c>
      <c r="C22" s="11">
        <f t="shared" si="1"/>
        <v>3400</v>
      </c>
      <c r="D22" s="11">
        <v>200</v>
      </c>
      <c r="E22" s="11">
        <v>3200</v>
      </c>
      <c r="F22" s="16">
        <v>16759.09</v>
      </c>
      <c r="G22" s="16">
        <f t="shared" si="2"/>
        <v>17546.767229999998</v>
      </c>
      <c r="H22" s="27">
        <v>1.5</v>
      </c>
      <c r="I22" s="12">
        <f t="shared" si="3"/>
        <v>25138.635000000002</v>
      </c>
      <c r="J22" s="16">
        <f t="shared" si="4"/>
        <v>26320.150844999996</v>
      </c>
      <c r="K22" s="16">
        <v>1075154</v>
      </c>
      <c r="L22" s="19">
        <f t="shared" si="5"/>
        <v>90327.4</v>
      </c>
      <c r="M22" s="122">
        <f t="shared" si="6"/>
        <v>1338783.1455599999</v>
      </c>
      <c r="N22" s="125">
        <f t="shared" si="7"/>
        <v>263629.14555999986</v>
      </c>
      <c r="O22" s="33">
        <v>4090</v>
      </c>
      <c r="P22" s="33">
        <v>3542</v>
      </c>
      <c r="Q22" s="11">
        <v>3476</v>
      </c>
    </row>
    <row r="23" spans="1:17" ht="14.25" customHeight="1">
      <c r="A23" s="14">
        <v>16</v>
      </c>
      <c r="B23" s="112" t="s">
        <v>151</v>
      </c>
      <c r="C23" s="11">
        <f t="shared" si="1"/>
        <v>3425</v>
      </c>
      <c r="D23" s="11">
        <v>300</v>
      </c>
      <c r="E23" s="11">
        <v>3125</v>
      </c>
      <c r="F23" s="16">
        <v>16759.09</v>
      </c>
      <c r="G23" s="16">
        <f t="shared" si="2"/>
        <v>17546.767229999998</v>
      </c>
      <c r="H23" s="27">
        <v>1</v>
      </c>
      <c r="I23" s="12">
        <f t="shared" si="3"/>
        <v>16759.09</v>
      </c>
      <c r="J23" s="16">
        <f t="shared" si="4"/>
        <v>17546.767229999998</v>
      </c>
      <c r="K23" s="16">
        <v>0</v>
      </c>
      <c r="L23" s="19">
        <f t="shared" si="5"/>
        <v>59861.4</v>
      </c>
      <c r="M23" s="122">
        <f t="shared" si="6"/>
        <v>897920.61890624987</v>
      </c>
      <c r="N23" s="125">
        <f t="shared" si="7"/>
        <v>897920.61890624987</v>
      </c>
      <c r="O23" s="33">
        <v>4008</v>
      </c>
      <c r="P23" s="33">
        <v>3475</v>
      </c>
      <c r="Q23" s="135">
        <v>3314</v>
      </c>
    </row>
    <row r="24" spans="1:17" ht="14.25" customHeight="1">
      <c r="A24" s="14">
        <v>17</v>
      </c>
      <c r="B24" s="112" t="s">
        <v>152</v>
      </c>
      <c r="C24" s="11">
        <f t="shared" si="1"/>
        <v>5931</v>
      </c>
      <c r="D24" s="11">
        <v>420</v>
      </c>
      <c r="E24" s="11">
        <v>5511</v>
      </c>
      <c r="F24" s="16">
        <v>16759.09</v>
      </c>
      <c r="G24" s="16">
        <f t="shared" si="2"/>
        <v>17546.767229999998</v>
      </c>
      <c r="H24" s="27">
        <v>1</v>
      </c>
      <c r="I24" s="12">
        <f t="shared" si="3"/>
        <v>16759.09</v>
      </c>
      <c r="J24" s="16">
        <f t="shared" si="4"/>
        <v>17546.767229999998</v>
      </c>
      <c r="K24" s="16">
        <v>120700</v>
      </c>
      <c r="L24" s="19">
        <f t="shared" si="5"/>
        <v>103859.8</v>
      </c>
      <c r="M24" s="122">
        <f t="shared" si="6"/>
        <v>1556085.7800679498</v>
      </c>
      <c r="N24" s="125">
        <f t="shared" si="7"/>
        <v>1435385.7800679498</v>
      </c>
      <c r="O24" s="33">
        <v>6804</v>
      </c>
      <c r="P24" s="33">
        <v>5971</v>
      </c>
      <c r="Q24" s="135">
        <v>6116</v>
      </c>
    </row>
    <row r="25" spans="1:17" ht="14.25" customHeight="1">
      <c r="A25" s="14">
        <v>18</v>
      </c>
      <c r="B25" s="112" t="s">
        <v>57</v>
      </c>
      <c r="C25" s="11">
        <f t="shared" si="1"/>
        <v>3647</v>
      </c>
      <c r="D25" s="11">
        <v>265</v>
      </c>
      <c r="E25" s="11">
        <v>3382</v>
      </c>
      <c r="F25" s="16">
        <v>16759.09</v>
      </c>
      <c r="G25" s="16">
        <f t="shared" si="2"/>
        <v>17546.767229999998</v>
      </c>
      <c r="H25" s="27">
        <v>1.4</v>
      </c>
      <c r="I25" s="12">
        <f t="shared" si="3"/>
        <v>23462.725999999999</v>
      </c>
      <c r="J25" s="16">
        <f t="shared" si="4"/>
        <v>24565.474121999996</v>
      </c>
      <c r="K25" s="16">
        <v>24671.1</v>
      </c>
      <c r="L25" s="19">
        <f t="shared" si="5"/>
        <v>89322.7</v>
      </c>
      <c r="M25" s="122">
        <f t="shared" si="6"/>
        <v>1339470.83805906</v>
      </c>
      <c r="N25" s="125">
        <f t="shared" si="7"/>
        <v>1314799.7380590599</v>
      </c>
      <c r="O25" s="33">
        <v>4117</v>
      </c>
      <c r="P25" s="33">
        <v>3647</v>
      </c>
      <c r="Q25" s="135">
        <v>3558</v>
      </c>
    </row>
    <row r="26" spans="1:17" ht="14.25" customHeight="1">
      <c r="A26" s="14">
        <v>19</v>
      </c>
      <c r="B26" s="112" t="s">
        <v>42</v>
      </c>
      <c r="C26" s="11">
        <f t="shared" si="1"/>
        <v>2589</v>
      </c>
      <c r="D26" s="11">
        <v>200</v>
      </c>
      <c r="E26" s="11">
        <v>2389</v>
      </c>
      <c r="F26" s="16">
        <v>16759.09</v>
      </c>
      <c r="G26" s="16">
        <f t="shared" si="2"/>
        <v>17546.767229999998</v>
      </c>
      <c r="H26" s="27">
        <v>1.1499999999999999</v>
      </c>
      <c r="I26" s="12">
        <f t="shared" si="3"/>
        <v>19272.9535</v>
      </c>
      <c r="J26" s="16">
        <f t="shared" si="4"/>
        <v>20178.782314499997</v>
      </c>
      <c r="K26" s="16">
        <v>10000</v>
      </c>
      <c r="L26" s="19">
        <f t="shared" si="5"/>
        <v>52071.7</v>
      </c>
      <c r="M26" s="122">
        <f t="shared" si="6"/>
        <v>780925.52474010736</v>
      </c>
      <c r="N26" s="125">
        <f t="shared" si="7"/>
        <v>770925.52474010736</v>
      </c>
      <c r="O26" s="33">
        <v>2990</v>
      </c>
      <c r="P26" s="33">
        <v>2607</v>
      </c>
      <c r="Q26" s="135">
        <v>2712</v>
      </c>
    </row>
    <row r="27" spans="1:17" ht="14.25" customHeight="1">
      <c r="A27" s="14">
        <v>20</v>
      </c>
      <c r="B27" s="112" t="s">
        <v>58</v>
      </c>
      <c r="C27" s="11">
        <f t="shared" si="1"/>
        <v>1753</v>
      </c>
      <c r="D27" s="11">
        <v>80</v>
      </c>
      <c r="E27" s="11">
        <v>1673</v>
      </c>
      <c r="F27" s="16">
        <v>16759.09</v>
      </c>
      <c r="G27" s="16">
        <f t="shared" si="2"/>
        <v>17546.767229999998</v>
      </c>
      <c r="H27" s="27">
        <v>1.3</v>
      </c>
      <c r="I27" s="12">
        <f t="shared" si="3"/>
        <v>21786.817000000003</v>
      </c>
      <c r="J27" s="16">
        <f t="shared" si="4"/>
        <v>22810.797398999999</v>
      </c>
      <c r="K27" s="16">
        <v>0</v>
      </c>
      <c r="L27" s="19">
        <f t="shared" si="5"/>
        <v>39905.4</v>
      </c>
      <c r="M27" s="122">
        <f t="shared" si="6"/>
        <v>598581.14112790499</v>
      </c>
      <c r="N27" s="125">
        <f t="shared" si="7"/>
        <v>598581.14112790499</v>
      </c>
      <c r="O27" s="33">
        <v>2101</v>
      </c>
      <c r="P27" s="33">
        <v>1853</v>
      </c>
      <c r="Q27" s="135">
        <v>1778</v>
      </c>
    </row>
    <row r="28" spans="1:17" ht="14.25" customHeight="1">
      <c r="A28" s="14">
        <v>21</v>
      </c>
      <c r="B28" s="112" t="s">
        <v>32</v>
      </c>
      <c r="C28" s="11">
        <f t="shared" si="1"/>
        <v>31754</v>
      </c>
      <c r="D28" s="11">
        <v>2050</v>
      </c>
      <c r="E28" s="11">
        <v>29704</v>
      </c>
      <c r="F28" s="16">
        <v>16759.09</v>
      </c>
      <c r="G28" s="16">
        <f t="shared" si="2"/>
        <v>17546.767229999998</v>
      </c>
      <c r="H28" s="27">
        <v>1</v>
      </c>
      <c r="I28" s="12">
        <f t="shared" si="3"/>
        <v>16759.09</v>
      </c>
      <c r="J28" s="16">
        <f t="shared" si="4"/>
        <v>17546.767229999998</v>
      </c>
      <c r="K28" s="16">
        <v>8333479.5999999996</v>
      </c>
      <c r="L28" s="19">
        <f t="shared" si="5"/>
        <v>563898.80000000005</v>
      </c>
      <c r="M28" s="122">
        <f t="shared" si="6"/>
        <v>8333479.6244987976</v>
      </c>
      <c r="N28" s="125">
        <f t="shared" si="7"/>
        <v>2.4498797953128815E-2</v>
      </c>
      <c r="O28" s="33">
        <v>32954</v>
      </c>
      <c r="P28" s="33">
        <v>31712</v>
      </c>
      <c r="Q28" s="135">
        <v>33010</v>
      </c>
    </row>
    <row r="29" spans="1:17" ht="14.25" customHeight="1">
      <c r="A29" s="14">
        <v>22</v>
      </c>
      <c r="B29" s="112" t="s">
        <v>153</v>
      </c>
      <c r="C29" s="11">
        <f t="shared" si="1"/>
        <v>2993</v>
      </c>
      <c r="D29" s="11">
        <v>300</v>
      </c>
      <c r="E29" s="11">
        <v>2693</v>
      </c>
      <c r="F29" s="16">
        <v>16759.09</v>
      </c>
      <c r="G29" s="16">
        <f t="shared" si="2"/>
        <v>17546.767229999998</v>
      </c>
      <c r="H29" s="27">
        <v>1</v>
      </c>
      <c r="I29" s="12">
        <f t="shared" si="3"/>
        <v>16759.09</v>
      </c>
      <c r="J29" s="16">
        <f t="shared" si="4"/>
        <v>17546.767229999998</v>
      </c>
      <c r="K29" s="16">
        <v>0</v>
      </c>
      <c r="L29" s="19">
        <f t="shared" si="5"/>
        <v>52281.2</v>
      </c>
      <c r="M29" s="122">
        <f t="shared" si="6"/>
        <v>784217.56725584983</v>
      </c>
      <c r="N29" s="125">
        <f t="shared" si="7"/>
        <v>784217.56725584983</v>
      </c>
      <c r="O29" s="33">
        <v>3437</v>
      </c>
      <c r="P29" s="33">
        <v>3021</v>
      </c>
      <c r="Q29" s="135">
        <v>3018</v>
      </c>
    </row>
    <row r="30" spans="1:17" ht="14.25" customHeight="1">
      <c r="A30" s="14">
        <v>23</v>
      </c>
      <c r="B30" s="112" t="s">
        <v>59</v>
      </c>
      <c r="C30" s="11">
        <f t="shared" si="1"/>
        <v>6300</v>
      </c>
      <c r="D30" s="11">
        <v>200</v>
      </c>
      <c r="E30" s="11">
        <v>6100</v>
      </c>
      <c r="F30" s="16">
        <v>16759.09</v>
      </c>
      <c r="G30" s="16">
        <f t="shared" si="2"/>
        <v>17546.767229999998</v>
      </c>
      <c r="H30" s="27">
        <v>1.2</v>
      </c>
      <c r="I30" s="12">
        <f t="shared" si="3"/>
        <v>20110.907999999999</v>
      </c>
      <c r="J30" s="16">
        <f t="shared" si="4"/>
        <v>21056.120675999995</v>
      </c>
      <c r="K30" s="16">
        <v>303690.74</v>
      </c>
      <c r="L30" s="19">
        <f t="shared" si="5"/>
        <v>132768.20000000001</v>
      </c>
      <c r="M30" s="122">
        <f t="shared" si="6"/>
        <v>1986967.7658539996</v>
      </c>
      <c r="N30" s="125">
        <f t="shared" si="7"/>
        <v>1683277.0258539997</v>
      </c>
      <c r="O30" s="33">
        <v>7860</v>
      </c>
      <c r="P30" s="33">
        <v>6617</v>
      </c>
      <c r="Q30" s="11">
        <v>6578</v>
      </c>
    </row>
    <row r="31" spans="1:17" ht="14.25" customHeight="1">
      <c r="A31" s="14">
        <v>24</v>
      </c>
      <c r="B31" s="112" t="s">
        <v>66</v>
      </c>
      <c r="C31" s="11">
        <f t="shared" si="1"/>
        <v>4020</v>
      </c>
      <c r="D31" s="11">
        <v>300</v>
      </c>
      <c r="E31" s="11">
        <v>3720</v>
      </c>
      <c r="F31" s="16">
        <v>16759.09</v>
      </c>
      <c r="G31" s="16">
        <f t="shared" si="2"/>
        <v>17546.767229999998</v>
      </c>
      <c r="H31" s="27">
        <v>1.24</v>
      </c>
      <c r="I31" s="12">
        <f t="shared" si="3"/>
        <v>20781.2716</v>
      </c>
      <c r="J31" s="16">
        <f t="shared" si="4"/>
        <v>21757.991365199996</v>
      </c>
      <c r="K31" s="16">
        <v>232856.95999999999</v>
      </c>
      <c r="L31" s="19">
        <f t="shared" si="5"/>
        <v>87407</v>
      </c>
      <c r="M31" s="122">
        <f t="shared" si="6"/>
        <v>1307611.6403781599</v>
      </c>
      <c r="N31" s="125">
        <f t="shared" si="7"/>
        <v>1074754.68037816</v>
      </c>
      <c r="O31" s="33">
        <v>4754</v>
      </c>
      <c r="P31" s="33">
        <v>4153</v>
      </c>
      <c r="Q31" s="11">
        <v>3900</v>
      </c>
    </row>
    <row r="32" spans="1:17" ht="14.25" customHeight="1">
      <c r="A32" s="14">
        <v>25</v>
      </c>
      <c r="B32" s="112" t="s">
        <v>71</v>
      </c>
      <c r="C32" s="11">
        <f t="shared" si="1"/>
        <v>611</v>
      </c>
      <c r="D32" s="11">
        <v>100</v>
      </c>
      <c r="E32" s="11">
        <v>511</v>
      </c>
      <c r="F32" s="16">
        <v>16759.09</v>
      </c>
      <c r="G32" s="16">
        <f t="shared" si="2"/>
        <v>17546.767229999998</v>
      </c>
      <c r="H32" s="27">
        <v>1.6</v>
      </c>
      <c r="I32" s="12">
        <f t="shared" si="3"/>
        <v>26814.544000000002</v>
      </c>
      <c r="J32" s="16">
        <f t="shared" si="4"/>
        <v>28074.827567999997</v>
      </c>
      <c r="K32" s="16">
        <v>86273.600000000006</v>
      </c>
      <c r="L32" s="19">
        <f t="shared" si="5"/>
        <v>17114</v>
      </c>
      <c r="M32" s="122">
        <f t="shared" si="6"/>
        <v>255415.36930871999</v>
      </c>
      <c r="N32" s="125">
        <f t="shared" si="7"/>
        <v>169141.76930871999</v>
      </c>
      <c r="O32" s="33">
        <v>652</v>
      </c>
      <c r="P32" s="33">
        <v>622</v>
      </c>
      <c r="Q32" s="135">
        <v>578</v>
      </c>
    </row>
    <row r="33" spans="1:17" ht="14.25" customHeight="1">
      <c r="A33" s="14">
        <v>26</v>
      </c>
      <c r="B33" s="112" t="s">
        <v>35</v>
      </c>
      <c r="C33" s="11">
        <f t="shared" si="1"/>
        <v>18235</v>
      </c>
      <c r="D33" s="11">
        <v>1116</v>
      </c>
      <c r="E33" s="11">
        <v>17119</v>
      </c>
      <c r="F33" s="16">
        <v>16759.09</v>
      </c>
      <c r="G33" s="16">
        <f t="shared" si="2"/>
        <v>17546.767229999998</v>
      </c>
      <c r="H33" s="27">
        <v>1</v>
      </c>
      <c r="I33" s="12">
        <f t="shared" si="3"/>
        <v>16759.09</v>
      </c>
      <c r="J33" s="16">
        <f t="shared" si="4"/>
        <v>17546.767229999998</v>
      </c>
      <c r="K33" s="16">
        <v>42200</v>
      </c>
      <c r="L33" s="19">
        <f t="shared" si="5"/>
        <v>319128.5</v>
      </c>
      <c r="M33" s="122">
        <f t="shared" si="6"/>
        <v>4786293.7897555493</v>
      </c>
      <c r="N33" s="125">
        <f t="shared" si="7"/>
        <v>4744093.7897555493</v>
      </c>
      <c r="O33" s="33">
        <v>19938</v>
      </c>
      <c r="P33" s="33">
        <v>18815</v>
      </c>
      <c r="Q33" s="135">
        <v>18284</v>
      </c>
    </row>
    <row r="34" spans="1:17" ht="14.25" customHeight="1">
      <c r="A34" s="14">
        <v>27</v>
      </c>
      <c r="B34" s="112" t="s">
        <v>60</v>
      </c>
      <c r="C34" s="11">
        <f t="shared" si="1"/>
        <v>8374</v>
      </c>
      <c r="D34" s="11">
        <v>610</v>
      </c>
      <c r="E34" s="11">
        <v>7764</v>
      </c>
      <c r="F34" s="16">
        <v>16759.09</v>
      </c>
      <c r="G34" s="16">
        <f t="shared" si="2"/>
        <v>17546.767229999998</v>
      </c>
      <c r="H34" s="27">
        <v>1.25</v>
      </c>
      <c r="I34" s="12">
        <f t="shared" si="3"/>
        <v>20948.862499999999</v>
      </c>
      <c r="J34" s="16">
        <f t="shared" si="4"/>
        <v>21933.459037499997</v>
      </c>
      <c r="K34" s="16">
        <v>430000</v>
      </c>
      <c r="L34" s="19">
        <f t="shared" si="5"/>
        <v>183500.2</v>
      </c>
      <c r="M34" s="122">
        <f t="shared" si="6"/>
        <v>2746052.7313822494</v>
      </c>
      <c r="N34" s="125">
        <f t="shared" si="7"/>
        <v>2316052.7313822494</v>
      </c>
      <c r="O34" s="33">
        <v>8556</v>
      </c>
      <c r="P34" s="33">
        <v>7566</v>
      </c>
      <c r="Q34" s="135">
        <v>7324</v>
      </c>
    </row>
    <row r="35" spans="1:17" ht="14.25" customHeight="1">
      <c r="A35" s="14">
        <v>28</v>
      </c>
      <c r="B35" s="112" t="s">
        <v>47</v>
      </c>
      <c r="C35" s="11">
        <f t="shared" si="1"/>
        <v>6213</v>
      </c>
      <c r="D35" s="11">
        <v>100</v>
      </c>
      <c r="E35" s="11">
        <v>6113</v>
      </c>
      <c r="F35" s="16">
        <v>16759.09</v>
      </c>
      <c r="G35" s="16">
        <f t="shared" si="2"/>
        <v>17546.767229999998</v>
      </c>
      <c r="H35" s="27">
        <v>1.1499999999999999</v>
      </c>
      <c r="I35" s="12">
        <f t="shared" si="3"/>
        <v>19272.9535</v>
      </c>
      <c r="J35" s="16">
        <f t="shared" si="4"/>
        <v>20178.782314499997</v>
      </c>
      <c r="K35" s="16">
        <v>0</v>
      </c>
      <c r="L35" s="19">
        <f t="shared" si="5"/>
        <v>125280.2</v>
      </c>
      <c r="M35" s="122">
        <f t="shared" si="6"/>
        <v>1879202.8745780771</v>
      </c>
      <c r="N35" s="125">
        <f t="shared" si="7"/>
        <v>1879202.8745780771</v>
      </c>
      <c r="O35" s="33">
        <v>7118</v>
      </c>
      <c r="P35" s="33">
        <v>6312</v>
      </c>
      <c r="Q35" s="135">
        <v>6396</v>
      </c>
    </row>
    <row r="36" spans="1:17" ht="14.25" customHeight="1">
      <c r="A36" s="14">
        <v>29</v>
      </c>
      <c r="B36" s="112" t="s">
        <v>68</v>
      </c>
      <c r="C36" s="11">
        <f t="shared" si="1"/>
        <v>4203</v>
      </c>
      <c r="D36" s="11">
        <v>125</v>
      </c>
      <c r="E36" s="11">
        <v>4078</v>
      </c>
      <c r="F36" s="16">
        <v>16759.09</v>
      </c>
      <c r="G36" s="16">
        <f t="shared" si="2"/>
        <v>17546.767229999998</v>
      </c>
      <c r="H36" s="27">
        <v>1.21</v>
      </c>
      <c r="I36" s="12">
        <f t="shared" si="3"/>
        <v>20278.498899999999</v>
      </c>
      <c r="J36" s="16">
        <f t="shared" si="4"/>
        <v>21231.588348299996</v>
      </c>
      <c r="K36" s="16">
        <v>265068.77</v>
      </c>
      <c r="L36" s="19">
        <f t="shared" si="5"/>
        <v>89382.3</v>
      </c>
      <c r="M36" s="122">
        <f t="shared" si="6"/>
        <v>1336758.4447030106</v>
      </c>
      <c r="N36" s="125">
        <f t="shared" si="7"/>
        <v>1071689.6747030106</v>
      </c>
      <c r="O36" s="33">
        <v>5211</v>
      </c>
      <c r="P36" s="33">
        <v>4404</v>
      </c>
      <c r="Q36" s="135">
        <v>4390</v>
      </c>
    </row>
    <row r="37" spans="1:17" ht="14.25" customHeight="1">
      <c r="A37" s="14">
        <v>30</v>
      </c>
      <c r="B37" s="112" t="s">
        <v>33</v>
      </c>
      <c r="C37" s="11">
        <f t="shared" si="1"/>
        <v>10780</v>
      </c>
      <c r="D37" s="11">
        <v>1060</v>
      </c>
      <c r="E37" s="11">
        <v>9720</v>
      </c>
      <c r="F37" s="16">
        <v>16759.09</v>
      </c>
      <c r="G37" s="16">
        <f t="shared" si="2"/>
        <v>17546.767229999998</v>
      </c>
      <c r="H37" s="27">
        <v>1</v>
      </c>
      <c r="I37" s="12">
        <f t="shared" si="3"/>
        <v>16759.09</v>
      </c>
      <c r="J37" s="16">
        <f t="shared" si="4"/>
        <v>17546.767229999998</v>
      </c>
      <c r="K37" s="16">
        <v>2823208.9</v>
      </c>
      <c r="L37" s="19">
        <f t="shared" si="5"/>
        <v>191142.39999999999</v>
      </c>
      <c r="M37" s="122">
        <f t="shared" si="6"/>
        <v>2824788.1931339996</v>
      </c>
      <c r="N37" s="125">
        <f t="shared" si="7"/>
        <v>1579.2931339996867</v>
      </c>
      <c r="O37" s="33">
        <v>12145</v>
      </c>
      <c r="P37" s="33">
        <v>10970</v>
      </c>
      <c r="Q37" s="135">
        <v>11424</v>
      </c>
    </row>
    <row r="38" spans="1:17" ht="14.25" customHeight="1">
      <c r="A38" s="14">
        <v>31</v>
      </c>
      <c r="B38" s="112" t="s">
        <v>69</v>
      </c>
      <c r="C38" s="11">
        <f t="shared" si="1"/>
        <v>3082</v>
      </c>
      <c r="D38" s="11">
        <v>260</v>
      </c>
      <c r="E38" s="11">
        <v>2822</v>
      </c>
      <c r="F38" s="16">
        <v>16759.09</v>
      </c>
      <c r="G38" s="16">
        <f t="shared" si="2"/>
        <v>17546.767229999998</v>
      </c>
      <c r="H38" s="27">
        <v>1.27</v>
      </c>
      <c r="I38" s="12">
        <f t="shared" si="3"/>
        <v>21284.044300000001</v>
      </c>
      <c r="J38" s="16">
        <f t="shared" si="4"/>
        <v>22284.394382099996</v>
      </c>
      <c r="K38" s="16">
        <v>280000</v>
      </c>
      <c r="L38" s="19">
        <f t="shared" si="5"/>
        <v>68700.399999999994</v>
      </c>
      <c r="M38" s="122">
        <f t="shared" si="6"/>
        <v>1026306.1869642928</v>
      </c>
      <c r="N38" s="125">
        <f t="shared" si="7"/>
        <v>746306.18696429278</v>
      </c>
      <c r="O38" s="33">
        <v>3557</v>
      </c>
      <c r="P38" s="33">
        <v>3278</v>
      </c>
      <c r="Q38" s="11">
        <v>3156</v>
      </c>
    </row>
    <row r="39" spans="1:17" ht="14.25" customHeight="1">
      <c r="A39" s="14">
        <v>32</v>
      </c>
      <c r="B39" s="112" t="s">
        <v>70</v>
      </c>
      <c r="C39" s="11">
        <f t="shared" si="1"/>
        <v>2290</v>
      </c>
      <c r="D39" s="11">
        <v>184</v>
      </c>
      <c r="E39" s="11">
        <v>2106</v>
      </c>
      <c r="F39" s="16">
        <v>16759.09</v>
      </c>
      <c r="G39" s="16">
        <f t="shared" si="2"/>
        <v>17546.767229999998</v>
      </c>
      <c r="H39" s="27">
        <v>1.3</v>
      </c>
      <c r="I39" s="12">
        <f t="shared" si="3"/>
        <v>21786.817000000003</v>
      </c>
      <c r="J39" s="16">
        <f t="shared" si="4"/>
        <v>22810.797398999999</v>
      </c>
      <c r="K39" s="16">
        <v>167527.85</v>
      </c>
      <c r="L39" s="19">
        <f t="shared" si="5"/>
        <v>52215.8</v>
      </c>
      <c r="M39" s="122">
        <f t="shared" si="6"/>
        <v>780724.70475440996</v>
      </c>
      <c r="N39" s="125">
        <f t="shared" si="7"/>
        <v>613196.85475440999</v>
      </c>
      <c r="O39" s="33">
        <v>2882</v>
      </c>
      <c r="P39" s="33">
        <v>2423</v>
      </c>
      <c r="Q39" s="11">
        <v>2418</v>
      </c>
    </row>
    <row r="40" spans="1:17" ht="14.25" customHeight="1">
      <c r="A40" s="14">
        <v>33</v>
      </c>
      <c r="B40" s="112" t="s">
        <v>23</v>
      </c>
      <c r="C40" s="11">
        <f t="shared" si="1"/>
        <v>1301</v>
      </c>
      <c r="D40" s="11">
        <v>36</v>
      </c>
      <c r="E40" s="11">
        <v>1265</v>
      </c>
      <c r="F40" s="16">
        <v>16759.09</v>
      </c>
      <c r="G40" s="16">
        <f t="shared" si="2"/>
        <v>17546.767229999998</v>
      </c>
      <c r="H40" s="27">
        <v>1.23</v>
      </c>
      <c r="I40" s="12">
        <f t="shared" si="3"/>
        <v>20613.680700000001</v>
      </c>
      <c r="J40" s="16">
        <f t="shared" si="4"/>
        <v>21582.523692899998</v>
      </c>
      <c r="K40" s="16">
        <v>29600</v>
      </c>
      <c r="L40" s="19">
        <f t="shared" si="5"/>
        <v>28073.599999999999</v>
      </c>
      <c r="M40" s="122">
        <f t="shared" si="6"/>
        <v>420659.77465077746</v>
      </c>
      <c r="N40" s="125">
        <f t="shared" si="7"/>
        <v>391059.77465077746</v>
      </c>
      <c r="O40" s="33">
        <v>1690</v>
      </c>
      <c r="P40" s="33">
        <v>1401</v>
      </c>
      <c r="Q40" s="135">
        <v>1230</v>
      </c>
    </row>
    <row r="41" spans="1:17" ht="14.25" customHeight="1">
      <c r="A41" s="14">
        <v>34</v>
      </c>
      <c r="B41" s="112" t="s">
        <v>36</v>
      </c>
      <c r="C41" s="11">
        <f t="shared" si="1"/>
        <v>3419</v>
      </c>
      <c r="D41" s="11">
        <v>209</v>
      </c>
      <c r="E41" s="11">
        <v>3210</v>
      </c>
      <c r="F41" s="16">
        <v>16759.09</v>
      </c>
      <c r="G41" s="16">
        <f t="shared" si="2"/>
        <v>17546.767229999998</v>
      </c>
      <c r="H41" s="27">
        <v>1</v>
      </c>
      <c r="I41" s="12">
        <f t="shared" si="3"/>
        <v>16759.09</v>
      </c>
      <c r="J41" s="16">
        <f t="shared" si="4"/>
        <v>17546.767229999998</v>
      </c>
      <c r="K41" s="16">
        <v>45000</v>
      </c>
      <c r="L41" s="19">
        <f t="shared" si="5"/>
        <v>59872.800000000003</v>
      </c>
      <c r="M41" s="122">
        <f t="shared" si="6"/>
        <v>897416.58927450003</v>
      </c>
      <c r="N41" s="125">
        <f t="shared" si="7"/>
        <v>852416.58927450003</v>
      </c>
      <c r="O41" s="33">
        <v>4360</v>
      </c>
      <c r="P41" s="33">
        <v>3628</v>
      </c>
      <c r="Q41" s="135">
        <v>3534</v>
      </c>
    </row>
    <row r="42" spans="1:17" ht="14.25" customHeight="1">
      <c r="A42" s="14">
        <v>35</v>
      </c>
      <c r="B42" s="112" t="s">
        <v>4</v>
      </c>
      <c r="C42" s="11">
        <f t="shared" si="1"/>
        <v>2425</v>
      </c>
      <c r="D42" s="11">
        <v>150</v>
      </c>
      <c r="E42" s="11">
        <v>2275</v>
      </c>
      <c r="F42" s="16">
        <v>16759.09</v>
      </c>
      <c r="G42" s="16">
        <f t="shared" si="2"/>
        <v>17546.767229999998</v>
      </c>
      <c r="H42" s="27">
        <v>1</v>
      </c>
      <c r="I42" s="12">
        <f t="shared" si="3"/>
        <v>16759.09</v>
      </c>
      <c r="J42" s="16">
        <f t="shared" si="4"/>
        <v>17546.767229999998</v>
      </c>
      <c r="K42" s="16">
        <v>636491.30000000005</v>
      </c>
      <c r="L42" s="19">
        <f t="shared" si="5"/>
        <v>43069.3</v>
      </c>
      <c r="M42" s="122">
        <f t="shared" si="6"/>
        <v>636491.38422374998</v>
      </c>
      <c r="N42" s="125">
        <f t="shared" si="7"/>
        <v>8.4223749930970371E-2</v>
      </c>
      <c r="O42" s="33">
        <v>2898</v>
      </c>
      <c r="P42" s="33">
        <v>2647</v>
      </c>
      <c r="Q42" s="11">
        <v>2020</v>
      </c>
    </row>
    <row r="43" spans="1:17" ht="14.25" customHeight="1">
      <c r="A43" s="14">
        <v>36</v>
      </c>
      <c r="B43" s="112" t="s">
        <v>5</v>
      </c>
      <c r="C43" s="11">
        <f t="shared" si="1"/>
        <v>2376</v>
      </c>
      <c r="D43" s="11">
        <v>76</v>
      </c>
      <c r="E43" s="11">
        <v>2300</v>
      </c>
      <c r="F43" s="16">
        <v>16759.09</v>
      </c>
      <c r="G43" s="16">
        <f t="shared" si="2"/>
        <v>17546.767229999998</v>
      </c>
      <c r="H43" s="27">
        <v>1</v>
      </c>
      <c r="I43" s="12">
        <f t="shared" si="3"/>
        <v>16759.09</v>
      </c>
      <c r="J43" s="16">
        <f t="shared" si="4"/>
        <v>17546.767229999998</v>
      </c>
      <c r="K43" s="16">
        <v>200000</v>
      </c>
      <c r="L43" s="19">
        <f t="shared" si="5"/>
        <v>41831.300000000003</v>
      </c>
      <c r="M43" s="122">
        <f t="shared" si="6"/>
        <v>624468.83203499997</v>
      </c>
      <c r="N43" s="125">
        <f t="shared" si="7"/>
        <v>424468.83203499997</v>
      </c>
      <c r="O43" s="33">
        <v>3296</v>
      </c>
      <c r="P43" s="33">
        <v>2590</v>
      </c>
      <c r="Q43" s="135">
        <v>2462</v>
      </c>
    </row>
    <row r="44" spans="1:17" ht="14.25" customHeight="1">
      <c r="A44" s="14">
        <v>37</v>
      </c>
      <c r="B44" s="112" t="s">
        <v>6</v>
      </c>
      <c r="C44" s="11">
        <f t="shared" si="1"/>
        <v>2231</v>
      </c>
      <c r="D44" s="11">
        <v>51</v>
      </c>
      <c r="E44" s="11">
        <v>2180</v>
      </c>
      <c r="F44" s="16">
        <v>16759.09</v>
      </c>
      <c r="G44" s="16">
        <f t="shared" si="2"/>
        <v>17546.767229999998</v>
      </c>
      <c r="H44" s="27">
        <v>1</v>
      </c>
      <c r="I44" s="12">
        <f t="shared" si="3"/>
        <v>16759.09</v>
      </c>
      <c r="J44" s="16">
        <f t="shared" si="4"/>
        <v>17546.767229999998</v>
      </c>
      <c r="K44" s="16">
        <v>0</v>
      </c>
      <c r="L44" s="19">
        <f t="shared" si="5"/>
        <v>39106.699999999997</v>
      </c>
      <c r="M44" s="122">
        <f t="shared" si="6"/>
        <v>586599.99227100005</v>
      </c>
      <c r="N44" s="125">
        <f t="shared" si="7"/>
        <v>586599.99227100005</v>
      </c>
      <c r="O44" s="33">
        <v>2720</v>
      </c>
      <c r="P44" s="33">
        <v>2383</v>
      </c>
      <c r="Q44" s="135">
        <v>2212</v>
      </c>
    </row>
    <row r="45" spans="1:17" ht="14.25" customHeight="1">
      <c r="A45" s="14">
        <v>38</v>
      </c>
      <c r="B45" s="112" t="s">
        <v>37</v>
      </c>
      <c r="C45" s="11">
        <f t="shared" si="1"/>
        <v>6550</v>
      </c>
      <c r="D45" s="11">
        <v>300</v>
      </c>
      <c r="E45" s="11">
        <v>6250</v>
      </c>
      <c r="F45" s="16">
        <v>16759.09</v>
      </c>
      <c r="G45" s="16">
        <f t="shared" si="2"/>
        <v>17546.767229999998</v>
      </c>
      <c r="H45" s="27">
        <v>1</v>
      </c>
      <c r="I45" s="12">
        <f t="shared" si="3"/>
        <v>16759.09</v>
      </c>
      <c r="J45" s="16">
        <f t="shared" si="4"/>
        <v>17546.767229999998</v>
      </c>
      <c r="K45" s="16">
        <v>1720425.3</v>
      </c>
      <c r="L45" s="19">
        <f t="shared" si="5"/>
        <v>116415.4</v>
      </c>
      <c r="M45" s="122">
        <f t="shared" si="6"/>
        <v>1720425.3328124997</v>
      </c>
      <c r="N45" s="125">
        <f t="shared" si="7"/>
        <v>3.2812499674037099E-2</v>
      </c>
      <c r="O45" s="33">
        <v>7559</v>
      </c>
      <c r="P45" s="33">
        <v>6830</v>
      </c>
      <c r="Q45" s="135">
        <v>6556</v>
      </c>
    </row>
    <row r="46" spans="1:17" ht="14.25" customHeight="1">
      <c r="A46" s="14">
        <v>39</v>
      </c>
      <c r="B46" s="112" t="s">
        <v>24</v>
      </c>
      <c r="C46" s="11">
        <f t="shared" si="1"/>
        <v>2040</v>
      </c>
      <c r="D46" s="11">
        <v>170</v>
      </c>
      <c r="E46" s="11">
        <v>1870</v>
      </c>
      <c r="F46" s="16">
        <v>16759.09</v>
      </c>
      <c r="G46" s="16">
        <f t="shared" si="2"/>
        <v>17546.767229999998</v>
      </c>
      <c r="H46" s="27">
        <v>1.2</v>
      </c>
      <c r="I46" s="12">
        <f t="shared" si="3"/>
        <v>20110.907999999999</v>
      </c>
      <c r="J46" s="16">
        <f t="shared" si="4"/>
        <v>21056.120675999995</v>
      </c>
      <c r="K46" s="16">
        <v>637958.1</v>
      </c>
      <c r="L46" s="19">
        <f t="shared" si="5"/>
        <v>43431.8</v>
      </c>
      <c r="M46" s="122">
        <f t="shared" si="6"/>
        <v>641907.00036179984</v>
      </c>
      <c r="N46" s="125">
        <f t="shared" si="7"/>
        <v>3948.9003617998678</v>
      </c>
      <c r="O46" s="33">
        <v>2359</v>
      </c>
      <c r="P46" s="33">
        <v>2083</v>
      </c>
      <c r="Q46" s="11">
        <v>2108</v>
      </c>
    </row>
    <row r="47" spans="1:17" ht="14.25" customHeight="1">
      <c r="A47" s="14">
        <v>40</v>
      </c>
      <c r="B47" s="112" t="s">
        <v>7</v>
      </c>
      <c r="C47" s="11">
        <f t="shared" si="1"/>
        <v>4023</v>
      </c>
      <c r="D47" s="11">
        <v>180</v>
      </c>
      <c r="E47" s="11">
        <v>3843</v>
      </c>
      <c r="F47" s="16">
        <v>16759.09</v>
      </c>
      <c r="G47" s="16">
        <f t="shared" si="2"/>
        <v>17546.767229999998</v>
      </c>
      <c r="H47" s="27">
        <v>1</v>
      </c>
      <c r="I47" s="12">
        <f t="shared" si="3"/>
        <v>16759.09</v>
      </c>
      <c r="J47" s="16">
        <f t="shared" si="4"/>
        <v>17546.767229999998</v>
      </c>
      <c r="K47" s="16">
        <v>3911.55</v>
      </c>
      <c r="L47" s="19">
        <f t="shared" si="5"/>
        <v>70452.800000000003</v>
      </c>
      <c r="M47" s="122">
        <f t="shared" si="6"/>
        <v>1056732.9399733499</v>
      </c>
      <c r="N47" s="125">
        <f t="shared" si="7"/>
        <v>1052821.3899733499</v>
      </c>
      <c r="O47" s="33">
        <v>5062</v>
      </c>
      <c r="P47" s="33">
        <v>4321</v>
      </c>
      <c r="Q47" s="135">
        <v>4106</v>
      </c>
    </row>
    <row r="48" spans="1:17" ht="14.25" customHeight="1">
      <c r="A48" s="14">
        <v>41</v>
      </c>
      <c r="B48" s="112" t="s">
        <v>8</v>
      </c>
      <c r="C48" s="11">
        <f t="shared" si="1"/>
        <v>1752</v>
      </c>
      <c r="D48" s="11">
        <v>125</v>
      </c>
      <c r="E48" s="11">
        <v>1627</v>
      </c>
      <c r="F48" s="16">
        <v>16759.09</v>
      </c>
      <c r="G48" s="16">
        <f t="shared" si="2"/>
        <v>17546.767229999998</v>
      </c>
      <c r="H48" s="27">
        <v>1</v>
      </c>
      <c r="I48" s="12">
        <f t="shared" si="3"/>
        <v>16759.09</v>
      </c>
      <c r="J48" s="16">
        <f t="shared" si="4"/>
        <v>17546.767229999998</v>
      </c>
      <c r="K48" s="16">
        <v>459024.73</v>
      </c>
      <c r="L48" s="19">
        <f t="shared" si="5"/>
        <v>31102.5</v>
      </c>
      <c r="M48" s="122">
        <f t="shared" si="6"/>
        <v>459652.14799814991</v>
      </c>
      <c r="N48" s="125">
        <f t="shared" si="7"/>
        <v>627.41799814993283</v>
      </c>
      <c r="O48" s="33">
        <v>2118</v>
      </c>
      <c r="P48" s="33">
        <v>1852</v>
      </c>
      <c r="Q48" s="135">
        <v>1860</v>
      </c>
    </row>
    <row r="49" spans="1:17" ht="14.25" customHeight="1">
      <c r="A49" s="14">
        <v>42</v>
      </c>
      <c r="B49" s="112" t="s">
        <v>61</v>
      </c>
      <c r="C49" s="11">
        <f t="shared" si="1"/>
        <v>7396</v>
      </c>
      <c r="D49" s="11">
        <v>600</v>
      </c>
      <c r="E49" s="11">
        <v>6796</v>
      </c>
      <c r="F49" s="16">
        <v>16759.09</v>
      </c>
      <c r="G49" s="16">
        <f t="shared" si="2"/>
        <v>17546.767229999998</v>
      </c>
      <c r="H49" s="27">
        <v>1.23</v>
      </c>
      <c r="I49" s="12">
        <f t="shared" si="3"/>
        <v>20613.680700000001</v>
      </c>
      <c r="J49" s="16">
        <f t="shared" si="4"/>
        <v>21582.523692899998</v>
      </c>
      <c r="K49" s="16">
        <v>2385645.5</v>
      </c>
      <c r="L49" s="19">
        <f t="shared" si="5"/>
        <v>161428.70000000001</v>
      </c>
      <c r="M49" s="122">
        <f t="shared" si="6"/>
        <v>2385645.5915542259</v>
      </c>
      <c r="N49" s="125">
        <f t="shared" si="7"/>
        <v>9.1554225888103247E-2</v>
      </c>
      <c r="O49" s="33">
        <v>10453</v>
      </c>
      <c r="P49" s="33">
        <v>8396</v>
      </c>
      <c r="Q49" s="135">
        <v>7224</v>
      </c>
    </row>
    <row r="50" spans="1:17" ht="14.25" customHeight="1">
      <c r="A50" s="14">
        <v>43</v>
      </c>
      <c r="B50" s="112" t="s">
        <v>25</v>
      </c>
      <c r="C50" s="11">
        <f t="shared" si="1"/>
        <v>1986</v>
      </c>
      <c r="D50" s="11">
        <v>76</v>
      </c>
      <c r="E50" s="11">
        <v>1910</v>
      </c>
      <c r="F50" s="16">
        <v>16759.09</v>
      </c>
      <c r="G50" s="16">
        <f t="shared" si="2"/>
        <v>17546.767229999998</v>
      </c>
      <c r="H50" s="27">
        <v>1</v>
      </c>
      <c r="I50" s="12">
        <f t="shared" si="3"/>
        <v>16759.09</v>
      </c>
      <c r="J50" s="16">
        <f t="shared" si="4"/>
        <v>17546.767229999998</v>
      </c>
      <c r="K50" s="16">
        <v>0</v>
      </c>
      <c r="L50" s="19">
        <f t="shared" si="5"/>
        <v>34788</v>
      </c>
      <c r="M50" s="122">
        <f t="shared" si="6"/>
        <v>521820.24373949989</v>
      </c>
      <c r="N50" s="125">
        <f t="shared" si="7"/>
        <v>521820.24373949989</v>
      </c>
      <c r="O50" s="33">
        <v>2201</v>
      </c>
      <c r="P50" s="33">
        <v>2085</v>
      </c>
      <c r="Q50" s="135">
        <v>2056</v>
      </c>
    </row>
    <row r="51" spans="1:17" ht="14.25" customHeight="1">
      <c r="A51" s="14">
        <v>44</v>
      </c>
      <c r="B51" s="112" t="s">
        <v>9</v>
      </c>
      <c r="C51" s="11">
        <f t="shared" si="1"/>
        <v>1897</v>
      </c>
      <c r="D51" s="11">
        <v>100</v>
      </c>
      <c r="E51" s="11">
        <v>1797</v>
      </c>
      <c r="F51" s="16">
        <v>16759.09</v>
      </c>
      <c r="G51" s="16">
        <f t="shared" si="2"/>
        <v>17546.767229999998</v>
      </c>
      <c r="H51" s="27">
        <v>1</v>
      </c>
      <c r="I51" s="12">
        <f t="shared" si="3"/>
        <v>16759.09</v>
      </c>
      <c r="J51" s="16">
        <f t="shared" si="4"/>
        <v>17546.767229999998</v>
      </c>
      <c r="K51" s="16">
        <v>497848.5</v>
      </c>
      <c r="L51" s="19">
        <f t="shared" si="5"/>
        <v>33705.300000000003</v>
      </c>
      <c r="M51" s="122">
        <f t="shared" si="6"/>
        <v>498111.74568464997</v>
      </c>
      <c r="N51" s="125">
        <f t="shared" si="7"/>
        <v>263.24568464996992</v>
      </c>
      <c r="O51" s="33">
        <v>2224</v>
      </c>
      <c r="P51" s="33">
        <v>1956</v>
      </c>
      <c r="Q51" s="135">
        <v>2012</v>
      </c>
    </row>
    <row r="52" spans="1:17" ht="14.25" customHeight="1">
      <c r="A52" s="14">
        <v>45</v>
      </c>
      <c r="B52" s="112" t="s">
        <v>62</v>
      </c>
      <c r="C52" s="11">
        <f t="shared" si="1"/>
        <v>5840</v>
      </c>
      <c r="D52" s="11">
        <v>600</v>
      </c>
      <c r="E52" s="11">
        <v>5240</v>
      </c>
      <c r="F52" s="16">
        <v>16759.09</v>
      </c>
      <c r="G52" s="16">
        <f t="shared" si="2"/>
        <v>17546.767229999998</v>
      </c>
      <c r="H52" s="27">
        <v>1.3</v>
      </c>
      <c r="I52" s="12">
        <f t="shared" si="3"/>
        <v>21786.817000000003</v>
      </c>
      <c r="J52" s="16">
        <f t="shared" si="4"/>
        <v>22810.797398999999</v>
      </c>
      <c r="K52" s="16">
        <v>73417.2</v>
      </c>
      <c r="L52" s="19">
        <f t="shared" si="5"/>
        <v>132674.1</v>
      </c>
      <c r="M52" s="122">
        <f t="shared" si="6"/>
        <v>1989010.0285613998</v>
      </c>
      <c r="N52" s="125">
        <f t="shared" si="7"/>
        <v>1915592.8285613998</v>
      </c>
      <c r="O52" s="33">
        <v>7828</v>
      </c>
      <c r="P52" s="33">
        <v>6174</v>
      </c>
      <c r="Q52" s="11">
        <v>5772</v>
      </c>
    </row>
    <row r="53" spans="1:17" ht="14.25" customHeight="1">
      <c r="A53" s="14">
        <v>46</v>
      </c>
      <c r="B53" s="112" t="s">
        <v>43</v>
      </c>
      <c r="C53" s="11">
        <f t="shared" si="1"/>
        <v>2029</v>
      </c>
      <c r="D53" s="11">
        <v>107</v>
      </c>
      <c r="E53" s="11">
        <v>1922</v>
      </c>
      <c r="F53" s="16">
        <v>16759.09</v>
      </c>
      <c r="G53" s="16">
        <f t="shared" si="2"/>
        <v>17546.767229999998</v>
      </c>
      <c r="H53" s="27">
        <v>1.1000000000000001</v>
      </c>
      <c r="I53" s="12">
        <f t="shared" si="3"/>
        <v>18434.999000000003</v>
      </c>
      <c r="J53" s="16">
        <f t="shared" si="4"/>
        <v>19301.443952999998</v>
      </c>
      <c r="K53" s="16">
        <v>49700</v>
      </c>
      <c r="L53" s="19">
        <f t="shared" si="5"/>
        <v>39119.599999999999</v>
      </c>
      <c r="M53" s="122">
        <f t="shared" si="6"/>
        <v>586048.80255998997</v>
      </c>
      <c r="N53" s="125">
        <f t="shared" si="7"/>
        <v>536348.80255998997</v>
      </c>
      <c r="O53" s="33">
        <v>2718</v>
      </c>
      <c r="P53" s="33">
        <v>2360</v>
      </c>
      <c r="Q53" s="11">
        <v>2262</v>
      </c>
    </row>
    <row r="54" spans="1:17" ht="14.25" customHeight="1">
      <c r="A54" s="14">
        <v>47</v>
      </c>
      <c r="B54" s="112" t="s">
        <v>10</v>
      </c>
      <c r="C54" s="11">
        <f t="shared" si="1"/>
        <v>1021</v>
      </c>
      <c r="D54" s="11">
        <v>15</v>
      </c>
      <c r="E54" s="11">
        <v>1006</v>
      </c>
      <c r="F54" s="16">
        <v>16759.09</v>
      </c>
      <c r="G54" s="16">
        <f t="shared" si="2"/>
        <v>17546.767229999998</v>
      </c>
      <c r="H54" s="27">
        <v>1</v>
      </c>
      <c r="I54" s="12">
        <f t="shared" si="3"/>
        <v>16759.09</v>
      </c>
      <c r="J54" s="16">
        <f t="shared" si="4"/>
        <v>17546.767229999998</v>
      </c>
      <c r="K54" s="16">
        <v>268551</v>
      </c>
      <c r="L54" s="19">
        <f t="shared" si="5"/>
        <v>18172</v>
      </c>
      <c r="M54" s="122">
        <f t="shared" si="6"/>
        <v>268551.5127507</v>
      </c>
      <c r="N54" s="125">
        <f t="shared" si="7"/>
        <v>0.51275069999974221</v>
      </c>
      <c r="O54" s="33">
        <v>1266</v>
      </c>
      <c r="P54" s="33">
        <v>1106</v>
      </c>
      <c r="Q54" s="11">
        <v>1046</v>
      </c>
    </row>
    <row r="55" spans="1:17" ht="14.25" customHeight="1">
      <c r="A55" s="14">
        <v>48</v>
      </c>
      <c r="B55" s="112" t="s">
        <v>51</v>
      </c>
      <c r="C55" s="11">
        <f t="shared" si="1"/>
        <v>2267</v>
      </c>
      <c r="D55" s="11">
        <v>200</v>
      </c>
      <c r="E55" s="11">
        <v>2067</v>
      </c>
      <c r="F55" s="16">
        <v>16759.09</v>
      </c>
      <c r="G55" s="16">
        <f t="shared" si="2"/>
        <v>17546.767229999998</v>
      </c>
      <c r="H55" s="27">
        <v>1.1499999999999999</v>
      </c>
      <c r="I55" s="12">
        <f t="shared" si="3"/>
        <v>19272.9535</v>
      </c>
      <c r="J55" s="16">
        <f t="shared" si="4"/>
        <v>20178.782314499997</v>
      </c>
      <c r="K55" s="16">
        <v>683215.35</v>
      </c>
      <c r="L55" s="19">
        <f t="shared" si="5"/>
        <v>46247.3</v>
      </c>
      <c r="M55" s="122">
        <f t="shared" si="6"/>
        <v>683462.00616107252</v>
      </c>
      <c r="N55" s="125">
        <f t="shared" si="7"/>
        <v>246.65616107254755</v>
      </c>
      <c r="O55" s="33">
        <v>2624</v>
      </c>
      <c r="P55" s="33">
        <v>2467</v>
      </c>
      <c r="Q55" s="135">
        <v>2322</v>
      </c>
    </row>
    <row r="56" spans="1:17" ht="14.25" customHeight="1">
      <c r="A56" s="14">
        <v>49</v>
      </c>
      <c r="B56" s="112" t="s">
        <v>11</v>
      </c>
      <c r="C56" s="11">
        <f t="shared" si="1"/>
        <v>2494</v>
      </c>
      <c r="D56" s="11">
        <v>208</v>
      </c>
      <c r="E56" s="11">
        <v>2286</v>
      </c>
      <c r="F56" s="16">
        <v>16759.09</v>
      </c>
      <c r="G56" s="16">
        <f t="shared" si="2"/>
        <v>17546.767229999998</v>
      </c>
      <c r="H56" s="27">
        <v>1</v>
      </c>
      <c r="I56" s="12">
        <f t="shared" si="3"/>
        <v>16759.09</v>
      </c>
      <c r="J56" s="16">
        <f t="shared" si="4"/>
        <v>17546.767229999998</v>
      </c>
      <c r="K56" s="16">
        <v>10000</v>
      </c>
      <c r="L56" s="19">
        <f t="shared" si="5"/>
        <v>43607.8</v>
      </c>
      <c r="M56" s="122">
        <f t="shared" si="6"/>
        <v>653967.00911669992</v>
      </c>
      <c r="N56" s="125">
        <f t="shared" si="7"/>
        <v>643967.00911669992</v>
      </c>
      <c r="O56" s="33">
        <v>2920</v>
      </c>
      <c r="P56" s="33">
        <v>2494</v>
      </c>
      <c r="Q56" s="135">
        <v>2492</v>
      </c>
    </row>
    <row r="57" spans="1:17" ht="14.25" customHeight="1">
      <c r="A57" s="14">
        <v>50</v>
      </c>
      <c r="B57" s="112" t="s">
        <v>26</v>
      </c>
      <c r="C57" s="11">
        <f t="shared" si="1"/>
        <v>2093</v>
      </c>
      <c r="D57" s="11">
        <v>96</v>
      </c>
      <c r="E57" s="11">
        <v>1997</v>
      </c>
      <c r="F57" s="16">
        <v>16759.09</v>
      </c>
      <c r="G57" s="16">
        <f t="shared" si="2"/>
        <v>17546.767229999998</v>
      </c>
      <c r="H57" s="27">
        <v>1</v>
      </c>
      <c r="I57" s="12">
        <f t="shared" si="3"/>
        <v>16759.09</v>
      </c>
      <c r="J57" s="16">
        <f t="shared" si="4"/>
        <v>17546.767229999998</v>
      </c>
      <c r="K57" s="16">
        <v>923.9</v>
      </c>
      <c r="L57" s="19">
        <f t="shared" si="5"/>
        <v>36650.699999999997</v>
      </c>
      <c r="M57" s="122">
        <f t="shared" si="6"/>
        <v>549746.50197464996</v>
      </c>
      <c r="N57" s="125">
        <f t="shared" si="7"/>
        <v>548822.60197464994</v>
      </c>
      <c r="O57" s="33">
        <v>2551</v>
      </c>
      <c r="P57" s="33">
        <v>2093</v>
      </c>
      <c r="Q57" s="135">
        <v>2261</v>
      </c>
    </row>
    <row r="58" spans="1:17" ht="14.25" customHeight="1">
      <c r="A58" s="14">
        <v>51</v>
      </c>
      <c r="B58" s="112" t="s">
        <v>12</v>
      </c>
      <c r="C58" s="11">
        <f t="shared" si="1"/>
        <v>2100</v>
      </c>
      <c r="D58" s="11">
        <v>100</v>
      </c>
      <c r="E58" s="11">
        <v>2000</v>
      </c>
      <c r="F58" s="16">
        <v>16759.09</v>
      </c>
      <c r="G58" s="16">
        <f t="shared" si="2"/>
        <v>17546.767229999998</v>
      </c>
      <c r="H58" s="27">
        <v>1</v>
      </c>
      <c r="I58" s="12">
        <f t="shared" si="3"/>
        <v>16759.09</v>
      </c>
      <c r="J58" s="16">
        <f t="shared" si="4"/>
        <v>17546.767229999998</v>
      </c>
      <c r="K58" s="16">
        <v>0</v>
      </c>
      <c r="L58" s="19">
        <f t="shared" si="5"/>
        <v>36769.4</v>
      </c>
      <c r="M58" s="122">
        <f t="shared" si="6"/>
        <v>551541.65189999994</v>
      </c>
      <c r="N58" s="125">
        <f t="shared" si="7"/>
        <v>551541.65189999994</v>
      </c>
      <c r="O58" s="33">
        <v>2556</v>
      </c>
      <c r="P58" s="33">
        <v>2223</v>
      </c>
      <c r="Q58" s="11">
        <v>2174</v>
      </c>
    </row>
    <row r="59" spans="1:17" ht="14.25" customHeight="1">
      <c r="A59" s="14">
        <v>52</v>
      </c>
      <c r="B59" s="112" t="s">
        <v>72</v>
      </c>
      <c r="C59" s="11">
        <f t="shared" si="1"/>
        <v>201</v>
      </c>
      <c r="D59" s="11">
        <v>11</v>
      </c>
      <c r="E59" s="11">
        <v>190</v>
      </c>
      <c r="F59" s="16">
        <v>16759.09</v>
      </c>
      <c r="G59" s="16">
        <f t="shared" si="2"/>
        <v>17546.767229999998</v>
      </c>
      <c r="H59" s="27">
        <v>1.7</v>
      </c>
      <c r="I59" s="12">
        <f t="shared" si="3"/>
        <v>28490.452999999998</v>
      </c>
      <c r="J59" s="16">
        <f t="shared" si="4"/>
        <v>29829.504290999994</v>
      </c>
      <c r="K59" s="16">
        <v>30000</v>
      </c>
      <c r="L59" s="19">
        <f t="shared" si="5"/>
        <v>6011</v>
      </c>
      <c r="M59" s="122">
        <f t="shared" si="6"/>
        <v>89715.011974349967</v>
      </c>
      <c r="N59" s="125">
        <f t="shared" si="7"/>
        <v>59715.011974349967</v>
      </c>
      <c r="O59" s="33">
        <v>256</v>
      </c>
      <c r="P59" s="33">
        <v>241</v>
      </c>
      <c r="Q59" s="135">
        <v>196</v>
      </c>
    </row>
    <row r="60" spans="1:17" ht="14.25" customHeight="1">
      <c r="A60" s="14">
        <v>53</v>
      </c>
      <c r="B60" s="112" t="s">
        <v>13</v>
      </c>
      <c r="C60" s="11">
        <f t="shared" si="1"/>
        <v>9355</v>
      </c>
      <c r="D60" s="11">
        <v>780</v>
      </c>
      <c r="E60" s="11">
        <v>8575</v>
      </c>
      <c r="F60" s="16">
        <v>16759.09</v>
      </c>
      <c r="G60" s="16">
        <f t="shared" si="2"/>
        <v>17546.767229999998</v>
      </c>
      <c r="H60" s="27">
        <v>1</v>
      </c>
      <c r="I60" s="12">
        <f t="shared" si="3"/>
        <v>16759.09</v>
      </c>
      <c r="J60" s="16">
        <f t="shared" si="4"/>
        <v>17546.767229999998</v>
      </c>
      <c r="K60" s="16">
        <v>0</v>
      </c>
      <c r="L60" s="19">
        <f t="shared" si="5"/>
        <v>163535.6</v>
      </c>
      <c r="M60" s="122">
        <f t="shared" si="6"/>
        <v>2453034.2879587496</v>
      </c>
      <c r="N60" s="125">
        <f t="shared" si="7"/>
        <v>2453034.2879587496</v>
      </c>
      <c r="O60" s="33">
        <v>10187</v>
      </c>
      <c r="P60" s="33">
        <v>10028</v>
      </c>
      <c r="Q60" s="11">
        <v>9810</v>
      </c>
    </row>
    <row r="61" spans="1:17" ht="14.25" customHeight="1">
      <c r="A61" s="14">
        <v>54</v>
      </c>
      <c r="B61" s="112" t="s">
        <v>27</v>
      </c>
      <c r="C61" s="11">
        <f t="shared" si="1"/>
        <v>760</v>
      </c>
      <c r="D61" s="11">
        <v>50</v>
      </c>
      <c r="E61" s="11">
        <v>710</v>
      </c>
      <c r="F61" s="16">
        <v>16759.09</v>
      </c>
      <c r="G61" s="16">
        <f t="shared" si="2"/>
        <v>17546.767229999998</v>
      </c>
      <c r="H61" s="27">
        <v>1.4</v>
      </c>
      <c r="I61" s="12">
        <f t="shared" si="3"/>
        <v>23462.725999999999</v>
      </c>
      <c r="J61" s="16">
        <f t="shared" si="4"/>
        <v>24565.474121999996</v>
      </c>
      <c r="K61" s="16">
        <v>880</v>
      </c>
      <c r="L61" s="19">
        <f t="shared" si="5"/>
        <v>18615.5</v>
      </c>
      <c r="M61" s="122">
        <f t="shared" si="6"/>
        <v>279219.34389929997</v>
      </c>
      <c r="N61" s="125">
        <f t="shared" si="7"/>
        <v>278339.34389929997</v>
      </c>
      <c r="O61" s="33">
        <v>928</v>
      </c>
      <c r="P61" s="33">
        <v>793</v>
      </c>
      <c r="Q61" s="135">
        <v>810</v>
      </c>
    </row>
    <row r="62" spans="1:17" ht="14.25" customHeight="1">
      <c r="A62" s="14">
        <v>55</v>
      </c>
      <c r="B62" s="112" t="s">
        <v>44</v>
      </c>
      <c r="C62" s="11">
        <f t="shared" si="1"/>
        <v>4052</v>
      </c>
      <c r="D62" s="11">
        <v>200</v>
      </c>
      <c r="E62" s="11">
        <v>3852</v>
      </c>
      <c r="F62" s="16">
        <v>16759.09</v>
      </c>
      <c r="G62" s="16">
        <f t="shared" si="2"/>
        <v>17546.767229999998</v>
      </c>
      <c r="H62" s="27">
        <v>1</v>
      </c>
      <c r="I62" s="12">
        <f t="shared" si="3"/>
        <v>16759.09</v>
      </c>
      <c r="J62" s="16">
        <f t="shared" si="4"/>
        <v>17546.767229999998</v>
      </c>
      <c r="K62" s="16">
        <v>1064129.3999999999</v>
      </c>
      <c r="L62" s="19">
        <f t="shared" si="5"/>
        <v>72006.100000000006</v>
      </c>
      <c r="M62" s="122">
        <f t="shared" si="6"/>
        <v>1064129.4805493997</v>
      </c>
      <c r="N62" s="125">
        <f t="shared" si="7"/>
        <v>8.0549399834126234E-2</v>
      </c>
      <c r="O62" s="33">
        <v>4849</v>
      </c>
      <c r="P62" s="33">
        <v>4252</v>
      </c>
      <c r="Q62" s="135">
        <v>4192</v>
      </c>
    </row>
    <row r="63" spans="1:17" ht="14.25" customHeight="1">
      <c r="A63" s="14">
        <v>56</v>
      </c>
      <c r="B63" s="112" t="s">
        <v>28</v>
      </c>
      <c r="C63" s="11">
        <f t="shared" si="1"/>
        <v>1090</v>
      </c>
      <c r="D63" s="11">
        <v>40</v>
      </c>
      <c r="E63" s="11">
        <v>1050</v>
      </c>
      <c r="F63" s="16">
        <v>16759.09</v>
      </c>
      <c r="G63" s="16">
        <f t="shared" si="2"/>
        <v>17546.767229999998</v>
      </c>
      <c r="H63" s="27">
        <v>1</v>
      </c>
      <c r="I63" s="12">
        <f t="shared" si="3"/>
        <v>16759.09</v>
      </c>
      <c r="J63" s="16">
        <f t="shared" si="4"/>
        <v>17546.767229999998</v>
      </c>
      <c r="K63" s="16">
        <v>0</v>
      </c>
      <c r="L63" s="19">
        <f t="shared" si="5"/>
        <v>19094.5</v>
      </c>
      <c r="M63" s="122">
        <f t="shared" si="6"/>
        <v>286417.03787250002</v>
      </c>
      <c r="N63" s="125">
        <f t="shared" si="7"/>
        <v>286417.03787250002</v>
      </c>
      <c r="O63" s="33">
        <v>1185</v>
      </c>
      <c r="P63" s="33">
        <v>1150</v>
      </c>
      <c r="Q63" s="11">
        <v>1116</v>
      </c>
    </row>
    <row r="64" spans="1:17" ht="14.25" customHeight="1">
      <c r="A64" s="14">
        <v>57</v>
      </c>
      <c r="B64" s="112" t="s">
        <v>63</v>
      </c>
      <c r="C64" s="11">
        <f t="shared" si="1"/>
        <v>6629</v>
      </c>
      <c r="D64" s="11">
        <v>339</v>
      </c>
      <c r="E64" s="11">
        <v>6290</v>
      </c>
      <c r="F64" s="16">
        <v>16759.09</v>
      </c>
      <c r="G64" s="16">
        <f t="shared" si="2"/>
        <v>17546.767229999998</v>
      </c>
      <c r="H64" s="27">
        <v>1.2</v>
      </c>
      <c r="I64" s="12">
        <f t="shared" si="3"/>
        <v>20110.907999999999</v>
      </c>
      <c r="J64" s="16">
        <f t="shared" si="4"/>
        <v>21056.120675999995</v>
      </c>
      <c r="K64" s="16">
        <v>0</v>
      </c>
      <c r="L64" s="19">
        <f t="shared" si="5"/>
        <v>139260.6</v>
      </c>
      <c r="M64" s="122">
        <f t="shared" si="6"/>
        <v>2088908.9529605994</v>
      </c>
      <c r="N64" s="125">
        <f t="shared" si="7"/>
        <v>2088908.9529605994</v>
      </c>
      <c r="O64" s="33">
        <v>7561</v>
      </c>
      <c r="P64" s="33">
        <v>6931</v>
      </c>
      <c r="Q64" s="135">
        <v>6922</v>
      </c>
    </row>
    <row r="65" spans="1:17" ht="14.25" customHeight="1">
      <c r="A65" s="14">
        <v>58</v>
      </c>
      <c r="B65" s="112" t="s">
        <v>64</v>
      </c>
      <c r="C65" s="11">
        <f t="shared" si="1"/>
        <v>5756</v>
      </c>
      <c r="D65" s="11">
        <v>500</v>
      </c>
      <c r="E65" s="11">
        <v>5256</v>
      </c>
      <c r="F65" s="16">
        <v>16759.09</v>
      </c>
      <c r="G65" s="16">
        <f t="shared" si="2"/>
        <v>17546.767229999998</v>
      </c>
      <c r="H65" s="27">
        <v>1.1499999999999999</v>
      </c>
      <c r="I65" s="12">
        <f t="shared" si="3"/>
        <v>19272.9535</v>
      </c>
      <c r="J65" s="16">
        <f t="shared" si="4"/>
        <v>20178.782314499997</v>
      </c>
      <c r="K65" s="16">
        <v>0</v>
      </c>
      <c r="L65" s="19">
        <f t="shared" si="5"/>
        <v>115696.2</v>
      </c>
      <c r="M65" s="122">
        <f t="shared" si="6"/>
        <v>1735442.3489251798</v>
      </c>
      <c r="N65" s="125">
        <f t="shared" si="7"/>
        <v>1735442.3489251798</v>
      </c>
      <c r="O65" s="33">
        <v>6896</v>
      </c>
      <c r="P65" s="33">
        <v>5955</v>
      </c>
      <c r="Q65" s="135">
        <v>6050</v>
      </c>
    </row>
    <row r="66" spans="1:17" ht="14.25" customHeight="1">
      <c r="A66" s="14">
        <v>59</v>
      </c>
      <c r="B66" s="112" t="s">
        <v>45</v>
      </c>
      <c r="C66" s="11">
        <f t="shared" si="1"/>
        <v>5300</v>
      </c>
      <c r="D66" s="11">
        <v>378</v>
      </c>
      <c r="E66" s="11">
        <v>4922</v>
      </c>
      <c r="F66" s="16">
        <v>16759.09</v>
      </c>
      <c r="G66" s="16">
        <f t="shared" si="2"/>
        <v>17546.767229999998</v>
      </c>
      <c r="H66" s="27">
        <v>1.1499999999999999</v>
      </c>
      <c r="I66" s="12">
        <f t="shared" si="3"/>
        <v>19272.9535</v>
      </c>
      <c r="J66" s="16">
        <f t="shared" si="4"/>
        <v>20178.782314499997</v>
      </c>
      <c r="K66" s="16">
        <v>1589116.57</v>
      </c>
      <c r="L66" s="19">
        <f t="shared" si="5"/>
        <v>108194.3</v>
      </c>
      <c r="M66" s="122">
        <f t="shared" si="6"/>
        <v>1599077.1446245345</v>
      </c>
      <c r="N66" s="125">
        <f t="shared" si="7"/>
        <v>9960.5746245344635</v>
      </c>
      <c r="O66" s="33">
        <v>6603</v>
      </c>
      <c r="P66" s="33">
        <v>5413</v>
      </c>
      <c r="Q66" s="11">
        <v>5418</v>
      </c>
    </row>
    <row r="67" spans="1:17" ht="14.25" customHeight="1">
      <c r="A67" s="14">
        <v>60</v>
      </c>
      <c r="B67" s="112" t="s">
        <v>14</v>
      </c>
      <c r="C67" s="11">
        <f t="shared" si="1"/>
        <v>1900</v>
      </c>
      <c r="D67" s="11">
        <v>130</v>
      </c>
      <c r="E67" s="11">
        <v>1770</v>
      </c>
      <c r="F67" s="16">
        <v>16759.09</v>
      </c>
      <c r="G67" s="16">
        <f t="shared" si="2"/>
        <v>17546.767229999998</v>
      </c>
      <c r="H67" s="27">
        <v>1</v>
      </c>
      <c r="I67" s="12">
        <f t="shared" si="3"/>
        <v>16759.09</v>
      </c>
      <c r="J67" s="16">
        <f t="shared" si="4"/>
        <v>17546.767229999998</v>
      </c>
      <c r="K67" s="16">
        <v>0</v>
      </c>
      <c r="L67" s="19">
        <f t="shared" si="5"/>
        <v>33236.5</v>
      </c>
      <c r="M67" s="122">
        <f t="shared" si="6"/>
        <v>498546.89545649989</v>
      </c>
      <c r="N67" s="125">
        <f t="shared" si="7"/>
        <v>498546.89545649989</v>
      </c>
      <c r="O67" s="33">
        <v>1811</v>
      </c>
      <c r="P67" s="33">
        <v>1619</v>
      </c>
      <c r="Q67" s="135">
        <v>1526</v>
      </c>
    </row>
    <row r="68" spans="1:17" ht="14.25" customHeight="1">
      <c r="A68" s="14">
        <v>61</v>
      </c>
      <c r="B68" s="112" t="s">
        <v>46</v>
      </c>
      <c r="C68" s="11">
        <f t="shared" si="1"/>
        <v>2720</v>
      </c>
      <c r="D68" s="11">
        <v>85</v>
      </c>
      <c r="E68" s="11">
        <v>2635</v>
      </c>
      <c r="F68" s="16">
        <v>16759.09</v>
      </c>
      <c r="G68" s="16">
        <f t="shared" si="2"/>
        <v>17546.767229999998</v>
      </c>
      <c r="H68" s="27">
        <v>1</v>
      </c>
      <c r="I68" s="12">
        <f t="shared" ref="I68:I93" si="8">F68*H68</f>
        <v>16759.09</v>
      </c>
      <c r="J68" s="16">
        <f t="shared" ref="J68:J93" si="9">G68*H68</f>
        <v>17546.767229999998</v>
      </c>
      <c r="K68" s="16">
        <v>0</v>
      </c>
      <c r="L68" s="19">
        <f t="shared" si="5"/>
        <v>47660.3</v>
      </c>
      <c r="M68" s="122">
        <f t="shared" si="6"/>
        <v>714903.81451574981</v>
      </c>
      <c r="N68" s="125">
        <f t="shared" si="7"/>
        <v>714903.81451574981</v>
      </c>
      <c r="O68" s="33">
        <v>3227</v>
      </c>
      <c r="P68" s="33">
        <v>2921</v>
      </c>
      <c r="Q68" s="135">
        <v>2758</v>
      </c>
    </row>
    <row r="69" spans="1:17" ht="14.25" customHeight="1">
      <c r="A69" s="14">
        <v>62</v>
      </c>
      <c r="B69" s="112" t="s">
        <v>29</v>
      </c>
      <c r="C69" s="11">
        <f t="shared" si="1"/>
        <v>1139</v>
      </c>
      <c r="D69" s="11">
        <v>19</v>
      </c>
      <c r="E69" s="11">
        <v>1120</v>
      </c>
      <c r="F69" s="16">
        <v>16759.09</v>
      </c>
      <c r="G69" s="16">
        <f t="shared" si="2"/>
        <v>17546.767229999998</v>
      </c>
      <c r="H69" s="27">
        <v>1</v>
      </c>
      <c r="I69" s="12">
        <f t="shared" si="8"/>
        <v>16759.09</v>
      </c>
      <c r="J69" s="16">
        <f t="shared" si="9"/>
        <v>17546.767229999998</v>
      </c>
      <c r="K69" s="16">
        <v>100000</v>
      </c>
      <c r="L69" s="19">
        <f t="shared" si="5"/>
        <v>20070.8</v>
      </c>
      <c r="M69" s="122">
        <f t="shared" si="6"/>
        <v>299562.03011399996</v>
      </c>
      <c r="N69" s="125">
        <f t="shared" si="7"/>
        <v>199562.03011399996</v>
      </c>
      <c r="O69" s="33">
        <v>1318</v>
      </c>
      <c r="P69" s="33">
        <v>1221</v>
      </c>
      <c r="Q69" s="11">
        <v>1152</v>
      </c>
    </row>
    <row r="70" spans="1:17" ht="14.25" customHeight="1">
      <c r="A70" s="14">
        <v>63</v>
      </c>
      <c r="B70" s="112" t="s">
        <v>38</v>
      </c>
      <c r="C70" s="11">
        <f t="shared" si="1"/>
        <v>10428</v>
      </c>
      <c r="D70" s="11">
        <v>604</v>
      </c>
      <c r="E70" s="11">
        <v>9824</v>
      </c>
      <c r="F70" s="16">
        <v>16759.09</v>
      </c>
      <c r="G70" s="16">
        <f t="shared" si="2"/>
        <v>17546.767229999998</v>
      </c>
      <c r="H70" s="27">
        <v>1.008</v>
      </c>
      <c r="I70" s="12">
        <f t="shared" si="8"/>
        <v>16893.16272</v>
      </c>
      <c r="J70" s="16">
        <f t="shared" si="9"/>
        <v>17687.141367839999</v>
      </c>
      <c r="K70" s="16">
        <v>2759429</v>
      </c>
      <c r="L70" s="19">
        <f t="shared" si="5"/>
        <v>186721.4</v>
      </c>
      <c r="M70" s="122">
        <f t="shared" si="6"/>
        <v>2759429.2062081019</v>
      </c>
      <c r="N70" s="125">
        <f t="shared" si="7"/>
        <v>0.20620810193940997</v>
      </c>
      <c r="O70" s="33">
        <v>12126</v>
      </c>
      <c r="P70" s="33">
        <v>10731</v>
      </c>
      <c r="Q70" s="135">
        <v>10684</v>
      </c>
    </row>
    <row r="71" spans="1:17" ht="14.25" customHeight="1">
      <c r="A71" s="14">
        <v>64</v>
      </c>
      <c r="B71" s="112" t="s">
        <v>15</v>
      </c>
      <c r="C71" s="11">
        <f t="shared" si="1"/>
        <v>1895</v>
      </c>
      <c r="D71" s="11">
        <v>67</v>
      </c>
      <c r="E71" s="11">
        <v>1828</v>
      </c>
      <c r="F71" s="16">
        <v>16759.09</v>
      </c>
      <c r="G71" s="16">
        <f t="shared" si="2"/>
        <v>17546.767229999998</v>
      </c>
      <c r="H71" s="27">
        <v>1</v>
      </c>
      <c r="I71" s="12">
        <f t="shared" si="8"/>
        <v>16759.09</v>
      </c>
      <c r="J71" s="16">
        <f t="shared" si="9"/>
        <v>17546.767229999998</v>
      </c>
      <c r="K71" s="16">
        <v>26956.46</v>
      </c>
      <c r="L71" s="19">
        <f t="shared" si="5"/>
        <v>33225.300000000003</v>
      </c>
      <c r="M71" s="122">
        <f t="shared" si="6"/>
        <v>497975.24289659999</v>
      </c>
      <c r="N71" s="125">
        <f t="shared" si="7"/>
        <v>471018.78289659997</v>
      </c>
      <c r="O71" s="33">
        <v>2043</v>
      </c>
      <c r="P71" s="33">
        <v>2000</v>
      </c>
      <c r="Q71" s="11">
        <v>1994</v>
      </c>
    </row>
    <row r="72" spans="1:17" ht="14.25" customHeight="1">
      <c r="A72" s="14">
        <v>65</v>
      </c>
      <c r="B72" s="112" t="s">
        <v>48</v>
      </c>
      <c r="C72" s="11">
        <f t="shared" si="1"/>
        <v>5482</v>
      </c>
      <c r="D72" s="11">
        <v>212</v>
      </c>
      <c r="E72" s="11">
        <v>5270</v>
      </c>
      <c r="F72" s="16">
        <v>16759.09</v>
      </c>
      <c r="G72" s="16">
        <f t="shared" si="2"/>
        <v>17546.767229999998</v>
      </c>
      <c r="H72" s="27">
        <v>1</v>
      </c>
      <c r="I72" s="12">
        <f t="shared" si="8"/>
        <v>16759.09</v>
      </c>
      <c r="J72" s="16">
        <f t="shared" si="9"/>
        <v>17546.767229999998</v>
      </c>
      <c r="K72" s="16">
        <v>18000</v>
      </c>
      <c r="L72" s="19">
        <f t="shared" si="5"/>
        <v>96042.4</v>
      </c>
      <c r="M72" s="122">
        <f t="shared" si="6"/>
        <v>1440365.8557314998</v>
      </c>
      <c r="N72" s="125">
        <f t="shared" si="7"/>
        <v>1422365.8557314998</v>
      </c>
      <c r="O72" s="33">
        <v>6800</v>
      </c>
      <c r="P72" s="33">
        <v>5800</v>
      </c>
      <c r="Q72" s="135">
        <v>5580</v>
      </c>
    </row>
    <row r="73" spans="1:17" ht="14.25" customHeight="1">
      <c r="A73" s="14">
        <v>66</v>
      </c>
      <c r="B73" s="112" t="s">
        <v>49</v>
      </c>
      <c r="C73" s="11">
        <f t="shared" ref="C73:C93" si="10">D73+E73</f>
        <v>5780</v>
      </c>
      <c r="D73" s="11">
        <v>100</v>
      </c>
      <c r="E73" s="11">
        <v>5680</v>
      </c>
      <c r="F73" s="16">
        <v>16759.09</v>
      </c>
      <c r="G73" s="16">
        <f t="shared" ref="G73:G93" si="11">F73*1.047</f>
        <v>17546.767229999998</v>
      </c>
      <c r="H73" s="27">
        <v>1.002</v>
      </c>
      <c r="I73" s="12">
        <f t="shared" si="8"/>
        <v>16792.608179999999</v>
      </c>
      <c r="J73" s="16">
        <f t="shared" si="9"/>
        <v>17581.860764459998</v>
      </c>
      <c r="K73" s="16">
        <v>24365.13</v>
      </c>
      <c r="L73" s="19">
        <f t="shared" ref="L73:L93" si="12">ROUND(((D73*I73+E73*J73+K73)/1000),1)</f>
        <v>101568.6</v>
      </c>
      <c r="M73" s="122">
        <f t="shared" ref="M73:M93" si="13">(D73*I73+E73*J73)*1.5/100</f>
        <v>1523163.4494019919</v>
      </c>
      <c r="N73" s="125">
        <f t="shared" ref="N73:N93" si="14">M73-K73</f>
        <v>1498798.319401992</v>
      </c>
      <c r="O73" s="33">
        <v>6843</v>
      </c>
      <c r="P73" s="33">
        <v>6085</v>
      </c>
      <c r="Q73" s="135">
        <v>5852</v>
      </c>
    </row>
    <row r="74" spans="1:17" ht="14.25" customHeight="1">
      <c r="A74" s="14">
        <v>67</v>
      </c>
      <c r="B74" s="112" t="s">
        <v>73</v>
      </c>
      <c r="C74" s="11">
        <f t="shared" si="10"/>
        <v>1143</v>
      </c>
      <c r="D74" s="11">
        <v>90</v>
      </c>
      <c r="E74" s="11">
        <v>1053</v>
      </c>
      <c r="F74" s="16">
        <v>16759.09</v>
      </c>
      <c r="G74" s="16">
        <f t="shared" si="11"/>
        <v>17546.767229999998</v>
      </c>
      <c r="H74" s="27">
        <v>1.427</v>
      </c>
      <c r="I74" s="12">
        <f t="shared" si="8"/>
        <v>23915.221430000001</v>
      </c>
      <c r="J74" s="16">
        <f t="shared" si="9"/>
        <v>25039.236837209999</v>
      </c>
      <c r="K74" s="16">
        <v>0</v>
      </c>
      <c r="L74" s="19">
        <f t="shared" si="12"/>
        <v>28518.7</v>
      </c>
      <c r="M74" s="122">
        <f t="shared" si="13"/>
        <v>427780.29477423191</v>
      </c>
      <c r="N74" s="125">
        <f t="shared" si="14"/>
        <v>427780.29477423191</v>
      </c>
      <c r="O74" s="33">
        <v>1292</v>
      </c>
      <c r="P74" s="33">
        <v>1159</v>
      </c>
      <c r="Q74" s="135">
        <v>1168</v>
      </c>
    </row>
    <row r="75" spans="1:17" ht="14.25" customHeight="1">
      <c r="A75" s="14">
        <v>68</v>
      </c>
      <c r="B75" s="112" t="s">
        <v>52</v>
      </c>
      <c r="C75" s="11">
        <f t="shared" si="10"/>
        <v>7940</v>
      </c>
      <c r="D75" s="11">
        <v>480</v>
      </c>
      <c r="E75" s="11">
        <v>7460</v>
      </c>
      <c r="F75" s="16">
        <v>16759.09</v>
      </c>
      <c r="G75" s="16">
        <f t="shared" si="11"/>
        <v>17546.767229999998</v>
      </c>
      <c r="H75" s="27">
        <v>1.1519999999999999</v>
      </c>
      <c r="I75" s="12">
        <f t="shared" si="8"/>
        <v>19306.471679999999</v>
      </c>
      <c r="J75" s="16">
        <f t="shared" si="9"/>
        <v>20213.875848959997</v>
      </c>
      <c r="K75" s="16">
        <v>40000</v>
      </c>
      <c r="L75" s="19">
        <f t="shared" si="12"/>
        <v>160102.6</v>
      </c>
      <c r="M75" s="122">
        <f t="shared" si="13"/>
        <v>2400939.3035946237</v>
      </c>
      <c r="N75" s="125">
        <f t="shared" si="14"/>
        <v>2360939.3035946237</v>
      </c>
      <c r="O75" s="33">
        <v>9504</v>
      </c>
      <c r="P75" s="33">
        <v>8141</v>
      </c>
      <c r="Q75" s="135">
        <v>4458</v>
      </c>
    </row>
    <row r="76" spans="1:17" ht="14.25" customHeight="1">
      <c r="A76" s="14">
        <v>69</v>
      </c>
      <c r="B76" s="112" t="s">
        <v>16</v>
      </c>
      <c r="C76" s="11">
        <f t="shared" si="10"/>
        <v>1606</v>
      </c>
      <c r="D76" s="11">
        <v>65</v>
      </c>
      <c r="E76" s="11">
        <v>1541</v>
      </c>
      <c r="F76" s="16">
        <v>16759.09</v>
      </c>
      <c r="G76" s="16">
        <f t="shared" si="11"/>
        <v>17546.767229999998</v>
      </c>
      <c r="H76" s="27">
        <v>1</v>
      </c>
      <c r="I76" s="12">
        <f t="shared" si="8"/>
        <v>16759.09</v>
      </c>
      <c r="J76" s="16">
        <f t="shared" si="9"/>
        <v>17546.767229999998</v>
      </c>
      <c r="K76" s="16">
        <v>421224.36</v>
      </c>
      <c r="L76" s="19">
        <f t="shared" si="12"/>
        <v>28550.1</v>
      </c>
      <c r="M76" s="122">
        <f t="shared" si="13"/>
        <v>421933.63727145002</v>
      </c>
      <c r="N76" s="125">
        <f t="shared" si="14"/>
        <v>709.27727145003155</v>
      </c>
      <c r="O76" s="33">
        <v>2031</v>
      </c>
      <c r="P76" s="33">
        <v>1706</v>
      </c>
      <c r="Q76" s="135">
        <v>1736</v>
      </c>
    </row>
    <row r="77" spans="1:17" ht="14.25" customHeight="1">
      <c r="A77" s="14">
        <v>70</v>
      </c>
      <c r="B77" s="112" t="s">
        <v>17</v>
      </c>
      <c r="C77" s="11">
        <f t="shared" si="10"/>
        <v>2160</v>
      </c>
      <c r="D77" s="11">
        <v>110</v>
      </c>
      <c r="E77" s="11">
        <v>2050</v>
      </c>
      <c r="F77" s="16">
        <v>16759.09</v>
      </c>
      <c r="G77" s="16">
        <f t="shared" si="11"/>
        <v>17546.767229999998</v>
      </c>
      <c r="H77" s="27">
        <v>1</v>
      </c>
      <c r="I77" s="12">
        <f t="shared" si="8"/>
        <v>16759.09</v>
      </c>
      <c r="J77" s="16">
        <f t="shared" si="9"/>
        <v>17546.767229999998</v>
      </c>
      <c r="K77" s="16">
        <v>9000</v>
      </c>
      <c r="L77" s="19">
        <f t="shared" si="12"/>
        <v>37823.4</v>
      </c>
      <c r="M77" s="122">
        <f t="shared" si="13"/>
        <v>567215.59082249994</v>
      </c>
      <c r="N77" s="125">
        <f t="shared" si="14"/>
        <v>558215.59082249994</v>
      </c>
      <c r="O77" s="33">
        <v>2477</v>
      </c>
      <c r="P77" s="33">
        <v>2180</v>
      </c>
      <c r="Q77" s="11">
        <v>2076</v>
      </c>
    </row>
    <row r="78" spans="1:17" ht="14.25" customHeight="1">
      <c r="A78" s="14">
        <v>71</v>
      </c>
      <c r="B78" s="112" t="s">
        <v>18</v>
      </c>
      <c r="C78" s="11">
        <f t="shared" si="10"/>
        <v>2128</v>
      </c>
      <c r="D78" s="11">
        <v>100</v>
      </c>
      <c r="E78" s="11">
        <v>2028</v>
      </c>
      <c r="F78" s="16">
        <v>16759.09</v>
      </c>
      <c r="G78" s="16">
        <f t="shared" si="11"/>
        <v>17546.767229999998</v>
      </c>
      <c r="H78" s="27">
        <v>1</v>
      </c>
      <c r="I78" s="12">
        <f t="shared" si="8"/>
        <v>16759.09</v>
      </c>
      <c r="J78" s="16">
        <f t="shared" si="9"/>
        <v>17546.767229999998</v>
      </c>
      <c r="K78" s="16">
        <v>17000</v>
      </c>
      <c r="L78" s="19">
        <f t="shared" si="12"/>
        <v>37277.800000000003</v>
      </c>
      <c r="M78" s="122">
        <f t="shared" si="13"/>
        <v>558911.29413659987</v>
      </c>
      <c r="N78" s="125">
        <f t="shared" si="14"/>
        <v>541911.29413659987</v>
      </c>
      <c r="O78" s="33">
        <v>2486</v>
      </c>
      <c r="P78" s="33">
        <v>2328</v>
      </c>
      <c r="Q78" s="135">
        <v>2214</v>
      </c>
    </row>
    <row r="79" spans="1:17" ht="14.25" customHeight="1">
      <c r="A79" s="14">
        <v>72</v>
      </c>
      <c r="B79" s="112" t="s">
        <v>65</v>
      </c>
      <c r="C79" s="11">
        <f t="shared" si="10"/>
        <v>2065</v>
      </c>
      <c r="D79" s="11">
        <v>50</v>
      </c>
      <c r="E79" s="11">
        <v>2015</v>
      </c>
      <c r="F79" s="16">
        <v>16759.09</v>
      </c>
      <c r="G79" s="16">
        <f t="shared" si="11"/>
        <v>17546.767229999998</v>
      </c>
      <c r="H79" s="27">
        <v>1.4</v>
      </c>
      <c r="I79" s="12">
        <f t="shared" si="8"/>
        <v>23462.725999999999</v>
      </c>
      <c r="J79" s="16">
        <f t="shared" si="9"/>
        <v>24565.474121999996</v>
      </c>
      <c r="K79" s="16">
        <v>656721.57999999996</v>
      </c>
      <c r="L79" s="19">
        <f t="shared" si="12"/>
        <v>51329.3</v>
      </c>
      <c r="M79" s="122">
        <f t="shared" si="13"/>
        <v>760088.49983744975</v>
      </c>
      <c r="N79" s="125">
        <f t="shared" si="14"/>
        <v>103366.91983744979</v>
      </c>
      <c r="O79" s="33">
        <v>2711</v>
      </c>
      <c r="P79" s="33">
        <v>2264</v>
      </c>
      <c r="Q79" s="135">
        <v>2238</v>
      </c>
    </row>
    <row r="80" spans="1:17" ht="14.25" customHeight="1">
      <c r="A80" s="14">
        <v>73</v>
      </c>
      <c r="B80" s="112" t="s">
        <v>19</v>
      </c>
      <c r="C80" s="11">
        <f t="shared" si="10"/>
        <v>2348</v>
      </c>
      <c r="D80" s="11">
        <v>200</v>
      </c>
      <c r="E80" s="11">
        <v>2148</v>
      </c>
      <c r="F80" s="16">
        <v>16759.09</v>
      </c>
      <c r="G80" s="16">
        <f t="shared" si="11"/>
        <v>17546.767229999998</v>
      </c>
      <c r="H80" s="27">
        <v>1</v>
      </c>
      <c r="I80" s="12">
        <f t="shared" si="8"/>
        <v>16759.09</v>
      </c>
      <c r="J80" s="16">
        <f t="shared" si="9"/>
        <v>17546.767229999998</v>
      </c>
      <c r="K80" s="16">
        <v>0</v>
      </c>
      <c r="L80" s="19">
        <f t="shared" si="12"/>
        <v>41042.300000000003</v>
      </c>
      <c r="M80" s="122">
        <f t="shared" si="13"/>
        <v>615634.11015059997</v>
      </c>
      <c r="N80" s="125">
        <f t="shared" si="14"/>
        <v>615634.11015059997</v>
      </c>
      <c r="O80" s="33">
        <v>3115</v>
      </c>
      <c r="P80" s="33">
        <v>2342</v>
      </c>
      <c r="Q80" s="135">
        <v>2014</v>
      </c>
    </row>
    <row r="81" spans="1:17" ht="14.25" customHeight="1">
      <c r="A81" s="14">
        <v>74</v>
      </c>
      <c r="B81" s="112" t="s">
        <v>53</v>
      </c>
      <c r="C81" s="11">
        <f t="shared" si="10"/>
        <v>4318</v>
      </c>
      <c r="D81" s="11">
        <v>270</v>
      </c>
      <c r="E81" s="11">
        <v>4048</v>
      </c>
      <c r="F81" s="16">
        <v>16759.09</v>
      </c>
      <c r="G81" s="16">
        <f t="shared" si="11"/>
        <v>17546.767229999998</v>
      </c>
      <c r="H81" s="27">
        <v>1.1599999999999999</v>
      </c>
      <c r="I81" s="12">
        <f t="shared" si="8"/>
        <v>19440.544399999999</v>
      </c>
      <c r="J81" s="16">
        <f t="shared" si="9"/>
        <v>20354.249986799994</v>
      </c>
      <c r="K81" s="16">
        <v>285000</v>
      </c>
      <c r="L81" s="19">
        <f t="shared" si="12"/>
        <v>87928</v>
      </c>
      <c r="M81" s="122">
        <f t="shared" si="13"/>
        <v>1314644.2640184956</v>
      </c>
      <c r="N81" s="125">
        <f t="shared" si="14"/>
        <v>1029644.2640184956</v>
      </c>
      <c r="O81" s="33">
        <v>4783</v>
      </c>
      <c r="P81" s="33">
        <v>4433</v>
      </c>
      <c r="Q81" s="135">
        <v>4100</v>
      </c>
    </row>
    <row r="82" spans="1:17" ht="14.25" customHeight="1">
      <c r="A82" s="14">
        <v>75</v>
      </c>
      <c r="B82" s="112" t="s">
        <v>50</v>
      </c>
      <c r="C82" s="11">
        <f t="shared" si="10"/>
        <v>2470</v>
      </c>
      <c r="D82" s="11">
        <v>100</v>
      </c>
      <c r="E82" s="11">
        <v>2370</v>
      </c>
      <c r="F82" s="16">
        <v>16759.09</v>
      </c>
      <c r="G82" s="16">
        <f t="shared" si="11"/>
        <v>17546.767229999998</v>
      </c>
      <c r="H82" s="27">
        <v>1</v>
      </c>
      <c r="I82" s="12">
        <f t="shared" si="8"/>
        <v>16759.09</v>
      </c>
      <c r="J82" s="16">
        <f t="shared" si="9"/>
        <v>17546.767229999998</v>
      </c>
      <c r="K82" s="16">
        <v>200000</v>
      </c>
      <c r="L82" s="19">
        <f t="shared" si="12"/>
        <v>43461.7</v>
      </c>
      <c r="M82" s="122">
        <f t="shared" si="13"/>
        <v>648926.21002649993</v>
      </c>
      <c r="N82" s="125">
        <f t="shared" si="14"/>
        <v>448926.21002649993</v>
      </c>
      <c r="O82" s="33">
        <v>2964</v>
      </c>
      <c r="P82" s="33">
        <v>2571</v>
      </c>
      <c r="Q82" s="135">
        <v>2414</v>
      </c>
    </row>
    <row r="83" spans="1:17" ht="14.25" customHeight="1">
      <c r="A83" s="14">
        <v>76</v>
      </c>
      <c r="B83" s="112" t="s">
        <v>54</v>
      </c>
      <c r="C83" s="11">
        <f t="shared" si="10"/>
        <v>8061</v>
      </c>
      <c r="D83" s="11">
        <v>461</v>
      </c>
      <c r="E83" s="11">
        <v>7600</v>
      </c>
      <c r="F83" s="16">
        <v>16759.09</v>
      </c>
      <c r="G83" s="16">
        <f t="shared" si="11"/>
        <v>17546.767229999998</v>
      </c>
      <c r="H83" s="27">
        <v>1.1499999999999999</v>
      </c>
      <c r="I83" s="12">
        <f t="shared" si="8"/>
        <v>19272.9535</v>
      </c>
      <c r="J83" s="16">
        <f t="shared" si="9"/>
        <v>20178.782314499997</v>
      </c>
      <c r="K83" s="16">
        <v>40000</v>
      </c>
      <c r="L83" s="19">
        <f t="shared" si="12"/>
        <v>162283.6</v>
      </c>
      <c r="M83" s="122">
        <f t="shared" si="13"/>
        <v>2433653.6573054995</v>
      </c>
      <c r="N83" s="125">
        <f t="shared" si="14"/>
        <v>2393653.6573054995</v>
      </c>
      <c r="O83" s="33">
        <v>10750</v>
      </c>
      <c r="P83" s="33">
        <v>8200</v>
      </c>
      <c r="Q83" s="11">
        <v>7792</v>
      </c>
    </row>
    <row r="84" spans="1:17" ht="14.25" customHeight="1">
      <c r="A84" s="14">
        <v>77</v>
      </c>
      <c r="B84" s="112" t="s">
        <v>20</v>
      </c>
      <c r="C84" s="11">
        <f t="shared" si="10"/>
        <v>1915</v>
      </c>
      <c r="D84" s="11">
        <v>112</v>
      </c>
      <c r="E84" s="11">
        <v>1803</v>
      </c>
      <c r="F84" s="16">
        <v>16759.09</v>
      </c>
      <c r="G84" s="16">
        <f t="shared" si="11"/>
        <v>17546.767229999998</v>
      </c>
      <c r="H84" s="27">
        <v>1</v>
      </c>
      <c r="I84" s="12">
        <f t="shared" si="8"/>
        <v>16759.09</v>
      </c>
      <c r="J84" s="16">
        <f t="shared" si="9"/>
        <v>17546.767229999998</v>
      </c>
      <c r="K84" s="16">
        <v>21701</v>
      </c>
      <c r="L84" s="19">
        <f t="shared" si="12"/>
        <v>33535.5</v>
      </c>
      <c r="M84" s="122">
        <f t="shared" si="13"/>
        <v>502707.59093534993</v>
      </c>
      <c r="N84" s="125">
        <f t="shared" si="14"/>
        <v>481006.59093534993</v>
      </c>
      <c r="O84" s="33">
        <v>2353</v>
      </c>
      <c r="P84" s="33">
        <v>1995</v>
      </c>
      <c r="Q84" s="135">
        <v>2096</v>
      </c>
    </row>
    <row r="85" spans="1:17" ht="14.25" customHeight="1">
      <c r="A85" s="14">
        <v>78</v>
      </c>
      <c r="B85" s="112" t="s">
        <v>154</v>
      </c>
      <c r="C85" s="11">
        <f t="shared" si="10"/>
        <v>11520</v>
      </c>
      <c r="D85" s="11">
        <v>570</v>
      </c>
      <c r="E85" s="11">
        <v>10950</v>
      </c>
      <c r="F85" s="16">
        <v>16759.09</v>
      </c>
      <c r="G85" s="16">
        <f t="shared" si="11"/>
        <v>17546.767229999998</v>
      </c>
      <c r="H85" s="27">
        <v>1</v>
      </c>
      <c r="I85" s="12">
        <f t="shared" si="8"/>
        <v>16759.09</v>
      </c>
      <c r="J85" s="16">
        <f t="shared" si="9"/>
        <v>17546.767229999998</v>
      </c>
      <c r="K85" s="16">
        <v>2000</v>
      </c>
      <c r="L85" s="19">
        <f t="shared" si="12"/>
        <v>201691.8</v>
      </c>
      <c r="M85" s="122">
        <f t="shared" si="13"/>
        <v>3025346.7370274998</v>
      </c>
      <c r="N85" s="125">
        <f t="shared" si="14"/>
        <v>3023346.7370274998</v>
      </c>
      <c r="O85" s="33">
        <v>12328</v>
      </c>
      <c r="P85" s="33">
        <v>11646</v>
      </c>
      <c r="Q85" s="135">
        <v>11532</v>
      </c>
    </row>
    <row r="86" spans="1:17" ht="14.25" customHeight="1">
      <c r="A86" s="14">
        <v>79</v>
      </c>
      <c r="B86" s="112" t="s">
        <v>155</v>
      </c>
      <c r="C86" s="11">
        <f t="shared" si="10"/>
        <v>4928</v>
      </c>
      <c r="D86" s="11">
        <v>424</v>
      </c>
      <c r="E86" s="11">
        <v>4504</v>
      </c>
      <c r="F86" s="16">
        <v>16759.09</v>
      </c>
      <c r="G86" s="16">
        <f t="shared" si="11"/>
        <v>17546.767229999998</v>
      </c>
      <c r="H86" s="27">
        <v>1</v>
      </c>
      <c r="I86" s="12">
        <f t="shared" si="8"/>
        <v>16759.09</v>
      </c>
      <c r="J86" s="16">
        <f t="shared" si="9"/>
        <v>17546.767229999998</v>
      </c>
      <c r="K86" s="16">
        <v>341084.86</v>
      </c>
      <c r="L86" s="19">
        <f t="shared" si="12"/>
        <v>86477.6</v>
      </c>
      <c r="M86" s="122">
        <f t="shared" si="13"/>
        <v>1292047.4064587997</v>
      </c>
      <c r="N86" s="125">
        <f t="shared" si="14"/>
        <v>950962.54645879974</v>
      </c>
      <c r="O86" s="33">
        <v>5777</v>
      </c>
      <c r="P86" s="33">
        <v>5429</v>
      </c>
      <c r="Q86" s="11">
        <v>5426</v>
      </c>
    </row>
    <row r="87" spans="1:17" ht="14.25" customHeight="1">
      <c r="A87" s="14">
        <v>80</v>
      </c>
      <c r="B87" s="112" t="s">
        <v>86</v>
      </c>
      <c r="C87" s="11">
        <f t="shared" si="10"/>
        <v>1020</v>
      </c>
      <c r="D87" s="11">
        <v>50</v>
      </c>
      <c r="E87" s="11">
        <v>970</v>
      </c>
      <c r="F87" s="16">
        <v>16759.09</v>
      </c>
      <c r="G87" s="16">
        <f t="shared" si="11"/>
        <v>17546.767229999998</v>
      </c>
      <c r="H87" s="27">
        <v>1</v>
      </c>
      <c r="I87" s="12">
        <f t="shared" si="8"/>
        <v>16759.09</v>
      </c>
      <c r="J87" s="16">
        <f t="shared" si="9"/>
        <v>17546.767229999998</v>
      </c>
      <c r="K87" s="16">
        <v>24053</v>
      </c>
      <c r="L87" s="19">
        <f t="shared" si="12"/>
        <v>17882.400000000001</v>
      </c>
      <c r="M87" s="122">
        <f t="shared" si="13"/>
        <v>267874.78069649992</v>
      </c>
      <c r="N87" s="125">
        <f t="shared" si="14"/>
        <v>243821.78069649992</v>
      </c>
      <c r="O87" s="33">
        <v>1390</v>
      </c>
      <c r="P87" s="33">
        <v>1069</v>
      </c>
      <c r="Q87" s="135">
        <v>1026</v>
      </c>
    </row>
    <row r="88" spans="1:17" ht="14.25" customHeight="1">
      <c r="A88" s="14">
        <v>81</v>
      </c>
      <c r="B88" s="112" t="s">
        <v>74</v>
      </c>
      <c r="C88" s="11">
        <f t="shared" si="10"/>
        <v>534</v>
      </c>
      <c r="D88" s="11">
        <v>45</v>
      </c>
      <c r="E88" s="11">
        <v>489</v>
      </c>
      <c r="F88" s="16">
        <v>16759.09</v>
      </c>
      <c r="G88" s="16">
        <f t="shared" si="11"/>
        <v>17546.767229999998</v>
      </c>
      <c r="H88" s="27">
        <v>1.27</v>
      </c>
      <c r="I88" s="12">
        <f t="shared" si="8"/>
        <v>21284.044300000001</v>
      </c>
      <c r="J88" s="16">
        <f t="shared" si="9"/>
        <v>22284.394382099996</v>
      </c>
      <c r="K88" s="16">
        <v>177643.93</v>
      </c>
      <c r="L88" s="19">
        <f t="shared" si="12"/>
        <v>12032.5</v>
      </c>
      <c r="M88" s="122">
        <f t="shared" si="13"/>
        <v>177822.76269520345</v>
      </c>
      <c r="N88" s="125">
        <f t="shared" si="14"/>
        <v>178.83269520345493</v>
      </c>
      <c r="O88" s="33">
        <v>597</v>
      </c>
      <c r="P88" s="33">
        <v>534</v>
      </c>
      <c r="Q88" s="135">
        <v>558</v>
      </c>
    </row>
    <row r="89" spans="1:17" ht="14.25" customHeight="1">
      <c r="A89" s="14">
        <v>82</v>
      </c>
      <c r="B89" s="112" t="s">
        <v>87</v>
      </c>
      <c r="C89" s="11">
        <f t="shared" si="10"/>
        <v>113</v>
      </c>
      <c r="D89" s="11">
        <v>10</v>
      </c>
      <c r="E89" s="11">
        <v>103</v>
      </c>
      <c r="F89" s="16">
        <v>16759.09</v>
      </c>
      <c r="G89" s="16">
        <f t="shared" si="11"/>
        <v>17546.767229999998</v>
      </c>
      <c r="H89" s="27">
        <v>1.5</v>
      </c>
      <c r="I89" s="12">
        <f t="shared" si="8"/>
        <v>25138.635000000002</v>
      </c>
      <c r="J89" s="16">
        <f t="shared" si="9"/>
        <v>26320.150844999996</v>
      </c>
      <c r="K89" s="16">
        <v>22000</v>
      </c>
      <c r="L89" s="19">
        <f t="shared" si="12"/>
        <v>2984.4</v>
      </c>
      <c r="M89" s="122">
        <f t="shared" si="13"/>
        <v>44435.428305524998</v>
      </c>
      <c r="N89" s="125">
        <f t="shared" si="14"/>
        <v>22435.428305524998</v>
      </c>
      <c r="O89" s="33">
        <v>126</v>
      </c>
      <c r="P89" s="33">
        <v>112</v>
      </c>
      <c r="Q89" s="135">
        <v>116</v>
      </c>
    </row>
    <row r="90" spans="1:17" ht="14.25" customHeight="1">
      <c r="A90" s="14">
        <v>83</v>
      </c>
      <c r="B90" s="112" t="s">
        <v>156</v>
      </c>
      <c r="C90" s="11">
        <f t="shared" si="10"/>
        <v>2795</v>
      </c>
      <c r="D90" s="11">
        <v>0</v>
      </c>
      <c r="E90" s="11">
        <v>2795</v>
      </c>
      <c r="F90" s="16">
        <v>16759.09</v>
      </c>
      <c r="G90" s="16">
        <f t="shared" si="11"/>
        <v>17546.767229999998</v>
      </c>
      <c r="H90" s="27">
        <v>1.5</v>
      </c>
      <c r="I90" s="12">
        <f t="shared" si="8"/>
        <v>25138.635000000002</v>
      </c>
      <c r="J90" s="16">
        <f t="shared" si="9"/>
        <v>26320.150844999996</v>
      </c>
      <c r="K90" s="16">
        <v>0</v>
      </c>
      <c r="L90" s="19">
        <f t="shared" si="12"/>
        <v>73564.800000000003</v>
      </c>
      <c r="M90" s="122">
        <f t="shared" si="13"/>
        <v>1103472.3241766251</v>
      </c>
      <c r="N90" s="125">
        <f t="shared" si="14"/>
        <v>1103472.3241766251</v>
      </c>
      <c r="O90" s="33">
        <v>3185</v>
      </c>
      <c r="P90" s="33">
        <v>2895</v>
      </c>
      <c r="Q90" s="135">
        <v>2756</v>
      </c>
    </row>
    <row r="91" spans="1:17" ht="14.25" customHeight="1">
      <c r="A91" s="14">
        <v>84</v>
      </c>
      <c r="B91" s="112" t="s">
        <v>75</v>
      </c>
      <c r="C91" s="11">
        <f t="shared" si="10"/>
        <v>160</v>
      </c>
      <c r="D91" s="11">
        <v>14</v>
      </c>
      <c r="E91" s="11">
        <v>146</v>
      </c>
      <c r="F91" s="16">
        <v>16759.09</v>
      </c>
      <c r="G91" s="16">
        <f t="shared" si="11"/>
        <v>17546.767229999998</v>
      </c>
      <c r="H91" s="27">
        <v>2</v>
      </c>
      <c r="I91" s="12">
        <f t="shared" si="8"/>
        <v>33518.18</v>
      </c>
      <c r="J91" s="16">
        <f t="shared" si="9"/>
        <v>35093.534459999995</v>
      </c>
      <c r="K91" s="16">
        <v>33786.33</v>
      </c>
      <c r="L91" s="19">
        <f t="shared" si="12"/>
        <v>5626.7</v>
      </c>
      <c r="M91" s="122">
        <f t="shared" si="13"/>
        <v>83893.658267399966</v>
      </c>
      <c r="N91" s="125">
        <f t="shared" si="14"/>
        <v>50107.328267399964</v>
      </c>
      <c r="O91" s="33">
        <v>127</v>
      </c>
      <c r="P91" s="33">
        <v>160</v>
      </c>
      <c r="Q91" s="135">
        <v>162</v>
      </c>
    </row>
    <row r="92" spans="1:17" ht="14.25" customHeight="1">
      <c r="A92" s="14">
        <v>85</v>
      </c>
      <c r="B92" s="112" t="s">
        <v>157</v>
      </c>
      <c r="C92" s="11">
        <f t="shared" si="10"/>
        <v>1143</v>
      </c>
      <c r="D92" s="11">
        <v>93</v>
      </c>
      <c r="E92" s="11">
        <v>1050</v>
      </c>
      <c r="F92" s="16">
        <v>16759.09</v>
      </c>
      <c r="G92" s="16">
        <f t="shared" si="11"/>
        <v>17546.767229999998</v>
      </c>
      <c r="H92" s="27">
        <v>1.5</v>
      </c>
      <c r="I92" s="12">
        <f t="shared" si="8"/>
        <v>25138.635000000002</v>
      </c>
      <c r="J92" s="16">
        <f t="shared" si="9"/>
        <v>26320.150844999996</v>
      </c>
      <c r="K92" s="16">
        <v>5301.77</v>
      </c>
      <c r="L92" s="19">
        <f t="shared" si="12"/>
        <v>29979.4</v>
      </c>
      <c r="M92" s="122">
        <f t="shared" si="13"/>
        <v>449610.77163374989</v>
      </c>
      <c r="N92" s="125">
        <f t="shared" si="14"/>
        <v>444309.00163374987</v>
      </c>
      <c r="O92" s="33">
        <v>1392</v>
      </c>
      <c r="P92" s="33">
        <v>1145</v>
      </c>
      <c r="Q92" s="135">
        <v>1034</v>
      </c>
    </row>
    <row r="93" spans="1:17" ht="14.25" customHeight="1">
      <c r="A93" s="30">
        <v>86</v>
      </c>
      <c r="B93" s="112" t="s">
        <v>158</v>
      </c>
      <c r="C93" s="11">
        <f t="shared" si="10"/>
        <v>26</v>
      </c>
      <c r="D93" s="11">
        <v>3</v>
      </c>
      <c r="E93" s="11">
        <v>23</v>
      </c>
      <c r="F93" s="16">
        <v>16759.09</v>
      </c>
      <c r="G93" s="16">
        <f t="shared" si="11"/>
        <v>17546.767229999998</v>
      </c>
      <c r="H93" s="27">
        <v>1.4</v>
      </c>
      <c r="I93" s="12">
        <f t="shared" si="8"/>
        <v>23462.725999999999</v>
      </c>
      <c r="J93" s="16">
        <f t="shared" si="9"/>
        <v>24565.474121999996</v>
      </c>
      <c r="K93" s="16">
        <v>0</v>
      </c>
      <c r="L93" s="19">
        <f t="shared" si="12"/>
        <v>635.4</v>
      </c>
      <c r="M93" s="122">
        <f t="shared" si="13"/>
        <v>9530.9112420899983</v>
      </c>
      <c r="N93" s="125">
        <f t="shared" si="14"/>
        <v>9530.9112420899983</v>
      </c>
      <c r="O93" s="33">
        <v>25</v>
      </c>
      <c r="P93" s="33">
        <v>15</v>
      </c>
      <c r="Q93" s="135">
        <v>16</v>
      </c>
    </row>
  </sheetData>
  <mergeCells count="12">
    <mergeCell ref="Q3:Q4"/>
    <mergeCell ref="O3:O4"/>
    <mergeCell ref="P3:P4"/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51" footer="0.51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37"/>
  <sheetViews>
    <sheetView zoomScaleNormal="100" workbookViewId="0">
      <pane xSplit="1" ySplit="7" topLeftCell="B68" activePane="bottomRight" state="frozen"/>
      <selection pane="topRight" activeCell="B1" sqref="B1"/>
      <selection pane="bottomLeft" activeCell="A8" sqref="A8"/>
      <selection pane="bottomRight" activeCell="O7" sqref="O7"/>
    </sheetView>
  </sheetViews>
  <sheetFormatPr defaultRowHeight="12.75"/>
  <cols>
    <col min="1" max="1" width="4.28515625" customWidth="1"/>
    <col min="2" max="2" width="24.140625" customWidth="1"/>
    <col min="3" max="3" width="9.7109375" style="23" customWidth="1"/>
    <col min="4" max="4" width="10.42578125" customWidth="1"/>
    <col min="5" max="5" width="10.7109375" customWidth="1"/>
    <col min="6" max="6" width="7.5703125" customWidth="1"/>
    <col min="7" max="7" width="9.28515625" customWidth="1"/>
    <col min="8" max="8" width="9.85546875" bestFit="1" customWidth="1"/>
    <col min="9" max="9" width="9.85546875" style="23" bestFit="1" customWidth="1"/>
    <col min="10" max="10" width="11" style="23" customWidth="1"/>
    <col min="11" max="11" width="10.42578125" customWidth="1"/>
    <col min="12" max="12" width="8.28515625" customWidth="1"/>
    <col min="13" max="14" width="10.7109375" customWidth="1"/>
    <col min="15" max="15" width="9.85546875" style="23" bestFit="1" customWidth="1"/>
    <col min="16" max="17" width="10.5703125" customWidth="1"/>
    <col min="18" max="18" width="8.140625" customWidth="1"/>
    <col min="19" max="19" width="9.28515625" customWidth="1"/>
    <col min="20" max="20" width="10.7109375" customWidth="1"/>
    <col min="21" max="21" width="14.85546875" customWidth="1"/>
    <col min="22" max="22" width="12.42578125" customWidth="1"/>
    <col min="23" max="23" width="12.5703125" customWidth="1"/>
    <col min="24" max="24" width="12.7109375" customWidth="1"/>
    <col min="25" max="25" width="7.85546875" customWidth="1"/>
    <col min="26" max="26" width="9.5703125" customWidth="1"/>
  </cols>
  <sheetData>
    <row r="1" spans="1:27">
      <c r="A1" s="1"/>
      <c r="B1" s="1"/>
      <c r="C1" s="21"/>
      <c r="D1" s="1"/>
      <c r="E1" s="1"/>
      <c r="F1" s="1"/>
      <c r="G1" s="1"/>
      <c r="H1" s="1"/>
      <c r="I1" s="21"/>
      <c r="J1" s="21"/>
      <c r="K1" s="1"/>
      <c r="L1" s="1"/>
      <c r="M1" s="1"/>
      <c r="N1" s="1"/>
      <c r="O1" s="21"/>
      <c r="P1" s="1"/>
      <c r="Q1" s="1"/>
      <c r="R1" s="1"/>
      <c r="S1" s="1"/>
      <c r="T1" s="1"/>
      <c r="U1" s="1"/>
      <c r="V1" s="2" t="s">
        <v>79</v>
      </c>
    </row>
    <row r="2" spans="1:27">
      <c r="A2" s="1"/>
      <c r="B2" s="1"/>
      <c r="C2" s="21"/>
      <c r="D2" s="1"/>
      <c r="E2" s="1"/>
      <c r="F2" s="1"/>
      <c r="G2" s="1"/>
      <c r="H2" s="1"/>
      <c r="I2" s="21"/>
      <c r="J2" s="21"/>
      <c r="K2" s="1"/>
      <c r="L2" s="1"/>
      <c r="M2" s="1"/>
      <c r="N2" s="1"/>
      <c r="O2" s="21"/>
      <c r="P2" s="1"/>
      <c r="Q2" s="1"/>
      <c r="R2" s="1"/>
      <c r="S2" s="1"/>
      <c r="T2" s="1"/>
      <c r="U2" s="7"/>
      <c r="V2" s="1"/>
    </row>
    <row r="3" spans="1:27" ht="65.25" customHeight="1">
      <c r="A3" s="194" t="s">
        <v>206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</row>
    <row r="4" spans="1:27" ht="30.75" customHeight="1">
      <c r="A4" s="195" t="s">
        <v>77</v>
      </c>
      <c r="B4" s="186" t="s">
        <v>2</v>
      </c>
      <c r="C4" s="201" t="s">
        <v>128</v>
      </c>
      <c r="D4" s="186" t="s">
        <v>80</v>
      </c>
      <c r="E4" s="186"/>
      <c r="F4" s="186"/>
      <c r="G4" s="186"/>
      <c r="H4" s="186"/>
      <c r="I4" s="201" t="s">
        <v>129</v>
      </c>
      <c r="J4" s="198" t="s">
        <v>81</v>
      </c>
      <c r="K4" s="199"/>
      <c r="L4" s="199"/>
      <c r="M4" s="199"/>
      <c r="N4" s="200"/>
      <c r="O4" s="201" t="s">
        <v>130</v>
      </c>
      <c r="P4" s="186" t="s">
        <v>81</v>
      </c>
      <c r="Q4" s="186"/>
      <c r="R4" s="186"/>
      <c r="S4" s="186"/>
      <c r="T4" s="186"/>
      <c r="U4" s="186" t="s">
        <v>186</v>
      </c>
      <c r="V4" s="186" t="s">
        <v>133</v>
      </c>
      <c r="W4" s="193" t="s">
        <v>221</v>
      </c>
    </row>
    <row r="5" spans="1:27" ht="198" customHeight="1">
      <c r="A5" s="197"/>
      <c r="B5" s="186"/>
      <c r="C5" s="201"/>
      <c r="D5" s="30" t="s">
        <v>207</v>
      </c>
      <c r="E5" s="123" t="s">
        <v>228</v>
      </c>
      <c r="F5" s="30" t="s">
        <v>131</v>
      </c>
      <c r="G5" s="30" t="s">
        <v>208</v>
      </c>
      <c r="H5" s="123" t="s">
        <v>229</v>
      </c>
      <c r="I5" s="201"/>
      <c r="J5" s="30" t="s">
        <v>209</v>
      </c>
      <c r="K5" s="123" t="s">
        <v>230</v>
      </c>
      <c r="L5" s="30" t="s">
        <v>132</v>
      </c>
      <c r="M5" s="30" t="s">
        <v>210</v>
      </c>
      <c r="N5" s="123" t="s">
        <v>231</v>
      </c>
      <c r="O5" s="201"/>
      <c r="P5" s="30" t="s">
        <v>211</v>
      </c>
      <c r="Q5" s="123" t="s">
        <v>232</v>
      </c>
      <c r="R5" s="30" t="s">
        <v>132</v>
      </c>
      <c r="S5" s="30" t="s">
        <v>212</v>
      </c>
      <c r="T5" s="123" t="s">
        <v>233</v>
      </c>
      <c r="U5" s="186"/>
      <c r="V5" s="186"/>
      <c r="W5" s="193"/>
      <c r="Y5" s="134" t="s">
        <v>248</v>
      </c>
      <c r="Z5" s="134" t="s">
        <v>249</v>
      </c>
      <c r="AA5" s="134" t="s">
        <v>250</v>
      </c>
    </row>
    <row r="6" spans="1:27">
      <c r="A6" s="4">
        <v>1</v>
      </c>
      <c r="B6" s="41">
        <v>2</v>
      </c>
      <c r="C6" s="42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  <c r="I6" s="42">
        <v>9</v>
      </c>
      <c r="J6" s="42">
        <v>10</v>
      </c>
      <c r="K6" s="41">
        <v>11</v>
      </c>
      <c r="L6" s="41">
        <v>12</v>
      </c>
      <c r="M6" s="41">
        <v>13</v>
      </c>
      <c r="N6" s="41">
        <v>14</v>
      </c>
      <c r="O6" s="42">
        <v>15</v>
      </c>
      <c r="P6" s="41">
        <v>16</v>
      </c>
      <c r="Q6" s="41">
        <v>17</v>
      </c>
      <c r="R6" s="41">
        <v>18</v>
      </c>
      <c r="S6" s="41">
        <v>19</v>
      </c>
      <c r="T6" s="41">
        <v>20</v>
      </c>
      <c r="U6" s="41">
        <v>21</v>
      </c>
      <c r="V6" s="41">
        <v>22</v>
      </c>
      <c r="W6" s="120"/>
    </row>
    <row r="7" spans="1:27">
      <c r="A7" s="14"/>
      <c r="B7" s="38" t="s">
        <v>3</v>
      </c>
      <c r="C7" s="142">
        <f>SUM(C9:C94)</f>
        <v>1454</v>
      </c>
      <c r="D7" s="43"/>
      <c r="E7" s="43"/>
      <c r="F7" s="43"/>
      <c r="G7" s="43"/>
      <c r="H7" s="43"/>
      <c r="I7" s="43">
        <f>SUM(I9:I94)</f>
        <v>338504</v>
      </c>
      <c r="J7" s="43"/>
      <c r="K7" s="43"/>
      <c r="L7" s="43"/>
      <c r="M7" s="43"/>
      <c r="N7" s="43"/>
      <c r="O7" s="142">
        <f>SUM(O9:O94)</f>
        <v>660132</v>
      </c>
      <c r="P7" s="43"/>
      <c r="Q7" s="43"/>
      <c r="R7" s="43"/>
      <c r="S7" s="43"/>
      <c r="T7" s="43"/>
      <c r="U7" s="44">
        <f>SUM(U9:U94)</f>
        <v>361093532.46999997</v>
      </c>
      <c r="V7" s="45">
        <f>SUM(V9:V94)</f>
        <v>71436519.799999997</v>
      </c>
      <c r="W7" s="138">
        <f>SUM(W9:W94)</f>
        <v>1066131398.1982973</v>
      </c>
      <c r="Y7" s="43">
        <f t="shared" ref="Y7:AA7" si="0">SUM(Y9:Y94)</f>
        <v>1885</v>
      </c>
      <c r="Z7" s="43">
        <f t="shared" si="0"/>
        <v>335972</v>
      </c>
      <c r="AA7" s="43">
        <f t="shared" si="0"/>
        <v>693348</v>
      </c>
    </row>
    <row r="8" spans="1:27" ht="12" customHeight="1">
      <c r="A8" s="14"/>
      <c r="B8" s="38"/>
      <c r="C8" s="46"/>
      <c r="D8" s="47"/>
      <c r="E8" s="47"/>
      <c r="F8" s="47"/>
      <c r="G8" s="47"/>
      <c r="H8" s="47"/>
      <c r="I8" s="48"/>
      <c r="J8" s="48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9"/>
      <c r="W8" s="120"/>
    </row>
    <row r="9" spans="1:27" s="28" customFormat="1" ht="14.25" customHeight="1">
      <c r="A9" s="14">
        <v>1</v>
      </c>
      <c r="B9" s="110" t="s">
        <v>148</v>
      </c>
      <c r="C9" s="50">
        <v>5</v>
      </c>
      <c r="D9" s="51">
        <v>12569.33</v>
      </c>
      <c r="E9" s="51">
        <f>D9*1.047</f>
        <v>13160.08851</v>
      </c>
      <c r="F9" s="54">
        <v>1</v>
      </c>
      <c r="G9" s="51">
        <f>D9*F9</f>
        <v>12569.33</v>
      </c>
      <c r="H9" s="51">
        <f>E9*F9</f>
        <v>13160.08851</v>
      </c>
      <c r="I9" s="50">
        <v>1304</v>
      </c>
      <c r="J9" s="51">
        <v>3142.33</v>
      </c>
      <c r="K9" s="51">
        <f>J9*1.047</f>
        <v>3290.0195099999996</v>
      </c>
      <c r="L9" s="54">
        <v>1</v>
      </c>
      <c r="M9" s="51">
        <f>J9*L9</f>
        <v>3142.33</v>
      </c>
      <c r="N9" s="51">
        <f>K9*L9</f>
        <v>3290.0195099999996</v>
      </c>
      <c r="O9" s="50">
        <v>2431</v>
      </c>
      <c r="P9" s="51">
        <v>6284.65</v>
      </c>
      <c r="Q9" s="51">
        <f>P9*1.047</f>
        <v>6580.0285499999991</v>
      </c>
      <c r="R9" s="54">
        <v>1</v>
      </c>
      <c r="S9" s="51">
        <f>P9*R9</f>
        <v>6284.65</v>
      </c>
      <c r="T9" s="51">
        <f>Q9*R9</f>
        <v>6580.0285499999991</v>
      </c>
      <c r="U9" s="51">
        <v>535435.99</v>
      </c>
      <c r="V9" s="52">
        <f>ROUND((((C9*G9+I9*M9+O9*S9)+(C9*H9+I9*N9+O9*T9)*11+U9)/1000),1)</f>
        <v>243846.3</v>
      </c>
      <c r="W9" s="122">
        <f>((C9*G9+I9*M9+O9*S9)+(C9*H9+I9*N9+O9*T9)*11)*1.5/100</f>
        <v>3649662.2594256001</v>
      </c>
      <c r="X9" s="126">
        <f>W9-U9</f>
        <v>3114226.2694255998</v>
      </c>
      <c r="Y9" s="28">
        <v>8</v>
      </c>
      <c r="Z9" s="29">
        <v>1348</v>
      </c>
      <c r="AA9" s="29">
        <v>2537</v>
      </c>
    </row>
    <row r="10" spans="1:27" s="28" customFormat="1" ht="14.25" customHeight="1">
      <c r="A10" s="14">
        <v>2</v>
      </c>
      <c r="B10" s="110" t="s">
        <v>55</v>
      </c>
      <c r="C10" s="50">
        <v>3</v>
      </c>
      <c r="D10" s="51">
        <v>12569.33</v>
      </c>
      <c r="E10" s="51">
        <f t="shared" ref="E10:E73" si="1">D10*1.047</f>
        <v>13160.08851</v>
      </c>
      <c r="F10" s="54">
        <v>1.4</v>
      </c>
      <c r="G10" s="51">
        <f t="shared" ref="G10:G68" si="2">D10*F10</f>
        <v>17597.061999999998</v>
      </c>
      <c r="H10" s="51">
        <f t="shared" ref="H10:H68" si="3">E10*F10</f>
        <v>18424.123914</v>
      </c>
      <c r="I10" s="50">
        <v>930</v>
      </c>
      <c r="J10" s="51">
        <v>3142.33</v>
      </c>
      <c r="K10" s="51">
        <f t="shared" ref="K10:K73" si="4">J10*1.047</f>
        <v>3290.0195099999996</v>
      </c>
      <c r="L10" s="54">
        <v>1.4</v>
      </c>
      <c r="M10" s="51">
        <f t="shared" ref="M10:M68" si="5">J10*L10</f>
        <v>4399.2619999999997</v>
      </c>
      <c r="N10" s="51">
        <f t="shared" ref="N10:N68" si="6">K10*L10</f>
        <v>4606.027313999999</v>
      </c>
      <c r="O10" s="50">
        <v>1965</v>
      </c>
      <c r="P10" s="51">
        <v>6284.65</v>
      </c>
      <c r="Q10" s="51">
        <f t="shared" ref="Q10:Q73" si="7">P10*1.047</f>
        <v>6580.0285499999991</v>
      </c>
      <c r="R10" s="54">
        <v>1.4</v>
      </c>
      <c r="S10" s="51">
        <f t="shared" ref="S10:S68" si="8">P10*R10</f>
        <v>8798.5099999999984</v>
      </c>
      <c r="T10" s="51">
        <f t="shared" ref="T10:T68" si="9">Q10*R10</f>
        <v>9212.039969999998</v>
      </c>
      <c r="U10" s="51">
        <v>145000</v>
      </c>
      <c r="V10" s="52">
        <f t="shared" ref="V10:V68" si="10">ROUND((((C10*G10+I10*M10+O10*S10)+(C10*H10+I10*N10+O10*T10)*11+U10)/1000),1)</f>
        <v>268424.09999999998</v>
      </c>
      <c r="W10" s="122">
        <f t="shared" ref="W10:W73" si="11">((C10*G10+I10*M10+O10*S10)+(C10*H10+I10*N10+O10*T10)*11)*1.5/100</f>
        <v>4024186.146883979</v>
      </c>
      <c r="X10" s="126">
        <f t="shared" ref="X10:X73" si="12">W10-U10</f>
        <v>3879186.146883979</v>
      </c>
      <c r="Y10" s="28">
        <v>4</v>
      </c>
      <c r="Z10" s="29">
        <v>965</v>
      </c>
      <c r="AA10" s="29">
        <v>2056</v>
      </c>
    </row>
    <row r="11" spans="1:27" s="28" customFormat="1" ht="14.25" customHeight="1">
      <c r="A11" s="14">
        <v>3</v>
      </c>
      <c r="B11" s="110" t="s">
        <v>39</v>
      </c>
      <c r="C11" s="50">
        <v>20</v>
      </c>
      <c r="D11" s="51">
        <v>12569.33</v>
      </c>
      <c r="E11" s="51">
        <f t="shared" si="1"/>
        <v>13160.08851</v>
      </c>
      <c r="F11" s="54">
        <v>1.1499999999999999</v>
      </c>
      <c r="G11" s="51">
        <f t="shared" si="2"/>
        <v>14454.729499999999</v>
      </c>
      <c r="H11" s="51">
        <f t="shared" si="3"/>
        <v>15134.101786499998</v>
      </c>
      <c r="I11" s="50">
        <v>10021</v>
      </c>
      <c r="J11" s="51">
        <v>3142.33</v>
      </c>
      <c r="K11" s="51">
        <f t="shared" si="4"/>
        <v>3290.0195099999996</v>
      </c>
      <c r="L11" s="54">
        <v>1.1499999999999999</v>
      </c>
      <c r="M11" s="51">
        <f t="shared" si="5"/>
        <v>3613.6794999999997</v>
      </c>
      <c r="N11" s="51">
        <f t="shared" si="6"/>
        <v>3783.5224364999995</v>
      </c>
      <c r="O11" s="50">
        <v>18653</v>
      </c>
      <c r="P11" s="51">
        <v>6284.65</v>
      </c>
      <c r="Q11" s="51">
        <f t="shared" si="7"/>
        <v>6580.0285499999991</v>
      </c>
      <c r="R11" s="54">
        <v>1.1499999999999999</v>
      </c>
      <c r="S11" s="51">
        <f t="shared" si="8"/>
        <v>7227.3474999999989</v>
      </c>
      <c r="T11" s="51">
        <f t="shared" si="9"/>
        <v>7567.0328324999982</v>
      </c>
      <c r="U11" s="51">
        <v>137555.25</v>
      </c>
      <c r="V11" s="52">
        <f t="shared" si="10"/>
        <v>2144468.5</v>
      </c>
      <c r="W11" s="122">
        <f t="shared" si="11"/>
        <v>32164964.273080632</v>
      </c>
      <c r="X11" s="126">
        <f t="shared" si="12"/>
        <v>32027409.023080632</v>
      </c>
      <c r="Y11" s="28">
        <v>95</v>
      </c>
      <c r="Z11" s="29">
        <v>10028</v>
      </c>
      <c r="AA11" s="29">
        <v>20740</v>
      </c>
    </row>
    <row r="12" spans="1:27" s="28" customFormat="1" ht="14.25" customHeight="1">
      <c r="A12" s="14">
        <v>4</v>
      </c>
      <c r="B12" s="110" t="s">
        <v>56</v>
      </c>
      <c r="C12" s="50">
        <v>0</v>
      </c>
      <c r="D12" s="51">
        <v>12569.33</v>
      </c>
      <c r="E12" s="51">
        <f t="shared" si="1"/>
        <v>13160.08851</v>
      </c>
      <c r="F12" s="53">
        <v>1.21</v>
      </c>
      <c r="G12" s="51">
        <f t="shared" si="2"/>
        <v>15208.889299999999</v>
      </c>
      <c r="H12" s="51">
        <f t="shared" si="3"/>
        <v>15923.707097099999</v>
      </c>
      <c r="I12" s="50">
        <v>3300</v>
      </c>
      <c r="J12" s="51">
        <v>3142.33</v>
      </c>
      <c r="K12" s="51">
        <f t="shared" si="4"/>
        <v>3290.0195099999996</v>
      </c>
      <c r="L12" s="53">
        <v>1.21</v>
      </c>
      <c r="M12" s="51">
        <f t="shared" si="5"/>
        <v>3802.2192999999997</v>
      </c>
      <c r="N12" s="51">
        <f t="shared" si="6"/>
        <v>3980.9236070999996</v>
      </c>
      <c r="O12" s="50">
        <v>6700</v>
      </c>
      <c r="P12" s="51">
        <v>6284.65</v>
      </c>
      <c r="Q12" s="51">
        <f t="shared" si="7"/>
        <v>6580.0285499999991</v>
      </c>
      <c r="R12" s="53">
        <v>1.21</v>
      </c>
      <c r="S12" s="51">
        <f t="shared" si="8"/>
        <v>7604.4264999999996</v>
      </c>
      <c r="T12" s="51">
        <f t="shared" si="9"/>
        <v>7961.834545499999</v>
      </c>
      <c r="U12" s="51">
        <v>1050000</v>
      </c>
      <c r="V12" s="52">
        <f t="shared" si="10"/>
        <v>795841.7</v>
      </c>
      <c r="W12" s="122">
        <f t="shared" si="11"/>
        <v>11921875.712716199</v>
      </c>
      <c r="X12" s="126">
        <f t="shared" si="12"/>
        <v>10871875.712716199</v>
      </c>
      <c r="Y12" s="28">
        <v>0</v>
      </c>
      <c r="Z12" s="29">
        <v>3345</v>
      </c>
      <c r="AA12" s="29">
        <v>7336</v>
      </c>
    </row>
    <row r="13" spans="1:27" s="28" customFormat="1" ht="14.25" customHeight="1">
      <c r="A13" s="14">
        <v>5</v>
      </c>
      <c r="B13" s="110" t="s">
        <v>30</v>
      </c>
      <c r="C13" s="50">
        <v>5</v>
      </c>
      <c r="D13" s="51">
        <v>12569.33</v>
      </c>
      <c r="E13" s="51">
        <f t="shared" si="1"/>
        <v>13160.08851</v>
      </c>
      <c r="F13" s="54">
        <v>1</v>
      </c>
      <c r="G13" s="51">
        <f t="shared" si="2"/>
        <v>12569.33</v>
      </c>
      <c r="H13" s="51">
        <f t="shared" si="3"/>
        <v>13160.08851</v>
      </c>
      <c r="I13" s="50">
        <v>18200</v>
      </c>
      <c r="J13" s="51">
        <v>3142.33</v>
      </c>
      <c r="K13" s="51">
        <f t="shared" si="4"/>
        <v>3290.0195099999996</v>
      </c>
      <c r="L13" s="54">
        <v>1</v>
      </c>
      <c r="M13" s="51">
        <f t="shared" si="5"/>
        <v>3142.33</v>
      </c>
      <c r="N13" s="51">
        <f t="shared" si="6"/>
        <v>3290.0195099999996</v>
      </c>
      <c r="O13" s="50">
        <v>40399</v>
      </c>
      <c r="P13" s="51">
        <v>6284.65</v>
      </c>
      <c r="Q13" s="51">
        <f t="shared" si="7"/>
        <v>6580.0285499999991</v>
      </c>
      <c r="R13" s="54">
        <v>1</v>
      </c>
      <c r="S13" s="51">
        <f t="shared" si="8"/>
        <v>6284.65</v>
      </c>
      <c r="T13" s="51">
        <f t="shared" si="9"/>
        <v>6580.0285499999991</v>
      </c>
      <c r="U13" s="51">
        <v>23074700</v>
      </c>
      <c r="V13" s="52">
        <f t="shared" si="10"/>
        <v>3917699.5</v>
      </c>
      <c r="W13" s="122">
        <f t="shared" si="11"/>
        <v>58419372.691139981</v>
      </c>
      <c r="X13" s="126">
        <f t="shared" si="12"/>
        <v>35344672.691139981</v>
      </c>
      <c r="Y13" s="28">
        <v>11</v>
      </c>
      <c r="Z13" s="29">
        <v>16630</v>
      </c>
      <c r="AA13" s="29">
        <v>42990</v>
      </c>
    </row>
    <row r="14" spans="1:27" s="28" customFormat="1" ht="14.25" customHeight="1">
      <c r="A14" s="14">
        <v>6</v>
      </c>
      <c r="B14" s="110" t="s">
        <v>31</v>
      </c>
      <c r="C14" s="50">
        <v>0</v>
      </c>
      <c r="D14" s="51">
        <v>12569.33</v>
      </c>
      <c r="E14" s="51">
        <f t="shared" si="1"/>
        <v>13160.08851</v>
      </c>
      <c r="F14" s="54">
        <v>1</v>
      </c>
      <c r="G14" s="51">
        <f t="shared" si="2"/>
        <v>12569.33</v>
      </c>
      <c r="H14" s="51">
        <f t="shared" si="3"/>
        <v>13160.08851</v>
      </c>
      <c r="I14" s="50">
        <v>8512</v>
      </c>
      <c r="J14" s="51">
        <v>3142.33</v>
      </c>
      <c r="K14" s="51">
        <f t="shared" si="4"/>
        <v>3290.0195099999996</v>
      </c>
      <c r="L14" s="54">
        <v>1</v>
      </c>
      <c r="M14" s="51">
        <f t="shared" si="5"/>
        <v>3142.33</v>
      </c>
      <c r="N14" s="51">
        <f t="shared" si="6"/>
        <v>3290.0195099999996</v>
      </c>
      <c r="O14" s="50">
        <v>24456</v>
      </c>
      <c r="P14" s="51">
        <v>6284.65</v>
      </c>
      <c r="Q14" s="51">
        <f t="shared" si="7"/>
        <v>6580.0285499999991</v>
      </c>
      <c r="R14" s="54">
        <v>1</v>
      </c>
      <c r="S14" s="51">
        <f t="shared" si="8"/>
        <v>6284.65</v>
      </c>
      <c r="T14" s="51">
        <f t="shared" si="9"/>
        <v>6580.0285499999991</v>
      </c>
      <c r="U14" s="51">
        <v>33618846</v>
      </c>
      <c r="V14" s="52">
        <f t="shared" si="10"/>
        <v>2292247.7999999998</v>
      </c>
      <c r="W14" s="122">
        <f t="shared" si="11"/>
        <v>33879434.707906798</v>
      </c>
      <c r="X14" s="126">
        <f t="shared" si="12"/>
        <v>260588.70790679753</v>
      </c>
      <c r="Y14" s="28">
        <v>0</v>
      </c>
      <c r="Z14" s="29">
        <v>8805</v>
      </c>
      <c r="AA14" s="29">
        <v>23300</v>
      </c>
    </row>
    <row r="15" spans="1:27" s="28" customFormat="1" ht="14.25" customHeight="1">
      <c r="A15" s="14">
        <v>7</v>
      </c>
      <c r="B15" s="110" t="s">
        <v>149</v>
      </c>
      <c r="C15" s="50">
        <v>7</v>
      </c>
      <c r="D15" s="51">
        <v>12569.33</v>
      </c>
      <c r="E15" s="51">
        <f t="shared" si="1"/>
        <v>13160.08851</v>
      </c>
      <c r="F15" s="54">
        <v>1</v>
      </c>
      <c r="G15" s="51">
        <f t="shared" si="2"/>
        <v>12569.33</v>
      </c>
      <c r="H15" s="51">
        <f t="shared" si="3"/>
        <v>13160.08851</v>
      </c>
      <c r="I15" s="50">
        <v>3999</v>
      </c>
      <c r="J15" s="51">
        <v>3142.33</v>
      </c>
      <c r="K15" s="51">
        <f t="shared" si="4"/>
        <v>3290.0195099999996</v>
      </c>
      <c r="L15" s="54">
        <v>1</v>
      </c>
      <c r="M15" s="51">
        <f t="shared" si="5"/>
        <v>3142.33</v>
      </c>
      <c r="N15" s="51">
        <f t="shared" si="6"/>
        <v>3290.0195099999996</v>
      </c>
      <c r="O15" s="50">
        <v>7500</v>
      </c>
      <c r="P15" s="51">
        <v>6284.65</v>
      </c>
      <c r="Q15" s="51">
        <f t="shared" si="7"/>
        <v>6580.0285499999991</v>
      </c>
      <c r="R15" s="54">
        <v>1</v>
      </c>
      <c r="S15" s="51">
        <f t="shared" si="8"/>
        <v>6284.65</v>
      </c>
      <c r="T15" s="51">
        <f t="shared" si="9"/>
        <v>6580.0285499999991</v>
      </c>
      <c r="U15" s="51">
        <v>11203242</v>
      </c>
      <c r="V15" s="52">
        <f t="shared" si="10"/>
        <v>759582.6</v>
      </c>
      <c r="W15" s="122">
        <f t="shared" si="11"/>
        <v>11225690.825934898</v>
      </c>
      <c r="X15" s="126">
        <f t="shared" si="12"/>
        <v>22448.825934898108</v>
      </c>
      <c r="Y15" s="28">
        <v>10</v>
      </c>
      <c r="Z15" s="29">
        <v>4305</v>
      </c>
      <c r="AA15" s="29">
        <v>7637</v>
      </c>
    </row>
    <row r="16" spans="1:27" s="28" customFormat="1" ht="14.25" customHeight="1">
      <c r="A16" s="14">
        <v>8</v>
      </c>
      <c r="B16" s="110" t="s">
        <v>34</v>
      </c>
      <c r="C16" s="50">
        <v>1</v>
      </c>
      <c r="D16" s="51">
        <v>12569.33</v>
      </c>
      <c r="E16" s="51">
        <f t="shared" si="1"/>
        <v>13160.08851</v>
      </c>
      <c r="F16" s="54">
        <v>1.2</v>
      </c>
      <c r="G16" s="51">
        <f t="shared" si="2"/>
        <v>15083.196</v>
      </c>
      <c r="H16" s="51">
        <f t="shared" si="3"/>
        <v>15792.106211999999</v>
      </c>
      <c r="I16" s="50">
        <v>639</v>
      </c>
      <c r="J16" s="51">
        <v>3142.33</v>
      </c>
      <c r="K16" s="51">
        <f t="shared" si="4"/>
        <v>3290.0195099999996</v>
      </c>
      <c r="L16" s="54">
        <v>1.2</v>
      </c>
      <c r="M16" s="51">
        <f t="shared" si="5"/>
        <v>3770.7959999999998</v>
      </c>
      <c r="N16" s="51">
        <f t="shared" si="6"/>
        <v>3948.0234119999996</v>
      </c>
      <c r="O16" s="50">
        <v>1650</v>
      </c>
      <c r="P16" s="51">
        <v>6284.65</v>
      </c>
      <c r="Q16" s="51">
        <f t="shared" si="7"/>
        <v>6580.0285499999991</v>
      </c>
      <c r="R16" s="54">
        <v>1.2</v>
      </c>
      <c r="S16" s="51">
        <f t="shared" si="8"/>
        <v>7541.579999999999</v>
      </c>
      <c r="T16" s="51">
        <f t="shared" si="9"/>
        <v>7896.0342599999985</v>
      </c>
      <c r="U16" s="51">
        <v>197000</v>
      </c>
      <c r="V16" s="52">
        <f t="shared" si="10"/>
        <v>186302.6</v>
      </c>
      <c r="W16" s="122">
        <f t="shared" si="11"/>
        <v>2791584.3058541995</v>
      </c>
      <c r="X16" s="126">
        <f t="shared" si="12"/>
        <v>2594584.3058541995</v>
      </c>
      <c r="Y16" s="28">
        <v>0</v>
      </c>
      <c r="Z16" s="29">
        <v>690</v>
      </c>
      <c r="AA16" s="29">
        <v>1675</v>
      </c>
    </row>
    <row r="17" spans="1:27" s="28" customFormat="1" ht="14.25" customHeight="1">
      <c r="A17" s="14">
        <v>9</v>
      </c>
      <c r="B17" s="110" t="s">
        <v>150</v>
      </c>
      <c r="C17" s="50">
        <v>0</v>
      </c>
      <c r="D17" s="51">
        <v>12569.33</v>
      </c>
      <c r="E17" s="51">
        <f t="shared" si="1"/>
        <v>13160.08851</v>
      </c>
      <c r="F17" s="54">
        <v>1</v>
      </c>
      <c r="G17" s="51">
        <f t="shared" si="2"/>
        <v>12569.33</v>
      </c>
      <c r="H17" s="51">
        <f t="shared" si="3"/>
        <v>13160.08851</v>
      </c>
      <c r="I17" s="50">
        <v>1200</v>
      </c>
      <c r="J17" s="51">
        <v>3142.33</v>
      </c>
      <c r="K17" s="51">
        <f t="shared" si="4"/>
        <v>3290.0195099999996</v>
      </c>
      <c r="L17" s="54">
        <v>1</v>
      </c>
      <c r="M17" s="51">
        <f t="shared" si="5"/>
        <v>3142.33</v>
      </c>
      <c r="N17" s="51">
        <f t="shared" si="6"/>
        <v>3290.0195099999996</v>
      </c>
      <c r="O17" s="50">
        <v>3183</v>
      </c>
      <c r="P17" s="51">
        <v>6284.65</v>
      </c>
      <c r="Q17" s="51">
        <f t="shared" si="7"/>
        <v>6580.0285499999991</v>
      </c>
      <c r="R17" s="54">
        <v>1</v>
      </c>
      <c r="S17" s="51">
        <f t="shared" si="8"/>
        <v>6284.65</v>
      </c>
      <c r="T17" s="51">
        <f t="shared" si="9"/>
        <v>6580.0285499999991</v>
      </c>
      <c r="U17" s="51">
        <v>4420000</v>
      </c>
      <c r="V17" s="52">
        <f t="shared" si="10"/>
        <v>302009.59999999998</v>
      </c>
      <c r="W17" s="122">
        <f t="shared" si="11"/>
        <v>4463844.5115472497</v>
      </c>
      <c r="X17" s="126">
        <f t="shared" si="12"/>
        <v>43844.511547249742</v>
      </c>
      <c r="Y17" s="28">
        <v>2</v>
      </c>
      <c r="Z17" s="29">
        <v>1290</v>
      </c>
      <c r="AA17" s="29">
        <v>3287</v>
      </c>
    </row>
    <row r="18" spans="1:27" s="28" customFormat="1" ht="14.25" customHeight="1">
      <c r="A18" s="14">
        <v>10</v>
      </c>
      <c r="B18" s="110" t="s">
        <v>21</v>
      </c>
      <c r="C18" s="50">
        <v>10</v>
      </c>
      <c r="D18" s="51">
        <v>12569.33</v>
      </c>
      <c r="E18" s="51">
        <f t="shared" si="1"/>
        <v>13160.08851</v>
      </c>
      <c r="F18" s="54">
        <v>1.208</v>
      </c>
      <c r="G18" s="51">
        <f t="shared" si="2"/>
        <v>15183.75064</v>
      </c>
      <c r="H18" s="51">
        <f t="shared" si="3"/>
        <v>15897.386920079998</v>
      </c>
      <c r="I18" s="50">
        <v>1142</v>
      </c>
      <c r="J18" s="51">
        <v>3142.33</v>
      </c>
      <c r="K18" s="51">
        <f t="shared" si="4"/>
        <v>3290.0195099999996</v>
      </c>
      <c r="L18" s="54">
        <v>1.208</v>
      </c>
      <c r="M18" s="51">
        <f t="shared" si="5"/>
        <v>3795.9346399999999</v>
      </c>
      <c r="N18" s="51">
        <f t="shared" si="6"/>
        <v>3974.3435680799994</v>
      </c>
      <c r="O18" s="50">
        <v>1890</v>
      </c>
      <c r="P18" s="51">
        <v>6284.65</v>
      </c>
      <c r="Q18" s="51">
        <f t="shared" si="7"/>
        <v>6580.0285499999991</v>
      </c>
      <c r="R18" s="54">
        <v>1.208</v>
      </c>
      <c r="S18" s="51">
        <f t="shared" si="8"/>
        <v>7591.8571999999995</v>
      </c>
      <c r="T18" s="51">
        <f t="shared" si="9"/>
        <v>7948.6744883999991</v>
      </c>
      <c r="U18" s="51">
        <v>213000</v>
      </c>
      <c r="V18" s="52">
        <f t="shared" si="10"/>
        <v>235975.8</v>
      </c>
      <c r="W18" s="122">
        <f t="shared" si="11"/>
        <v>3536441.4607581864</v>
      </c>
      <c r="X18" s="126">
        <f t="shared" si="12"/>
        <v>3323441.4607581864</v>
      </c>
      <c r="Y18" s="28">
        <v>19</v>
      </c>
      <c r="Z18" s="29">
        <v>1220</v>
      </c>
      <c r="AA18" s="29">
        <v>1975</v>
      </c>
    </row>
    <row r="19" spans="1:27" s="28" customFormat="1" ht="14.25" customHeight="1">
      <c r="A19" s="14">
        <v>11</v>
      </c>
      <c r="B19" s="110" t="s">
        <v>22</v>
      </c>
      <c r="C19" s="50">
        <v>20</v>
      </c>
      <c r="D19" s="51">
        <v>12569.33</v>
      </c>
      <c r="E19" s="51">
        <f t="shared" si="1"/>
        <v>13160.08851</v>
      </c>
      <c r="F19" s="54">
        <v>1.3</v>
      </c>
      <c r="G19" s="51">
        <f t="shared" si="2"/>
        <v>16340.129000000001</v>
      </c>
      <c r="H19" s="51">
        <f t="shared" si="3"/>
        <v>17108.115063000001</v>
      </c>
      <c r="I19" s="50">
        <v>1800</v>
      </c>
      <c r="J19" s="51">
        <v>3142.33</v>
      </c>
      <c r="K19" s="51">
        <f t="shared" si="4"/>
        <v>3290.0195099999996</v>
      </c>
      <c r="L19" s="54">
        <v>1.3</v>
      </c>
      <c r="M19" s="51">
        <f t="shared" si="5"/>
        <v>4085.029</v>
      </c>
      <c r="N19" s="51">
        <f t="shared" si="6"/>
        <v>4277.0253629999997</v>
      </c>
      <c r="O19" s="50">
        <v>2394</v>
      </c>
      <c r="P19" s="51">
        <v>6284.65</v>
      </c>
      <c r="Q19" s="51">
        <f t="shared" si="7"/>
        <v>6580.0285499999991</v>
      </c>
      <c r="R19" s="54">
        <v>1.3</v>
      </c>
      <c r="S19" s="51">
        <f t="shared" si="8"/>
        <v>8170.0450000000001</v>
      </c>
      <c r="T19" s="51">
        <f t="shared" si="9"/>
        <v>8554.0371149999992</v>
      </c>
      <c r="U19" s="51">
        <v>4927600</v>
      </c>
      <c r="V19" s="52">
        <f t="shared" si="10"/>
        <v>345877.4</v>
      </c>
      <c r="W19" s="122">
        <f t="shared" si="11"/>
        <v>5114247.6509650489</v>
      </c>
      <c r="X19" s="126">
        <f t="shared" si="12"/>
        <v>186647.65096504893</v>
      </c>
      <c r="Y19" s="28">
        <v>21</v>
      </c>
      <c r="Z19" s="29">
        <v>1669</v>
      </c>
      <c r="AA19" s="29">
        <v>2651</v>
      </c>
    </row>
    <row r="20" spans="1:27" s="28" customFormat="1" ht="14.25" customHeight="1">
      <c r="A20" s="14">
        <v>12</v>
      </c>
      <c r="B20" s="110" t="s">
        <v>85</v>
      </c>
      <c r="C20" s="50">
        <v>10</v>
      </c>
      <c r="D20" s="51">
        <v>12569.33</v>
      </c>
      <c r="E20" s="51">
        <f t="shared" si="1"/>
        <v>13160.08851</v>
      </c>
      <c r="F20" s="54">
        <v>1</v>
      </c>
      <c r="G20" s="51">
        <f t="shared" si="2"/>
        <v>12569.33</v>
      </c>
      <c r="H20" s="51">
        <f t="shared" si="3"/>
        <v>13160.08851</v>
      </c>
      <c r="I20" s="50">
        <v>5900</v>
      </c>
      <c r="J20" s="51">
        <v>3142.33</v>
      </c>
      <c r="K20" s="51">
        <f t="shared" si="4"/>
        <v>3290.0195099999996</v>
      </c>
      <c r="L20" s="54">
        <v>1</v>
      </c>
      <c r="M20" s="51">
        <f t="shared" si="5"/>
        <v>3142.33</v>
      </c>
      <c r="N20" s="51">
        <f t="shared" si="6"/>
        <v>3290.0195099999996</v>
      </c>
      <c r="O20" s="50">
        <v>10871</v>
      </c>
      <c r="P20" s="51">
        <v>6284.65</v>
      </c>
      <c r="Q20" s="51">
        <f t="shared" si="7"/>
        <v>6580.0285499999991</v>
      </c>
      <c r="R20" s="54">
        <v>1</v>
      </c>
      <c r="S20" s="51">
        <f t="shared" si="8"/>
        <v>6284.65</v>
      </c>
      <c r="T20" s="51">
        <f t="shared" si="9"/>
        <v>6580.0285499999991</v>
      </c>
      <c r="U20" s="51">
        <v>12337461.4</v>
      </c>
      <c r="V20" s="52">
        <f t="shared" si="10"/>
        <v>1101139.6000000001</v>
      </c>
      <c r="W20" s="122">
        <f t="shared" si="11"/>
        <v>16332032.106339747</v>
      </c>
      <c r="X20" s="126">
        <f t="shared" si="12"/>
        <v>3994570.7063397467</v>
      </c>
      <c r="Y20" s="28">
        <v>20</v>
      </c>
      <c r="Z20" s="29">
        <v>6135</v>
      </c>
      <c r="AA20" s="29">
        <v>11304</v>
      </c>
    </row>
    <row r="21" spans="1:27" s="28" customFormat="1" ht="14.25" customHeight="1">
      <c r="A21" s="14">
        <v>13</v>
      </c>
      <c r="B21" s="110" t="s">
        <v>40</v>
      </c>
      <c r="C21" s="50">
        <v>2</v>
      </c>
      <c r="D21" s="51">
        <v>12569.33</v>
      </c>
      <c r="E21" s="51">
        <f t="shared" si="1"/>
        <v>13160.08851</v>
      </c>
      <c r="F21" s="54">
        <v>1</v>
      </c>
      <c r="G21" s="51">
        <f t="shared" si="2"/>
        <v>12569.33</v>
      </c>
      <c r="H21" s="51">
        <f t="shared" si="3"/>
        <v>13160.08851</v>
      </c>
      <c r="I21" s="50">
        <v>1505</v>
      </c>
      <c r="J21" s="51">
        <v>3142.33</v>
      </c>
      <c r="K21" s="51">
        <f t="shared" si="4"/>
        <v>3290.0195099999996</v>
      </c>
      <c r="L21" s="54">
        <v>1</v>
      </c>
      <c r="M21" s="51">
        <f t="shared" si="5"/>
        <v>3142.33</v>
      </c>
      <c r="N21" s="51">
        <f t="shared" si="6"/>
        <v>3290.0195099999996</v>
      </c>
      <c r="O21" s="50">
        <v>2924</v>
      </c>
      <c r="P21" s="51">
        <v>6284.65</v>
      </c>
      <c r="Q21" s="51">
        <f t="shared" si="7"/>
        <v>6580.0285499999991</v>
      </c>
      <c r="R21" s="54">
        <v>1</v>
      </c>
      <c r="S21" s="51">
        <f t="shared" si="8"/>
        <v>6284.65</v>
      </c>
      <c r="T21" s="51">
        <f t="shared" si="9"/>
        <v>6580.0285499999991</v>
      </c>
      <c r="U21" s="51">
        <v>4326845</v>
      </c>
      <c r="V21" s="52">
        <f t="shared" si="10"/>
        <v>293853.3</v>
      </c>
      <c r="W21" s="122">
        <f t="shared" si="11"/>
        <v>4342897.4269120488</v>
      </c>
      <c r="X21" s="126">
        <f t="shared" si="12"/>
        <v>16052.426912048832</v>
      </c>
      <c r="Y21" s="28">
        <v>7</v>
      </c>
      <c r="Z21" s="29">
        <v>1657</v>
      </c>
      <c r="AA21" s="29">
        <v>3018</v>
      </c>
    </row>
    <row r="22" spans="1:27" s="28" customFormat="1" ht="14.25" customHeight="1">
      <c r="A22" s="14">
        <v>14</v>
      </c>
      <c r="B22" s="110" t="s">
        <v>41</v>
      </c>
      <c r="C22" s="50">
        <v>2</v>
      </c>
      <c r="D22" s="51">
        <v>12569.33</v>
      </c>
      <c r="E22" s="51">
        <f t="shared" si="1"/>
        <v>13160.08851</v>
      </c>
      <c r="F22" s="54">
        <v>1</v>
      </c>
      <c r="G22" s="51">
        <f t="shared" si="2"/>
        <v>12569.33</v>
      </c>
      <c r="H22" s="51">
        <f t="shared" si="3"/>
        <v>13160.08851</v>
      </c>
      <c r="I22" s="50">
        <v>1458</v>
      </c>
      <c r="J22" s="51">
        <v>3142.33</v>
      </c>
      <c r="K22" s="51">
        <f t="shared" si="4"/>
        <v>3290.0195099999996</v>
      </c>
      <c r="L22" s="54">
        <v>1</v>
      </c>
      <c r="M22" s="51">
        <f t="shared" si="5"/>
        <v>3142.33</v>
      </c>
      <c r="N22" s="51">
        <f t="shared" si="6"/>
        <v>3290.0195099999996</v>
      </c>
      <c r="O22" s="50">
        <v>1700</v>
      </c>
      <c r="P22" s="51">
        <v>6284.65</v>
      </c>
      <c r="Q22" s="51">
        <f t="shared" si="7"/>
        <v>6580.0285499999991</v>
      </c>
      <c r="R22" s="54">
        <v>1</v>
      </c>
      <c r="S22" s="51">
        <f t="shared" si="8"/>
        <v>6284.65</v>
      </c>
      <c r="T22" s="51">
        <f t="shared" si="9"/>
        <v>6580.0285499999991</v>
      </c>
      <c r="U22" s="51">
        <v>109200</v>
      </c>
      <c r="V22" s="52">
        <f t="shared" si="10"/>
        <v>191501.1</v>
      </c>
      <c r="W22" s="122">
        <f t="shared" si="11"/>
        <v>2870879.2430039998</v>
      </c>
      <c r="X22" s="126">
        <f t="shared" si="12"/>
        <v>2761679.2430039998</v>
      </c>
      <c r="Y22" s="28">
        <v>4</v>
      </c>
      <c r="Z22" s="29">
        <v>973</v>
      </c>
      <c r="AA22" s="29">
        <v>2000</v>
      </c>
    </row>
    <row r="23" spans="1:27" s="28" customFormat="1" ht="14.25" customHeight="1">
      <c r="A23" s="14">
        <v>15</v>
      </c>
      <c r="B23" s="110" t="s">
        <v>67</v>
      </c>
      <c r="C23" s="50">
        <v>0</v>
      </c>
      <c r="D23" s="51">
        <v>12569.33</v>
      </c>
      <c r="E23" s="51">
        <f t="shared" si="1"/>
        <v>13160.08851</v>
      </c>
      <c r="F23" s="54">
        <v>1.5</v>
      </c>
      <c r="G23" s="51">
        <f t="shared" si="2"/>
        <v>18853.994999999999</v>
      </c>
      <c r="H23" s="51">
        <f t="shared" si="3"/>
        <v>19740.132764999998</v>
      </c>
      <c r="I23" s="50">
        <v>2328</v>
      </c>
      <c r="J23" s="51">
        <v>3142.33</v>
      </c>
      <c r="K23" s="51">
        <f t="shared" si="4"/>
        <v>3290.0195099999996</v>
      </c>
      <c r="L23" s="54">
        <v>1.5</v>
      </c>
      <c r="M23" s="51">
        <f t="shared" si="5"/>
        <v>4713.4949999999999</v>
      </c>
      <c r="N23" s="51">
        <f t="shared" si="6"/>
        <v>4935.0292649999992</v>
      </c>
      <c r="O23" s="50">
        <v>5550</v>
      </c>
      <c r="P23" s="51">
        <v>6284.65</v>
      </c>
      <c r="Q23" s="51">
        <f t="shared" si="7"/>
        <v>6580.0285499999991</v>
      </c>
      <c r="R23" s="54">
        <v>1.5</v>
      </c>
      <c r="S23" s="51">
        <f t="shared" si="8"/>
        <v>9426.9749999999985</v>
      </c>
      <c r="T23" s="51">
        <f t="shared" si="9"/>
        <v>9870.0428249999986</v>
      </c>
      <c r="U23" s="51">
        <v>11086731.34</v>
      </c>
      <c r="V23" s="52">
        <f t="shared" si="10"/>
        <v>803321.8</v>
      </c>
      <c r="W23" s="122">
        <f t="shared" si="11"/>
        <v>11883526.072415547</v>
      </c>
      <c r="X23" s="126">
        <f t="shared" si="12"/>
        <v>796794.73241554759</v>
      </c>
      <c r="Y23" s="28">
        <v>1</v>
      </c>
      <c r="Z23" s="29">
        <v>2690</v>
      </c>
      <c r="AA23" s="29">
        <v>5688</v>
      </c>
    </row>
    <row r="24" spans="1:27" s="28" customFormat="1" ht="14.25" customHeight="1">
      <c r="A24" s="14">
        <v>16</v>
      </c>
      <c r="B24" s="110" t="s">
        <v>151</v>
      </c>
      <c r="C24" s="50">
        <v>0</v>
      </c>
      <c r="D24" s="51">
        <v>12569.33</v>
      </c>
      <c r="E24" s="51">
        <f t="shared" si="1"/>
        <v>13160.08851</v>
      </c>
      <c r="F24" s="54">
        <v>1</v>
      </c>
      <c r="G24" s="51">
        <f t="shared" si="2"/>
        <v>12569.33</v>
      </c>
      <c r="H24" s="51">
        <f t="shared" si="3"/>
        <v>13160.08851</v>
      </c>
      <c r="I24" s="50">
        <v>2100</v>
      </c>
      <c r="J24" s="51">
        <v>3142.33</v>
      </c>
      <c r="K24" s="51">
        <f t="shared" si="4"/>
        <v>3290.0195099999996</v>
      </c>
      <c r="L24" s="54">
        <v>1</v>
      </c>
      <c r="M24" s="51">
        <f t="shared" si="5"/>
        <v>3142.33</v>
      </c>
      <c r="N24" s="51">
        <f t="shared" si="6"/>
        <v>3290.0195099999996</v>
      </c>
      <c r="O24" s="50">
        <v>5688</v>
      </c>
      <c r="P24" s="51">
        <v>6284.65</v>
      </c>
      <c r="Q24" s="51">
        <f t="shared" si="7"/>
        <v>6580.0285499999991</v>
      </c>
      <c r="R24" s="54">
        <v>1</v>
      </c>
      <c r="S24" s="51">
        <f t="shared" si="8"/>
        <v>6284.65</v>
      </c>
      <c r="T24" s="51">
        <f t="shared" si="9"/>
        <v>6580.0285499999991</v>
      </c>
      <c r="U24" s="51">
        <v>34300</v>
      </c>
      <c r="V24" s="52">
        <f t="shared" si="10"/>
        <v>530079</v>
      </c>
      <c r="W24" s="122">
        <f t="shared" si="11"/>
        <v>7950669.8879609993</v>
      </c>
      <c r="X24" s="126">
        <f t="shared" si="12"/>
        <v>7916369.8879609993</v>
      </c>
      <c r="Y24" s="28">
        <v>0</v>
      </c>
      <c r="Z24" s="29">
        <v>2255</v>
      </c>
      <c r="AA24" s="29">
        <v>5895</v>
      </c>
    </row>
    <row r="25" spans="1:27" s="28" customFormat="1" ht="14.25" customHeight="1">
      <c r="A25" s="14">
        <v>17</v>
      </c>
      <c r="B25" s="110" t="s">
        <v>152</v>
      </c>
      <c r="C25" s="50">
        <v>15</v>
      </c>
      <c r="D25" s="51">
        <v>12569.33</v>
      </c>
      <c r="E25" s="51">
        <f t="shared" si="1"/>
        <v>13160.08851</v>
      </c>
      <c r="F25" s="54">
        <v>1</v>
      </c>
      <c r="G25" s="51">
        <f t="shared" si="2"/>
        <v>12569.33</v>
      </c>
      <c r="H25" s="51">
        <f t="shared" si="3"/>
        <v>13160.08851</v>
      </c>
      <c r="I25" s="50">
        <v>6217</v>
      </c>
      <c r="J25" s="51">
        <v>3142.33</v>
      </c>
      <c r="K25" s="51">
        <f t="shared" si="4"/>
        <v>3290.0195099999996</v>
      </c>
      <c r="L25" s="54">
        <v>1</v>
      </c>
      <c r="M25" s="51">
        <f t="shared" si="5"/>
        <v>3142.33</v>
      </c>
      <c r="N25" s="51">
        <f t="shared" si="6"/>
        <v>3290.0195099999996</v>
      </c>
      <c r="O25" s="50">
        <v>11600</v>
      </c>
      <c r="P25" s="51">
        <v>6284.65</v>
      </c>
      <c r="Q25" s="51">
        <f t="shared" si="7"/>
        <v>6580.0285499999991</v>
      </c>
      <c r="R25" s="54">
        <v>1</v>
      </c>
      <c r="S25" s="51">
        <f t="shared" si="8"/>
        <v>6284.65</v>
      </c>
      <c r="T25" s="51">
        <f t="shared" si="9"/>
        <v>6580.0285499999991</v>
      </c>
      <c r="U25" s="51">
        <v>1084400</v>
      </c>
      <c r="V25" s="52">
        <f t="shared" si="10"/>
        <v>1160488.3999999999</v>
      </c>
      <c r="W25" s="122">
        <f t="shared" si="11"/>
        <v>17391059.510617796</v>
      </c>
      <c r="X25" s="126">
        <f t="shared" si="12"/>
        <v>16306659.510617796</v>
      </c>
      <c r="Y25" s="28">
        <v>20</v>
      </c>
      <c r="Z25" s="29">
        <v>5914</v>
      </c>
      <c r="AA25" s="29">
        <v>12327</v>
      </c>
    </row>
    <row r="26" spans="1:27" s="28" customFormat="1" ht="14.25" customHeight="1">
      <c r="A26" s="14">
        <v>18</v>
      </c>
      <c r="B26" s="110" t="s">
        <v>57</v>
      </c>
      <c r="C26" s="50">
        <v>0</v>
      </c>
      <c r="D26" s="51">
        <v>12569.33</v>
      </c>
      <c r="E26" s="51">
        <f t="shared" si="1"/>
        <v>13160.08851</v>
      </c>
      <c r="F26" s="54">
        <v>1.4</v>
      </c>
      <c r="G26" s="51">
        <f t="shared" si="2"/>
        <v>17597.061999999998</v>
      </c>
      <c r="H26" s="51">
        <f t="shared" si="3"/>
        <v>18424.123914</v>
      </c>
      <c r="I26" s="50">
        <v>2269</v>
      </c>
      <c r="J26" s="51">
        <v>3142.33</v>
      </c>
      <c r="K26" s="51">
        <f t="shared" si="4"/>
        <v>3290.0195099999996</v>
      </c>
      <c r="L26" s="54">
        <v>1.4</v>
      </c>
      <c r="M26" s="51">
        <f t="shared" si="5"/>
        <v>4399.2619999999997</v>
      </c>
      <c r="N26" s="51">
        <f t="shared" si="6"/>
        <v>4606.027313999999</v>
      </c>
      <c r="O26" s="50">
        <v>4626</v>
      </c>
      <c r="P26" s="51">
        <v>6284.65</v>
      </c>
      <c r="Q26" s="51">
        <f t="shared" si="7"/>
        <v>6580.0285499999991</v>
      </c>
      <c r="R26" s="54">
        <v>1.4</v>
      </c>
      <c r="S26" s="51">
        <f t="shared" si="8"/>
        <v>8798.5099999999984</v>
      </c>
      <c r="T26" s="51">
        <f t="shared" si="9"/>
        <v>9212.039969999998</v>
      </c>
      <c r="U26" s="51">
        <v>42523</v>
      </c>
      <c r="V26" s="52">
        <f t="shared" si="10"/>
        <v>634452.1</v>
      </c>
      <c r="W26" s="122">
        <f t="shared" si="11"/>
        <v>9516143.0157231875</v>
      </c>
      <c r="X26" s="126">
        <f t="shared" si="12"/>
        <v>9473620.0157231875</v>
      </c>
      <c r="Y26" s="28">
        <v>0</v>
      </c>
      <c r="Z26" s="29">
        <v>2384</v>
      </c>
      <c r="AA26" s="29">
        <v>4700</v>
      </c>
    </row>
    <row r="27" spans="1:27" s="28" customFormat="1" ht="14.25" customHeight="1">
      <c r="A27" s="14">
        <v>19</v>
      </c>
      <c r="B27" s="110" t="s">
        <v>42</v>
      </c>
      <c r="C27" s="50">
        <v>2</v>
      </c>
      <c r="D27" s="51">
        <v>12569.33</v>
      </c>
      <c r="E27" s="51">
        <f t="shared" si="1"/>
        <v>13160.08851</v>
      </c>
      <c r="F27" s="53">
        <v>1.1499999999999999</v>
      </c>
      <c r="G27" s="51">
        <f t="shared" si="2"/>
        <v>14454.729499999999</v>
      </c>
      <c r="H27" s="51">
        <f t="shared" si="3"/>
        <v>15134.101786499998</v>
      </c>
      <c r="I27" s="50">
        <v>2555</v>
      </c>
      <c r="J27" s="51">
        <v>3142.33</v>
      </c>
      <c r="K27" s="51">
        <f t="shared" si="4"/>
        <v>3290.0195099999996</v>
      </c>
      <c r="L27" s="53">
        <v>1.1499999999999999</v>
      </c>
      <c r="M27" s="51">
        <f t="shared" si="5"/>
        <v>3613.6794999999997</v>
      </c>
      <c r="N27" s="51">
        <f t="shared" si="6"/>
        <v>3783.5224364999995</v>
      </c>
      <c r="O27" s="50">
        <v>4952</v>
      </c>
      <c r="P27" s="51">
        <v>6284.65</v>
      </c>
      <c r="Q27" s="51">
        <f t="shared" si="7"/>
        <v>6580.0285499999991</v>
      </c>
      <c r="R27" s="53">
        <v>1.1499999999999999</v>
      </c>
      <c r="S27" s="51">
        <f t="shared" si="8"/>
        <v>7227.3474999999989</v>
      </c>
      <c r="T27" s="51">
        <f t="shared" si="9"/>
        <v>7567.0328324999982</v>
      </c>
      <c r="U27" s="51">
        <v>49400</v>
      </c>
      <c r="V27" s="52">
        <f t="shared" si="10"/>
        <v>563961.30000000005</v>
      </c>
      <c r="W27" s="122">
        <f t="shared" si="11"/>
        <v>8458679.1925586313</v>
      </c>
      <c r="X27" s="126">
        <f t="shared" si="12"/>
        <v>8409279.1925586313</v>
      </c>
      <c r="Y27" s="28">
        <v>10</v>
      </c>
      <c r="Z27" s="29">
        <v>2000</v>
      </c>
      <c r="AA27" s="29">
        <v>5570</v>
      </c>
    </row>
    <row r="28" spans="1:27" s="28" customFormat="1" ht="14.25" customHeight="1">
      <c r="A28" s="14">
        <v>20</v>
      </c>
      <c r="B28" s="110" t="s">
        <v>58</v>
      </c>
      <c r="C28" s="50">
        <v>4</v>
      </c>
      <c r="D28" s="51">
        <v>12569.33</v>
      </c>
      <c r="E28" s="51">
        <f t="shared" si="1"/>
        <v>13160.08851</v>
      </c>
      <c r="F28" s="54">
        <v>1.3</v>
      </c>
      <c r="G28" s="51">
        <f t="shared" si="2"/>
        <v>16340.129000000001</v>
      </c>
      <c r="H28" s="51">
        <f t="shared" si="3"/>
        <v>17108.115063000001</v>
      </c>
      <c r="I28" s="50">
        <v>1400</v>
      </c>
      <c r="J28" s="51">
        <v>3142.33</v>
      </c>
      <c r="K28" s="51">
        <f t="shared" si="4"/>
        <v>3290.0195099999996</v>
      </c>
      <c r="L28" s="54">
        <v>1.3</v>
      </c>
      <c r="M28" s="51">
        <f t="shared" si="5"/>
        <v>4085.029</v>
      </c>
      <c r="N28" s="51">
        <f t="shared" si="6"/>
        <v>4277.0253629999997</v>
      </c>
      <c r="O28" s="50">
        <v>3112</v>
      </c>
      <c r="P28" s="51">
        <v>6284.65</v>
      </c>
      <c r="Q28" s="51">
        <f t="shared" si="7"/>
        <v>6580.0285499999991</v>
      </c>
      <c r="R28" s="54">
        <v>1.3</v>
      </c>
      <c r="S28" s="51">
        <f t="shared" si="8"/>
        <v>8170.0450000000001</v>
      </c>
      <c r="T28" s="51">
        <f t="shared" si="9"/>
        <v>8554.0371149999992</v>
      </c>
      <c r="U28" s="51">
        <v>106600</v>
      </c>
      <c r="V28" s="52">
        <f t="shared" si="10"/>
        <v>390756.9</v>
      </c>
      <c r="W28" s="122">
        <f t="shared" si="11"/>
        <v>5859754.9099447802</v>
      </c>
      <c r="X28" s="126">
        <f t="shared" si="12"/>
        <v>5753154.9099447802</v>
      </c>
      <c r="Y28" s="28">
        <v>5</v>
      </c>
      <c r="Z28" s="29">
        <v>1432</v>
      </c>
      <c r="AA28" s="29">
        <v>3170</v>
      </c>
    </row>
    <row r="29" spans="1:27" s="28" customFormat="1" ht="14.25" customHeight="1">
      <c r="A29" s="14">
        <v>21</v>
      </c>
      <c r="B29" s="110" t="s">
        <v>32</v>
      </c>
      <c r="C29" s="50">
        <v>1</v>
      </c>
      <c r="D29" s="51">
        <v>12569.33</v>
      </c>
      <c r="E29" s="51">
        <f t="shared" si="1"/>
        <v>13160.08851</v>
      </c>
      <c r="F29" s="53">
        <v>1</v>
      </c>
      <c r="G29" s="51">
        <f t="shared" si="2"/>
        <v>12569.33</v>
      </c>
      <c r="H29" s="51">
        <f t="shared" si="3"/>
        <v>13160.08851</v>
      </c>
      <c r="I29" s="50">
        <v>9350</v>
      </c>
      <c r="J29" s="51">
        <v>3142.33</v>
      </c>
      <c r="K29" s="51">
        <f t="shared" si="4"/>
        <v>3290.0195099999996</v>
      </c>
      <c r="L29" s="53">
        <v>1</v>
      </c>
      <c r="M29" s="51">
        <f t="shared" si="5"/>
        <v>3142.33</v>
      </c>
      <c r="N29" s="51">
        <f t="shared" si="6"/>
        <v>3290.0195099999996</v>
      </c>
      <c r="O29" s="50">
        <v>49571</v>
      </c>
      <c r="P29" s="51">
        <v>6284.65</v>
      </c>
      <c r="Q29" s="51">
        <f t="shared" si="7"/>
        <v>6580.0285499999991</v>
      </c>
      <c r="R29" s="53">
        <v>1</v>
      </c>
      <c r="S29" s="51">
        <f t="shared" si="8"/>
        <v>6284.65</v>
      </c>
      <c r="T29" s="51">
        <f t="shared" si="9"/>
        <v>6580.0285499999991</v>
      </c>
      <c r="U29" s="51">
        <v>60333000</v>
      </c>
      <c r="V29" s="52">
        <f t="shared" si="10"/>
        <v>4327750.5999999996</v>
      </c>
      <c r="W29" s="122">
        <f t="shared" si="11"/>
        <v>64011263.329944894</v>
      </c>
      <c r="X29" s="126">
        <f t="shared" si="12"/>
        <v>3678263.3299448937</v>
      </c>
      <c r="Y29" s="28">
        <v>2</v>
      </c>
      <c r="Z29" s="29">
        <v>10298</v>
      </c>
      <c r="AA29" s="29">
        <v>50982</v>
      </c>
    </row>
    <row r="30" spans="1:27" s="28" customFormat="1" ht="14.25" customHeight="1">
      <c r="A30" s="14">
        <v>22</v>
      </c>
      <c r="B30" s="111" t="s">
        <v>153</v>
      </c>
      <c r="C30" s="50">
        <v>4</v>
      </c>
      <c r="D30" s="51">
        <v>12569.33</v>
      </c>
      <c r="E30" s="51">
        <f t="shared" si="1"/>
        <v>13160.08851</v>
      </c>
      <c r="F30" s="53">
        <v>1</v>
      </c>
      <c r="G30" s="51">
        <f t="shared" si="2"/>
        <v>12569.33</v>
      </c>
      <c r="H30" s="51">
        <f t="shared" si="3"/>
        <v>13160.08851</v>
      </c>
      <c r="I30" s="50">
        <v>2274</v>
      </c>
      <c r="J30" s="51">
        <v>3142.33</v>
      </c>
      <c r="K30" s="51">
        <f t="shared" si="4"/>
        <v>3290.0195099999996</v>
      </c>
      <c r="L30" s="53">
        <v>1</v>
      </c>
      <c r="M30" s="51">
        <f t="shared" si="5"/>
        <v>3142.33</v>
      </c>
      <c r="N30" s="51">
        <f t="shared" si="6"/>
        <v>3290.0195099999996</v>
      </c>
      <c r="O30" s="50">
        <v>5150</v>
      </c>
      <c r="P30" s="51">
        <v>6284.65</v>
      </c>
      <c r="Q30" s="51">
        <f t="shared" si="7"/>
        <v>6580.0285499999991</v>
      </c>
      <c r="R30" s="53">
        <v>1</v>
      </c>
      <c r="S30" s="51">
        <f t="shared" si="8"/>
        <v>6284.65</v>
      </c>
      <c r="T30" s="51">
        <f t="shared" si="9"/>
        <v>6580.0285499999991</v>
      </c>
      <c r="U30" s="51">
        <v>0</v>
      </c>
      <c r="V30" s="52">
        <f t="shared" si="10"/>
        <v>495196.1</v>
      </c>
      <c r="W30" s="122">
        <f t="shared" si="11"/>
        <v>7427941.3877261998</v>
      </c>
      <c r="X30" s="126">
        <f t="shared" si="12"/>
        <v>7427941.3877261998</v>
      </c>
      <c r="Y30" s="28">
        <v>10</v>
      </c>
      <c r="Z30" s="29">
        <v>2162</v>
      </c>
      <c r="AA30" s="29">
        <v>5498</v>
      </c>
    </row>
    <row r="31" spans="1:27" s="28" customFormat="1" ht="14.25" customHeight="1">
      <c r="A31" s="14">
        <v>23</v>
      </c>
      <c r="B31" s="110" t="s">
        <v>59</v>
      </c>
      <c r="C31" s="50">
        <v>5</v>
      </c>
      <c r="D31" s="51">
        <v>12569.33</v>
      </c>
      <c r="E31" s="51">
        <f t="shared" si="1"/>
        <v>13160.08851</v>
      </c>
      <c r="F31" s="54">
        <v>1.2</v>
      </c>
      <c r="G31" s="51">
        <f t="shared" si="2"/>
        <v>15083.196</v>
      </c>
      <c r="H31" s="51">
        <f t="shared" si="3"/>
        <v>15792.106211999999</v>
      </c>
      <c r="I31" s="50">
        <v>5673</v>
      </c>
      <c r="J31" s="51">
        <v>3142.33</v>
      </c>
      <c r="K31" s="51">
        <f t="shared" si="4"/>
        <v>3290.0195099999996</v>
      </c>
      <c r="L31" s="54">
        <v>1.2</v>
      </c>
      <c r="M31" s="51">
        <f t="shared" si="5"/>
        <v>3770.7959999999998</v>
      </c>
      <c r="N31" s="51">
        <f t="shared" si="6"/>
        <v>3948.0234119999996</v>
      </c>
      <c r="O31" s="50">
        <v>11500</v>
      </c>
      <c r="P31" s="51">
        <v>6284.65</v>
      </c>
      <c r="Q31" s="51">
        <f t="shared" si="7"/>
        <v>6580.0285499999991</v>
      </c>
      <c r="R31" s="54">
        <v>1.2</v>
      </c>
      <c r="S31" s="51">
        <f t="shared" si="8"/>
        <v>7541.579999999999</v>
      </c>
      <c r="T31" s="51">
        <f t="shared" si="9"/>
        <v>7896.0342599999985</v>
      </c>
      <c r="U31" s="51">
        <v>2727462.12</v>
      </c>
      <c r="V31" s="52">
        <f t="shared" si="10"/>
        <v>1357008.2</v>
      </c>
      <c r="W31" s="122">
        <f t="shared" si="11"/>
        <v>20314210.745980434</v>
      </c>
      <c r="X31" s="126">
        <f t="shared" si="12"/>
        <v>17586748.625980433</v>
      </c>
      <c r="Y31" s="28">
        <v>10</v>
      </c>
      <c r="Z31" s="29">
        <v>5901</v>
      </c>
      <c r="AA31" s="29">
        <v>12332</v>
      </c>
    </row>
    <row r="32" spans="1:27" s="28" customFormat="1" ht="14.25" customHeight="1">
      <c r="A32" s="14">
        <v>24</v>
      </c>
      <c r="B32" s="110" t="s">
        <v>66</v>
      </c>
      <c r="C32" s="50">
        <v>5</v>
      </c>
      <c r="D32" s="51">
        <v>12569.33</v>
      </c>
      <c r="E32" s="51">
        <f t="shared" si="1"/>
        <v>13160.08851</v>
      </c>
      <c r="F32" s="54">
        <v>1.24</v>
      </c>
      <c r="G32" s="51">
        <f t="shared" si="2"/>
        <v>15585.9692</v>
      </c>
      <c r="H32" s="51">
        <f t="shared" si="3"/>
        <v>16318.509752399999</v>
      </c>
      <c r="I32" s="50">
        <v>4576</v>
      </c>
      <c r="J32" s="51">
        <v>3142.33</v>
      </c>
      <c r="K32" s="51">
        <f t="shared" si="4"/>
        <v>3290.0195099999996</v>
      </c>
      <c r="L32" s="54">
        <v>1.24</v>
      </c>
      <c r="M32" s="51">
        <f t="shared" si="5"/>
        <v>3896.4892</v>
      </c>
      <c r="N32" s="51">
        <f t="shared" si="6"/>
        <v>4079.6241923999996</v>
      </c>
      <c r="O32" s="50">
        <v>6100</v>
      </c>
      <c r="P32" s="51">
        <v>6284.65</v>
      </c>
      <c r="Q32" s="51">
        <f t="shared" si="7"/>
        <v>6580.0285499999991</v>
      </c>
      <c r="R32" s="54">
        <v>1.24</v>
      </c>
      <c r="S32" s="51">
        <f t="shared" si="8"/>
        <v>7792.9659999999994</v>
      </c>
      <c r="T32" s="51">
        <f t="shared" si="9"/>
        <v>8159.2354019999984</v>
      </c>
      <c r="U32" s="51">
        <v>3179210.69</v>
      </c>
      <c r="V32" s="52">
        <f t="shared" si="10"/>
        <v>822358.7</v>
      </c>
      <c r="W32" s="122">
        <f t="shared" si="11"/>
        <v>12287693.008266425</v>
      </c>
      <c r="X32" s="126">
        <f t="shared" si="12"/>
        <v>9108482.3182664253</v>
      </c>
      <c r="Y32" s="28">
        <v>10</v>
      </c>
      <c r="Z32" s="29">
        <v>4800</v>
      </c>
      <c r="AA32" s="29">
        <v>6200</v>
      </c>
    </row>
    <row r="33" spans="1:27" s="28" customFormat="1" ht="14.25" customHeight="1">
      <c r="A33" s="14">
        <v>25</v>
      </c>
      <c r="B33" s="110" t="s">
        <v>71</v>
      </c>
      <c r="C33" s="50">
        <v>5</v>
      </c>
      <c r="D33" s="51">
        <v>12569.33</v>
      </c>
      <c r="E33" s="51">
        <f t="shared" si="1"/>
        <v>13160.08851</v>
      </c>
      <c r="F33" s="54">
        <v>1.6</v>
      </c>
      <c r="G33" s="51">
        <f t="shared" si="2"/>
        <v>20110.928</v>
      </c>
      <c r="H33" s="51">
        <f t="shared" si="3"/>
        <v>21056.141616000001</v>
      </c>
      <c r="I33" s="50">
        <v>890</v>
      </c>
      <c r="J33" s="51">
        <v>3142.33</v>
      </c>
      <c r="K33" s="51">
        <f t="shared" si="4"/>
        <v>3290.0195099999996</v>
      </c>
      <c r="L33" s="54">
        <v>1.6</v>
      </c>
      <c r="M33" s="51">
        <f t="shared" si="5"/>
        <v>5027.7280000000001</v>
      </c>
      <c r="N33" s="51">
        <f t="shared" si="6"/>
        <v>5264.0312159999994</v>
      </c>
      <c r="O33" s="50">
        <v>1000</v>
      </c>
      <c r="P33" s="51">
        <v>6284.65</v>
      </c>
      <c r="Q33" s="51">
        <f t="shared" si="7"/>
        <v>6580.0285499999991</v>
      </c>
      <c r="R33" s="54">
        <v>1.6</v>
      </c>
      <c r="S33" s="51">
        <f t="shared" si="8"/>
        <v>10055.44</v>
      </c>
      <c r="T33" s="51">
        <f t="shared" si="9"/>
        <v>10528.045679999999</v>
      </c>
      <c r="U33" s="51">
        <v>644284.30000000005</v>
      </c>
      <c r="V33" s="52">
        <f t="shared" si="10"/>
        <v>183776.4</v>
      </c>
      <c r="W33" s="122">
        <f t="shared" si="11"/>
        <v>2746981.9265028001</v>
      </c>
      <c r="X33" s="126">
        <f t="shared" si="12"/>
        <v>2102697.6265027998</v>
      </c>
      <c r="Y33" s="28">
        <v>14</v>
      </c>
      <c r="Z33" s="29">
        <v>760</v>
      </c>
      <c r="AA33" s="29">
        <v>1120</v>
      </c>
    </row>
    <row r="34" spans="1:27" s="28" customFormat="1" ht="14.25" customHeight="1">
      <c r="A34" s="14">
        <v>26</v>
      </c>
      <c r="B34" s="110" t="s">
        <v>35</v>
      </c>
      <c r="C34" s="50">
        <v>5</v>
      </c>
      <c r="D34" s="51">
        <v>12569.33</v>
      </c>
      <c r="E34" s="51">
        <f t="shared" si="1"/>
        <v>13160.08851</v>
      </c>
      <c r="F34" s="54">
        <v>1</v>
      </c>
      <c r="G34" s="51">
        <f t="shared" si="2"/>
        <v>12569.33</v>
      </c>
      <c r="H34" s="51">
        <f t="shared" si="3"/>
        <v>13160.08851</v>
      </c>
      <c r="I34" s="50">
        <v>14258</v>
      </c>
      <c r="J34" s="51">
        <v>3142.33</v>
      </c>
      <c r="K34" s="51">
        <f t="shared" si="4"/>
        <v>3290.0195099999996</v>
      </c>
      <c r="L34" s="54">
        <v>1</v>
      </c>
      <c r="M34" s="51">
        <f t="shared" si="5"/>
        <v>3142.33</v>
      </c>
      <c r="N34" s="51">
        <f t="shared" si="6"/>
        <v>3290.0195099999996</v>
      </c>
      <c r="O34" s="50">
        <v>30000</v>
      </c>
      <c r="P34" s="51">
        <v>6284.65</v>
      </c>
      <c r="Q34" s="51">
        <f t="shared" si="7"/>
        <v>6580.0285499999991</v>
      </c>
      <c r="R34" s="54">
        <v>1</v>
      </c>
      <c r="S34" s="51">
        <f t="shared" si="8"/>
        <v>6284.65</v>
      </c>
      <c r="T34" s="51">
        <f t="shared" si="9"/>
        <v>6580.0285499999991</v>
      </c>
      <c r="U34" s="51">
        <v>380000</v>
      </c>
      <c r="V34" s="52">
        <f t="shared" si="10"/>
        <v>2921919</v>
      </c>
      <c r="W34" s="122">
        <f t="shared" si="11"/>
        <v>43823084.91101145</v>
      </c>
      <c r="X34" s="126">
        <f t="shared" si="12"/>
        <v>43443084.91101145</v>
      </c>
      <c r="Y34" s="28">
        <v>30</v>
      </c>
      <c r="Z34" s="29">
        <v>16000</v>
      </c>
      <c r="AA34" s="29">
        <v>30288</v>
      </c>
    </row>
    <row r="35" spans="1:27" s="28" customFormat="1" ht="14.25" customHeight="1">
      <c r="A35" s="14">
        <v>27</v>
      </c>
      <c r="B35" s="110" t="s">
        <v>60</v>
      </c>
      <c r="C35" s="50">
        <v>28</v>
      </c>
      <c r="D35" s="51">
        <v>12569.33</v>
      </c>
      <c r="E35" s="51">
        <f t="shared" si="1"/>
        <v>13160.08851</v>
      </c>
      <c r="F35" s="54">
        <v>1.25</v>
      </c>
      <c r="G35" s="51">
        <f t="shared" si="2"/>
        <v>15711.6625</v>
      </c>
      <c r="H35" s="51">
        <f t="shared" si="3"/>
        <v>16450.110637499998</v>
      </c>
      <c r="I35" s="50">
        <v>8063</v>
      </c>
      <c r="J35" s="51">
        <v>3142.33</v>
      </c>
      <c r="K35" s="51">
        <f t="shared" si="4"/>
        <v>3290.0195099999996</v>
      </c>
      <c r="L35" s="54">
        <v>1.25</v>
      </c>
      <c r="M35" s="51">
        <f t="shared" si="5"/>
        <v>3927.9124999999999</v>
      </c>
      <c r="N35" s="51">
        <f t="shared" si="6"/>
        <v>4112.5243874999996</v>
      </c>
      <c r="O35" s="50">
        <v>12140</v>
      </c>
      <c r="P35" s="51">
        <v>6284.65</v>
      </c>
      <c r="Q35" s="51">
        <f t="shared" si="7"/>
        <v>6580.0285499999991</v>
      </c>
      <c r="R35" s="54">
        <v>1.25</v>
      </c>
      <c r="S35" s="51">
        <f t="shared" si="8"/>
        <v>7855.8125</v>
      </c>
      <c r="T35" s="51">
        <f t="shared" si="9"/>
        <v>8225.0356874999998</v>
      </c>
      <c r="U35" s="51">
        <v>3404700</v>
      </c>
      <c r="V35" s="52">
        <f t="shared" si="10"/>
        <v>1599075</v>
      </c>
      <c r="W35" s="122">
        <f t="shared" si="11"/>
        <v>23935054.11109706</v>
      </c>
      <c r="X35" s="126">
        <f t="shared" si="12"/>
        <v>20530354.11109706</v>
      </c>
      <c r="Y35" s="28">
        <v>30</v>
      </c>
      <c r="Z35" s="29">
        <v>6863</v>
      </c>
      <c r="AA35" s="29">
        <v>13685</v>
      </c>
    </row>
    <row r="36" spans="1:27" s="28" customFormat="1" ht="14.25" customHeight="1">
      <c r="A36" s="14">
        <v>28</v>
      </c>
      <c r="B36" s="110" t="s">
        <v>47</v>
      </c>
      <c r="C36" s="50">
        <v>15</v>
      </c>
      <c r="D36" s="51">
        <v>12569.33</v>
      </c>
      <c r="E36" s="51">
        <f t="shared" si="1"/>
        <v>13160.08851</v>
      </c>
      <c r="F36" s="54">
        <v>1.1499999999999999</v>
      </c>
      <c r="G36" s="51">
        <f t="shared" si="2"/>
        <v>14454.729499999999</v>
      </c>
      <c r="H36" s="51">
        <f t="shared" si="3"/>
        <v>15134.101786499998</v>
      </c>
      <c r="I36" s="50">
        <v>6852</v>
      </c>
      <c r="J36" s="51">
        <v>3142.33</v>
      </c>
      <c r="K36" s="51">
        <f t="shared" si="4"/>
        <v>3290.0195099999996</v>
      </c>
      <c r="L36" s="54">
        <v>1.1499999999999999</v>
      </c>
      <c r="M36" s="51">
        <f t="shared" si="5"/>
        <v>3613.6794999999997</v>
      </c>
      <c r="N36" s="51">
        <f t="shared" si="6"/>
        <v>3783.5224364999995</v>
      </c>
      <c r="O36" s="50">
        <v>11000</v>
      </c>
      <c r="P36" s="51">
        <v>6284.65</v>
      </c>
      <c r="Q36" s="51">
        <f t="shared" si="7"/>
        <v>6580.0285499999991</v>
      </c>
      <c r="R36" s="54">
        <v>1.1499999999999999</v>
      </c>
      <c r="S36" s="51">
        <f t="shared" si="8"/>
        <v>7227.3474999999989</v>
      </c>
      <c r="T36" s="51">
        <f t="shared" si="9"/>
        <v>7567.0328324999982</v>
      </c>
      <c r="U36" s="51">
        <v>0</v>
      </c>
      <c r="V36" s="52">
        <f t="shared" si="10"/>
        <v>1307758.3</v>
      </c>
      <c r="W36" s="122">
        <f t="shared" si="11"/>
        <v>19616374.919814754</v>
      </c>
      <c r="X36" s="126">
        <f t="shared" si="12"/>
        <v>19616374.919814754</v>
      </c>
      <c r="Y36" s="28">
        <v>35</v>
      </c>
      <c r="Z36" s="29">
        <v>5785</v>
      </c>
      <c r="AA36" s="29">
        <v>12202</v>
      </c>
    </row>
    <row r="37" spans="1:27" s="28" customFormat="1" ht="14.25" customHeight="1">
      <c r="A37" s="14">
        <v>29</v>
      </c>
      <c r="B37" s="110" t="s">
        <v>68</v>
      </c>
      <c r="C37" s="50">
        <v>10</v>
      </c>
      <c r="D37" s="51">
        <v>12569.33</v>
      </c>
      <c r="E37" s="51">
        <f t="shared" si="1"/>
        <v>13160.08851</v>
      </c>
      <c r="F37" s="54">
        <v>1.2</v>
      </c>
      <c r="G37" s="51">
        <f t="shared" si="2"/>
        <v>15083.196</v>
      </c>
      <c r="H37" s="51">
        <f t="shared" si="3"/>
        <v>15792.106211999999</v>
      </c>
      <c r="I37" s="50">
        <v>5154</v>
      </c>
      <c r="J37" s="51">
        <v>3142.33</v>
      </c>
      <c r="K37" s="51">
        <f t="shared" si="4"/>
        <v>3290.0195099999996</v>
      </c>
      <c r="L37" s="54">
        <v>1.206</v>
      </c>
      <c r="M37" s="51">
        <f t="shared" si="5"/>
        <v>3789.6499799999997</v>
      </c>
      <c r="N37" s="51">
        <f t="shared" si="6"/>
        <v>3967.7635290599992</v>
      </c>
      <c r="O37" s="50">
        <v>7791</v>
      </c>
      <c r="P37" s="51">
        <v>6284.65</v>
      </c>
      <c r="Q37" s="51">
        <f t="shared" si="7"/>
        <v>6580.0285499999991</v>
      </c>
      <c r="R37" s="54">
        <v>1.21</v>
      </c>
      <c r="S37" s="51">
        <f t="shared" si="8"/>
        <v>7604.4264999999996</v>
      </c>
      <c r="T37" s="51">
        <f t="shared" si="9"/>
        <v>7961.834545499999</v>
      </c>
      <c r="U37" s="51">
        <v>1818148</v>
      </c>
      <c r="V37" s="52">
        <f t="shared" si="10"/>
        <v>989769.6</v>
      </c>
      <c r="W37" s="122">
        <f t="shared" si="11"/>
        <v>14819272.116032446</v>
      </c>
      <c r="X37" s="126">
        <f t="shared" si="12"/>
        <v>13001124.116032446</v>
      </c>
      <c r="Y37" s="28">
        <v>20</v>
      </c>
      <c r="Z37" s="29">
        <v>4281</v>
      </c>
      <c r="AA37" s="29">
        <v>8703</v>
      </c>
    </row>
    <row r="38" spans="1:27" s="28" customFormat="1" ht="14.25" customHeight="1">
      <c r="A38" s="14">
        <v>30</v>
      </c>
      <c r="B38" s="110" t="s">
        <v>33</v>
      </c>
      <c r="C38" s="50">
        <v>10</v>
      </c>
      <c r="D38" s="51">
        <v>12569.33</v>
      </c>
      <c r="E38" s="51">
        <f t="shared" si="1"/>
        <v>13160.08851</v>
      </c>
      <c r="F38" s="54">
        <v>1</v>
      </c>
      <c r="G38" s="51">
        <f t="shared" si="2"/>
        <v>12569.33</v>
      </c>
      <c r="H38" s="51">
        <f t="shared" si="3"/>
        <v>13160.08851</v>
      </c>
      <c r="I38" s="50">
        <v>10433</v>
      </c>
      <c r="J38" s="51">
        <v>3142.33</v>
      </c>
      <c r="K38" s="51">
        <f t="shared" si="4"/>
        <v>3290.0195099999996</v>
      </c>
      <c r="L38" s="54">
        <v>1</v>
      </c>
      <c r="M38" s="51">
        <f t="shared" si="5"/>
        <v>3142.33</v>
      </c>
      <c r="N38" s="51">
        <f t="shared" si="6"/>
        <v>3290.0195099999996</v>
      </c>
      <c r="O38" s="50">
        <v>15200</v>
      </c>
      <c r="P38" s="51">
        <v>6284.65</v>
      </c>
      <c r="Q38" s="51">
        <f t="shared" si="7"/>
        <v>6580.0285499999991</v>
      </c>
      <c r="R38" s="54">
        <v>1</v>
      </c>
      <c r="S38" s="51">
        <f t="shared" si="8"/>
        <v>6284.65</v>
      </c>
      <c r="T38" s="51">
        <f t="shared" si="9"/>
        <v>6580.0285499999991</v>
      </c>
      <c r="U38" s="51">
        <v>24014295</v>
      </c>
      <c r="V38" s="52">
        <f t="shared" si="10"/>
        <v>1631651.5</v>
      </c>
      <c r="W38" s="122">
        <f t="shared" si="11"/>
        <v>24114557.917683445</v>
      </c>
      <c r="X38" s="126">
        <f t="shared" si="12"/>
        <v>100262.91768344492</v>
      </c>
      <c r="Y38" s="28">
        <v>20</v>
      </c>
      <c r="Z38" s="29">
        <v>8122</v>
      </c>
      <c r="AA38" s="29">
        <v>17633</v>
      </c>
    </row>
    <row r="39" spans="1:27" s="28" customFormat="1" ht="14.25" customHeight="1">
      <c r="A39" s="14">
        <v>31</v>
      </c>
      <c r="B39" s="110" t="s">
        <v>69</v>
      </c>
      <c r="C39" s="50">
        <v>10</v>
      </c>
      <c r="D39" s="51">
        <v>12569.33</v>
      </c>
      <c r="E39" s="51">
        <f t="shared" si="1"/>
        <v>13160.08851</v>
      </c>
      <c r="F39" s="53">
        <v>1.27</v>
      </c>
      <c r="G39" s="51">
        <f t="shared" si="2"/>
        <v>15963.0491</v>
      </c>
      <c r="H39" s="51">
        <f t="shared" si="3"/>
        <v>16713.312407699999</v>
      </c>
      <c r="I39" s="50">
        <v>2800</v>
      </c>
      <c r="J39" s="51">
        <v>3142.33</v>
      </c>
      <c r="K39" s="51">
        <f t="shared" si="4"/>
        <v>3290.0195099999996</v>
      </c>
      <c r="L39" s="53">
        <v>1.27</v>
      </c>
      <c r="M39" s="51">
        <f t="shared" si="5"/>
        <v>3990.7590999999998</v>
      </c>
      <c r="N39" s="51">
        <f t="shared" si="6"/>
        <v>4178.3247776999997</v>
      </c>
      <c r="O39" s="50">
        <v>5343</v>
      </c>
      <c r="P39" s="51">
        <v>6284.65</v>
      </c>
      <c r="Q39" s="51">
        <f t="shared" si="7"/>
        <v>6580.0285499999991</v>
      </c>
      <c r="R39" s="53">
        <v>1.27</v>
      </c>
      <c r="S39" s="51">
        <f t="shared" si="8"/>
        <v>7981.5054999999993</v>
      </c>
      <c r="T39" s="51">
        <f t="shared" si="9"/>
        <v>8356.6362584999988</v>
      </c>
      <c r="U39" s="51">
        <v>1985000</v>
      </c>
      <c r="V39" s="52">
        <f t="shared" si="10"/>
        <v>677639.4</v>
      </c>
      <c r="W39" s="122">
        <f t="shared" si="11"/>
        <v>10134815.852944911</v>
      </c>
      <c r="X39" s="126">
        <f t="shared" si="12"/>
        <v>8149815.8529449105</v>
      </c>
      <c r="Y39" s="28">
        <v>20</v>
      </c>
      <c r="Z39" s="29">
        <v>2511</v>
      </c>
      <c r="AA39" s="29">
        <v>5650</v>
      </c>
    </row>
    <row r="40" spans="1:27" s="28" customFormat="1" ht="14.25" customHeight="1">
      <c r="A40" s="14">
        <v>32</v>
      </c>
      <c r="B40" s="110" t="s">
        <v>70</v>
      </c>
      <c r="C40" s="50">
        <v>10</v>
      </c>
      <c r="D40" s="51">
        <v>12569.33</v>
      </c>
      <c r="E40" s="51">
        <f t="shared" si="1"/>
        <v>13160.08851</v>
      </c>
      <c r="F40" s="53">
        <v>1</v>
      </c>
      <c r="G40" s="51">
        <f t="shared" si="2"/>
        <v>12569.33</v>
      </c>
      <c r="H40" s="51">
        <f t="shared" si="3"/>
        <v>13160.08851</v>
      </c>
      <c r="I40" s="50">
        <v>2542</v>
      </c>
      <c r="J40" s="51">
        <v>3142.33</v>
      </c>
      <c r="K40" s="51">
        <f t="shared" si="4"/>
        <v>3290.0195099999996</v>
      </c>
      <c r="L40" s="53">
        <v>1.3</v>
      </c>
      <c r="M40" s="51">
        <f t="shared" si="5"/>
        <v>4085.029</v>
      </c>
      <c r="N40" s="51">
        <f t="shared" si="6"/>
        <v>4277.0253629999997</v>
      </c>
      <c r="O40" s="50">
        <v>3702</v>
      </c>
      <c r="P40" s="51">
        <v>6284.65</v>
      </c>
      <c r="Q40" s="51">
        <f t="shared" si="7"/>
        <v>6580.0285499999991</v>
      </c>
      <c r="R40" s="53">
        <v>1.3</v>
      </c>
      <c r="S40" s="51">
        <f t="shared" si="8"/>
        <v>8170.0450000000001</v>
      </c>
      <c r="T40" s="51">
        <f t="shared" si="9"/>
        <v>8554.0371149999992</v>
      </c>
      <c r="U40" s="51">
        <v>1480589.62</v>
      </c>
      <c r="V40" s="52">
        <f t="shared" si="10"/>
        <v>511615.2</v>
      </c>
      <c r="W40" s="122">
        <f t="shared" si="11"/>
        <v>7652019.539120039</v>
      </c>
      <c r="X40" s="126">
        <f t="shared" si="12"/>
        <v>6171429.9191200389</v>
      </c>
      <c r="Y40" s="28">
        <v>10</v>
      </c>
      <c r="Z40" s="29">
        <v>2020</v>
      </c>
      <c r="AA40" s="29">
        <v>4173</v>
      </c>
    </row>
    <row r="41" spans="1:27" s="28" customFormat="1" ht="14.25" customHeight="1">
      <c r="A41" s="14">
        <v>33</v>
      </c>
      <c r="B41" s="110" t="s">
        <v>23</v>
      </c>
      <c r="C41" s="50">
        <v>2</v>
      </c>
      <c r="D41" s="51">
        <v>12569.33</v>
      </c>
      <c r="E41" s="51">
        <f t="shared" si="1"/>
        <v>13160.08851</v>
      </c>
      <c r="F41" s="54">
        <v>1.3</v>
      </c>
      <c r="G41" s="51">
        <f t="shared" si="2"/>
        <v>16340.129000000001</v>
      </c>
      <c r="H41" s="51">
        <f t="shared" si="3"/>
        <v>17108.115063000001</v>
      </c>
      <c r="I41" s="50">
        <v>2016</v>
      </c>
      <c r="J41" s="51">
        <v>3142.33</v>
      </c>
      <c r="K41" s="51">
        <f t="shared" si="4"/>
        <v>3290.0195099999996</v>
      </c>
      <c r="L41" s="54">
        <v>1.3</v>
      </c>
      <c r="M41" s="51">
        <f t="shared" si="5"/>
        <v>4085.029</v>
      </c>
      <c r="N41" s="51">
        <f t="shared" si="6"/>
        <v>4277.0253629999997</v>
      </c>
      <c r="O41" s="50">
        <v>2720</v>
      </c>
      <c r="P41" s="51">
        <v>6284.65</v>
      </c>
      <c r="Q41" s="51">
        <f t="shared" si="7"/>
        <v>6580.0285499999991</v>
      </c>
      <c r="R41" s="54">
        <v>1.208</v>
      </c>
      <c r="S41" s="51">
        <f t="shared" si="8"/>
        <v>7591.8571999999995</v>
      </c>
      <c r="T41" s="51">
        <f t="shared" si="9"/>
        <v>7948.6744883999991</v>
      </c>
      <c r="U41" s="51">
        <v>470607.93</v>
      </c>
      <c r="V41" s="52">
        <f t="shared" si="10"/>
        <v>362436.6</v>
      </c>
      <c r="W41" s="122">
        <f t="shared" si="11"/>
        <v>5429489.7597030289</v>
      </c>
      <c r="X41" s="126">
        <f t="shared" si="12"/>
        <v>4958881.8297030292</v>
      </c>
      <c r="Y41" s="28">
        <v>4</v>
      </c>
      <c r="Z41" s="29">
        <v>2040</v>
      </c>
      <c r="AA41" s="29">
        <v>2820</v>
      </c>
    </row>
    <row r="42" spans="1:27" s="28" customFormat="1" ht="14.25" customHeight="1">
      <c r="A42" s="14">
        <v>34</v>
      </c>
      <c r="B42" s="110" t="s">
        <v>36</v>
      </c>
      <c r="C42" s="50">
        <v>10</v>
      </c>
      <c r="D42" s="51">
        <v>12569.33</v>
      </c>
      <c r="E42" s="51">
        <f t="shared" si="1"/>
        <v>13160.08851</v>
      </c>
      <c r="F42" s="54">
        <v>1</v>
      </c>
      <c r="G42" s="51">
        <f t="shared" si="2"/>
        <v>12569.33</v>
      </c>
      <c r="H42" s="51">
        <f t="shared" si="3"/>
        <v>13160.08851</v>
      </c>
      <c r="I42" s="50">
        <v>2900</v>
      </c>
      <c r="J42" s="51">
        <v>3142.33</v>
      </c>
      <c r="K42" s="51">
        <f t="shared" si="4"/>
        <v>3290.0195099999996</v>
      </c>
      <c r="L42" s="54">
        <v>1</v>
      </c>
      <c r="M42" s="51">
        <f t="shared" si="5"/>
        <v>3142.33</v>
      </c>
      <c r="N42" s="51">
        <f t="shared" si="6"/>
        <v>3290.0195099999996</v>
      </c>
      <c r="O42" s="50">
        <v>5987</v>
      </c>
      <c r="P42" s="51">
        <v>6284.65</v>
      </c>
      <c r="Q42" s="51">
        <f t="shared" si="7"/>
        <v>6580.0285499999991</v>
      </c>
      <c r="R42" s="54">
        <v>1</v>
      </c>
      <c r="S42" s="51">
        <f t="shared" si="8"/>
        <v>6284.65</v>
      </c>
      <c r="T42" s="51">
        <f t="shared" si="9"/>
        <v>6580.0285499999991</v>
      </c>
      <c r="U42" s="51">
        <v>301000</v>
      </c>
      <c r="V42" s="52">
        <f t="shared" si="10"/>
        <v>586905.80000000005</v>
      </c>
      <c r="W42" s="122">
        <f t="shared" si="11"/>
        <v>8799072.3325867485</v>
      </c>
      <c r="X42" s="126">
        <f t="shared" si="12"/>
        <v>8498072.3325867485</v>
      </c>
      <c r="Y42" s="28">
        <v>23</v>
      </c>
      <c r="Z42" s="29">
        <v>3086</v>
      </c>
      <c r="AA42" s="29">
        <v>6203</v>
      </c>
    </row>
    <row r="43" spans="1:27" s="28" customFormat="1" ht="14.25" customHeight="1">
      <c r="A43" s="14">
        <v>35</v>
      </c>
      <c r="B43" s="110" t="s">
        <v>4</v>
      </c>
      <c r="C43" s="50">
        <v>5</v>
      </c>
      <c r="D43" s="51">
        <v>12569.33</v>
      </c>
      <c r="E43" s="51">
        <f t="shared" si="1"/>
        <v>13160.08851</v>
      </c>
      <c r="F43" s="54">
        <v>1</v>
      </c>
      <c r="G43" s="51">
        <f t="shared" si="2"/>
        <v>12569.33</v>
      </c>
      <c r="H43" s="51">
        <f t="shared" si="3"/>
        <v>13160.08851</v>
      </c>
      <c r="I43" s="50">
        <v>2752</v>
      </c>
      <c r="J43" s="51">
        <v>3142.33</v>
      </c>
      <c r="K43" s="51">
        <f t="shared" si="4"/>
        <v>3290.0195099999996</v>
      </c>
      <c r="L43" s="54">
        <v>1</v>
      </c>
      <c r="M43" s="51">
        <f t="shared" si="5"/>
        <v>3142.33</v>
      </c>
      <c r="N43" s="51">
        <f t="shared" si="6"/>
        <v>3290.0195099999996</v>
      </c>
      <c r="O43" s="50">
        <v>4646</v>
      </c>
      <c r="P43" s="51">
        <v>6284.65</v>
      </c>
      <c r="Q43" s="51">
        <f t="shared" si="7"/>
        <v>6580.0285499999991</v>
      </c>
      <c r="R43" s="54">
        <v>1</v>
      </c>
      <c r="S43" s="51">
        <f t="shared" si="8"/>
        <v>6284.65</v>
      </c>
      <c r="T43" s="51">
        <f t="shared" si="9"/>
        <v>6580.0285499999991</v>
      </c>
      <c r="U43" s="51">
        <v>7262662</v>
      </c>
      <c r="V43" s="52">
        <f t="shared" si="10"/>
        <v>481769.9</v>
      </c>
      <c r="W43" s="122">
        <f t="shared" si="11"/>
        <v>7117608.5589160491</v>
      </c>
      <c r="X43" s="126">
        <f t="shared" si="12"/>
        <v>-145053.44108395092</v>
      </c>
      <c r="Y43" s="28">
        <v>9</v>
      </c>
      <c r="Z43" s="29">
        <v>2839</v>
      </c>
      <c r="AA43" s="29">
        <v>4880</v>
      </c>
    </row>
    <row r="44" spans="1:27" s="28" customFormat="1" ht="14.25" customHeight="1">
      <c r="A44" s="14">
        <v>36</v>
      </c>
      <c r="B44" s="110" t="s">
        <v>5</v>
      </c>
      <c r="C44" s="50">
        <v>9</v>
      </c>
      <c r="D44" s="51">
        <v>12569.33</v>
      </c>
      <c r="E44" s="51">
        <f t="shared" si="1"/>
        <v>13160.08851</v>
      </c>
      <c r="F44" s="54">
        <v>1</v>
      </c>
      <c r="G44" s="51">
        <f t="shared" si="2"/>
        <v>12569.33</v>
      </c>
      <c r="H44" s="51">
        <f t="shared" si="3"/>
        <v>13160.08851</v>
      </c>
      <c r="I44" s="50">
        <v>2600</v>
      </c>
      <c r="J44" s="51">
        <v>3142.33</v>
      </c>
      <c r="K44" s="51">
        <f t="shared" si="4"/>
        <v>3290.0195099999996</v>
      </c>
      <c r="L44" s="54">
        <v>1</v>
      </c>
      <c r="M44" s="51">
        <f t="shared" si="5"/>
        <v>3142.33</v>
      </c>
      <c r="N44" s="51">
        <f t="shared" si="6"/>
        <v>3290.0195099999996</v>
      </c>
      <c r="O44" s="50">
        <v>4400</v>
      </c>
      <c r="P44" s="51">
        <v>6284.65</v>
      </c>
      <c r="Q44" s="51">
        <f t="shared" si="7"/>
        <v>6580.0285499999991</v>
      </c>
      <c r="R44" s="54">
        <v>1</v>
      </c>
      <c r="S44" s="51">
        <f t="shared" si="8"/>
        <v>6284.65</v>
      </c>
      <c r="T44" s="51">
        <f t="shared" si="9"/>
        <v>6580.0285499999991</v>
      </c>
      <c r="U44" s="51">
        <v>491500</v>
      </c>
      <c r="V44" s="52">
        <f t="shared" si="10"/>
        <v>450297.9</v>
      </c>
      <c r="W44" s="122">
        <f t="shared" si="11"/>
        <v>6747096.4580773506</v>
      </c>
      <c r="X44" s="126">
        <f t="shared" si="12"/>
        <v>6255596.4580773506</v>
      </c>
      <c r="Y44" s="28">
        <v>18</v>
      </c>
      <c r="Z44" s="29">
        <v>2714</v>
      </c>
      <c r="AA44" s="29">
        <v>4517</v>
      </c>
    </row>
    <row r="45" spans="1:27" s="28" customFormat="1" ht="14.25" customHeight="1">
      <c r="A45" s="14">
        <v>37</v>
      </c>
      <c r="B45" s="110" t="s">
        <v>6</v>
      </c>
      <c r="C45" s="50">
        <v>5</v>
      </c>
      <c r="D45" s="51">
        <v>12569.33</v>
      </c>
      <c r="E45" s="51">
        <f t="shared" si="1"/>
        <v>13160.08851</v>
      </c>
      <c r="F45" s="54">
        <v>1</v>
      </c>
      <c r="G45" s="51">
        <f t="shared" si="2"/>
        <v>12569.33</v>
      </c>
      <c r="H45" s="51">
        <f t="shared" si="3"/>
        <v>13160.08851</v>
      </c>
      <c r="I45" s="50">
        <v>2404</v>
      </c>
      <c r="J45" s="51">
        <v>3142.33</v>
      </c>
      <c r="K45" s="51">
        <f t="shared" si="4"/>
        <v>3290.0195099999996</v>
      </c>
      <c r="L45" s="54">
        <v>1</v>
      </c>
      <c r="M45" s="51">
        <f t="shared" si="5"/>
        <v>3142.33</v>
      </c>
      <c r="N45" s="51">
        <f t="shared" si="6"/>
        <v>3290.0195099999996</v>
      </c>
      <c r="O45" s="50">
        <v>3968</v>
      </c>
      <c r="P45" s="51">
        <v>6284.65</v>
      </c>
      <c r="Q45" s="51">
        <f t="shared" si="7"/>
        <v>6580.0285499999991</v>
      </c>
      <c r="R45" s="54">
        <v>1</v>
      </c>
      <c r="S45" s="51">
        <f t="shared" si="8"/>
        <v>6284.65</v>
      </c>
      <c r="T45" s="51">
        <f t="shared" si="9"/>
        <v>6580.0285499999991</v>
      </c>
      <c r="U45" s="51">
        <v>0</v>
      </c>
      <c r="V45" s="52">
        <f t="shared" si="10"/>
        <v>407484.7</v>
      </c>
      <c r="W45" s="122">
        <f t="shared" si="11"/>
        <v>6112269.9916633498</v>
      </c>
      <c r="X45" s="126">
        <f t="shared" si="12"/>
        <v>6112269.9916633498</v>
      </c>
      <c r="Y45" s="28">
        <v>16</v>
      </c>
      <c r="Z45" s="29">
        <v>2543</v>
      </c>
      <c r="AA45" s="29">
        <v>4164</v>
      </c>
    </row>
    <row r="46" spans="1:27" s="28" customFormat="1" ht="14.25" customHeight="1">
      <c r="A46" s="14">
        <v>38</v>
      </c>
      <c r="B46" s="110" t="s">
        <v>37</v>
      </c>
      <c r="C46" s="50">
        <v>8</v>
      </c>
      <c r="D46" s="51">
        <v>12569.33</v>
      </c>
      <c r="E46" s="51">
        <f t="shared" si="1"/>
        <v>13160.08851</v>
      </c>
      <c r="F46" s="54">
        <v>1</v>
      </c>
      <c r="G46" s="51">
        <f t="shared" si="2"/>
        <v>12569.33</v>
      </c>
      <c r="H46" s="51">
        <f t="shared" si="3"/>
        <v>13160.08851</v>
      </c>
      <c r="I46" s="50">
        <v>6280</v>
      </c>
      <c r="J46" s="51">
        <v>3142.33</v>
      </c>
      <c r="K46" s="51">
        <f t="shared" si="4"/>
        <v>3290.0195099999996</v>
      </c>
      <c r="L46" s="54">
        <v>1</v>
      </c>
      <c r="M46" s="51">
        <f t="shared" si="5"/>
        <v>3142.33</v>
      </c>
      <c r="N46" s="51">
        <f t="shared" si="6"/>
        <v>3290.0195099999996</v>
      </c>
      <c r="O46" s="50">
        <v>11098</v>
      </c>
      <c r="P46" s="51">
        <v>6284.65</v>
      </c>
      <c r="Q46" s="51">
        <f t="shared" si="7"/>
        <v>6580.0285499999991</v>
      </c>
      <c r="R46" s="54">
        <v>1</v>
      </c>
      <c r="S46" s="51">
        <f t="shared" si="8"/>
        <v>6284.65</v>
      </c>
      <c r="T46" s="51">
        <f t="shared" si="9"/>
        <v>6580.0285499999991</v>
      </c>
      <c r="U46" s="51">
        <v>14936647.82</v>
      </c>
      <c r="V46" s="52">
        <f t="shared" si="10"/>
        <v>1136227.3999999999</v>
      </c>
      <c r="W46" s="122">
        <f t="shared" si="11"/>
        <v>16819361.904098701</v>
      </c>
      <c r="X46" s="126">
        <f t="shared" si="12"/>
        <v>1882714.0840987004</v>
      </c>
      <c r="Y46" s="28">
        <v>20</v>
      </c>
      <c r="Z46" s="29">
        <v>6117</v>
      </c>
      <c r="AA46" s="29">
        <v>11798</v>
      </c>
    </row>
    <row r="47" spans="1:27" s="28" customFormat="1" ht="14.25" customHeight="1">
      <c r="A47" s="14">
        <v>39</v>
      </c>
      <c r="B47" s="110" t="s">
        <v>24</v>
      </c>
      <c r="C47" s="50">
        <v>5</v>
      </c>
      <c r="D47" s="51">
        <v>12569.33</v>
      </c>
      <c r="E47" s="51">
        <f t="shared" si="1"/>
        <v>13160.08851</v>
      </c>
      <c r="F47" s="54">
        <v>1.2</v>
      </c>
      <c r="G47" s="51">
        <f t="shared" si="2"/>
        <v>15083.196</v>
      </c>
      <c r="H47" s="51">
        <f t="shared" si="3"/>
        <v>15792.106211999999</v>
      </c>
      <c r="I47" s="50">
        <v>2300</v>
      </c>
      <c r="J47" s="51">
        <v>3142.33</v>
      </c>
      <c r="K47" s="51">
        <f t="shared" si="4"/>
        <v>3290.0195099999996</v>
      </c>
      <c r="L47" s="54">
        <v>1.2</v>
      </c>
      <c r="M47" s="51">
        <f t="shared" si="5"/>
        <v>3770.7959999999998</v>
      </c>
      <c r="N47" s="51">
        <f t="shared" si="6"/>
        <v>3948.0234119999996</v>
      </c>
      <c r="O47" s="50">
        <v>3500</v>
      </c>
      <c r="P47" s="51">
        <v>6284.65</v>
      </c>
      <c r="Q47" s="51">
        <f t="shared" si="7"/>
        <v>6580.0285499999991</v>
      </c>
      <c r="R47" s="54">
        <v>1.2</v>
      </c>
      <c r="S47" s="51">
        <f t="shared" si="8"/>
        <v>7541.579999999999</v>
      </c>
      <c r="T47" s="51">
        <f t="shared" si="9"/>
        <v>7896.0342599999985</v>
      </c>
      <c r="U47" s="51">
        <v>6557828</v>
      </c>
      <c r="V47" s="52">
        <f t="shared" si="10"/>
        <v>446452.5</v>
      </c>
      <c r="W47" s="122">
        <f t="shared" si="11"/>
        <v>6598419.8093288997</v>
      </c>
      <c r="X47" s="126">
        <f t="shared" si="12"/>
        <v>40591.809328899719</v>
      </c>
      <c r="Y47" s="28">
        <v>6</v>
      </c>
      <c r="Z47" s="29">
        <v>2258</v>
      </c>
      <c r="AA47" s="29">
        <v>3796</v>
      </c>
    </row>
    <row r="48" spans="1:27" s="28" customFormat="1" ht="14.25" customHeight="1">
      <c r="A48" s="14">
        <v>40</v>
      </c>
      <c r="B48" s="110" t="s">
        <v>7</v>
      </c>
      <c r="C48" s="50">
        <v>5</v>
      </c>
      <c r="D48" s="51">
        <v>12569.33</v>
      </c>
      <c r="E48" s="51">
        <f t="shared" si="1"/>
        <v>13160.08851</v>
      </c>
      <c r="F48" s="54">
        <v>1</v>
      </c>
      <c r="G48" s="51">
        <f t="shared" si="2"/>
        <v>12569.33</v>
      </c>
      <c r="H48" s="51">
        <f t="shared" si="3"/>
        <v>13160.08851</v>
      </c>
      <c r="I48" s="50">
        <v>4706</v>
      </c>
      <c r="J48" s="51">
        <v>3142.33</v>
      </c>
      <c r="K48" s="51">
        <f t="shared" si="4"/>
        <v>3290.0195099999996</v>
      </c>
      <c r="L48" s="54">
        <v>1</v>
      </c>
      <c r="M48" s="51">
        <f t="shared" si="5"/>
        <v>3142.33</v>
      </c>
      <c r="N48" s="51">
        <f t="shared" si="6"/>
        <v>3290.0195099999996</v>
      </c>
      <c r="O48" s="50">
        <v>8000</v>
      </c>
      <c r="P48" s="51">
        <v>6284.65</v>
      </c>
      <c r="Q48" s="51">
        <f t="shared" si="7"/>
        <v>6580.0285499999991</v>
      </c>
      <c r="R48" s="54">
        <v>1</v>
      </c>
      <c r="S48" s="51">
        <f t="shared" si="8"/>
        <v>6284.65</v>
      </c>
      <c r="T48" s="51">
        <f t="shared" si="9"/>
        <v>6580.0285499999991</v>
      </c>
      <c r="U48" s="51">
        <v>27054.2</v>
      </c>
      <c r="V48" s="52">
        <f t="shared" si="10"/>
        <v>815232.4</v>
      </c>
      <c r="W48" s="122">
        <f t="shared" si="11"/>
        <v>12228079.782790646</v>
      </c>
      <c r="X48" s="126">
        <f t="shared" si="12"/>
        <v>12201025.582790647</v>
      </c>
      <c r="Y48" s="28">
        <v>10</v>
      </c>
      <c r="Z48" s="29">
        <v>4942</v>
      </c>
      <c r="AA48" s="29">
        <v>8189</v>
      </c>
    </row>
    <row r="49" spans="1:27" s="28" customFormat="1" ht="14.25" customHeight="1">
      <c r="A49" s="14">
        <v>41</v>
      </c>
      <c r="B49" s="110" t="s">
        <v>8</v>
      </c>
      <c r="C49" s="50">
        <v>15</v>
      </c>
      <c r="D49" s="51">
        <v>12569.33</v>
      </c>
      <c r="E49" s="51">
        <f t="shared" si="1"/>
        <v>13160.08851</v>
      </c>
      <c r="F49" s="53">
        <v>1</v>
      </c>
      <c r="G49" s="51">
        <f t="shared" si="2"/>
        <v>12569.33</v>
      </c>
      <c r="H49" s="51">
        <f t="shared" si="3"/>
        <v>13160.08851</v>
      </c>
      <c r="I49" s="50">
        <v>2044</v>
      </c>
      <c r="J49" s="51">
        <v>3142.33</v>
      </c>
      <c r="K49" s="51">
        <f t="shared" si="4"/>
        <v>3290.0195099999996</v>
      </c>
      <c r="L49" s="53">
        <v>1</v>
      </c>
      <c r="M49" s="51">
        <f t="shared" si="5"/>
        <v>3142.33</v>
      </c>
      <c r="N49" s="51">
        <f t="shared" si="6"/>
        <v>3290.0195099999996</v>
      </c>
      <c r="O49" s="50">
        <v>3050</v>
      </c>
      <c r="P49" s="51">
        <v>6284.65</v>
      </c>
      <c r="Q49" s="51">
        <f t="shared" si="7"/>
        <v>6580.0285499999991</v>
      </c>
      <c r="R49" s="53">
        <v>1</v>
      </c>
      <c r="S49" s="51">
        <f t="shared" si="8"/>
        <v>6284.65</v>
      </c>
      <c r="T49" s="51">
        <f t="shared" si="9"/>
        <v>6580.0285499999991</v>
      </c>
      <c r="U49" s="51">
        <v>3949512.96</v>
      </c>
      <c r="V49" s="52">
        <f t="shared" si="10"/>
        <v>326633.3</v>
      </c>
      <c r="W49" s="122">
        <f t="shared" si="11"/>
        <v>4840257.241342349</v>
      </c>
      <c r="X49" s="126">
        <f t="shared" si="12"/>
        <v>890744.28134234902</v>
      </c>
      <c r="Y49" s="28">
        <v>30</v>
      </c>
      <c r="Z49" s="29">
        <v>2132</v>
      </c>
      <c r="AA49" s="29">
        <v>3194</v>
      </c>
    </row>
    <row r="50" spans="1:27" s="28" customFormat="1" ht="14.25" customHeight="1">
      <c r="A50" s="14">
        <v>42</v>
      </c>
      <c r="B50" s="110" t="s">
        <v>61</v>
      </c>
      <c r="C50" s="50">
        <v>15</v>
      </c>
      <c r="D50" s="51">
        <v>12569.33</v>
      </c>
      <c r="E50" s="51">
        <f t="shared" si="1"/>
        <v>13160.08851</v>
      </c>
      <c r="F50" s="54">
        <v>1.23</v>
      </c>
      <c r="G50" s="51">
        <f t="shared" si="2"/>
        <v>15460.275900000001</v>
      </c>
      <c r="H50" s="51">
        <f t="shared" si="3"/>
        <v>16186.908867299999</v>
      </c>
      <c r="I50" s="50">
        <v>6271</v>
      </c>
      <c r="J50" s="51">
        <v>3142.33</v>
      </c>
      <c r="K50" s="51">
        <f t="shared" si="4"/>
        <v>3290.0195099999996</v>
      </c>
      <c r="L50" s="54">
        <v>1.23</v>
      </c>
      <c r="M50" s="51">
        <f t="shared" si="5"/>
        <v>3865.0659000000001</v>
      </c>
      <c r="N50" s="51">
        <f t="shared" si="6"/>
        <v>4046.7239972999996</v>
      </c>
      <c r="O50" s="50">
        <v>14413</v>
      </c>
      <c r="P50" s="51">
        <v>6284.65</v>
      </c>
      <c r="Q50" s="51">
        <f t="shared" si="7"/>
        <v>6580.0285499999991</v>
      </c>
      <c r="R50" s="54">
        <v>1.23</v>
      </c>
      <c r="S50" s="51">
        <f t="shared" si="8"/>
        <v>7730.1194999999998</v>
      </c>
      <c r="T50" s="51">
        <f t="shared" si="9"/>
        <v>8093.4351164999989</v>
      </c>
      <c r="U50" s="51">
        <v>25412073.760000002</v>
      </c>
      <c r="V50" s="52">
        <f t="shared" si="10"/>
        <v>1726271.4</v>
      </c>
      <c r="W50" s="122">
        <f t="shared" si="11"/>
        <v>25512890.046705227</v>
      </c>
      <c r="X50" s="126">
        <f t="shared" si="12"/>
        <v>100816.28670522571</v>
      </c>
      <c r="Y50" s="28">
        <v>30</v>
      </c>
      <c r="Z50" s="29">
        <v>6771</v>
      </c>
      <c r="AA50" s="29">
        <v>14607</v>
      </c>
    </row>
    <row r="51" spans="1:27" s="28" customFormat="1" ht="14.25" customHeight="1">
      <c r="A51" s="14">
        <v>43</v>
      </c>
      <c r="B51" s="110" t="s">
        <v>25</v>
      </c>
      <c r="C51" s="50">
        <v>10</v>
      </c>
      <c r="D51" s="51">
        <v>12569.33</v>
      </c>
      <c r="E51" s="51">
        <f t="shared" si="1"/>
        <v>13160.08851</v>
      </c>
      <c r="F51" s="54">
        <v>1</v>
      </c>
      <c r="G51" s="51">
        <f t="shared" si="2"/>
        <v>12569.33</v>
      </c>
      <c r="H51" s="51">
        <f t="shared" si="3"/>
        <v>13160.08851</v>
      </c>
      <c r="I51" s="50">
        <v>2090</v>
      </c>
      <c r="J51" s="51">
        <v>3142.33</v>
      </c>
      <c r="K51" s="51">
        <f t="shared" si="4"/>
        <v>3290.0195099999996</v>
      </c>
      <c r="L51" s="54">
        <v>1</v>
      </c>
      <c r="M51" s="51">
        <f t="shared" si="5"/>
        <v>3142.33</v>
      </c>
      <c r="N51" s="51">
        <f t="shared" si="6"/>
        <v>3290.0195099999996</v>
      </c>
      <c r="O51" s="50">
        <v>4056</v>
      </c>
      <c r="P51" s="51">
        <v>6284.65</v>
      </c>
      <c r="Q51" s="51">
        <f t="shared" si="7"/>
        <v>6580.0285499999991</v>
      </c>
      <c r="R51" s="54">
        <v>1</v>
      </c>
      <c r="S51" s="51">
        <f t="shared" si="8"/>
        <v>6284.65</v>
      </c>
      <c r="T51" s="51">
        <f t="shared" si="9"/>
        <v>6580.0285499999991</v>
      </c>
      <c r="U51" s="51">
        <v>0</v>
      </c>
      <c r="V51" s="52">
        <f t="shared" si="10"/>
        <v>402843.4</v>
      </c>
      <c r="W51" s="122">
        <f t="shared" si="11"/>
        <v>6042651.2318669977</v>
      </c>
      <c r="X51" s="126">
        <f t="shared" si="12"/>
        <v>6042651.2318669977</v>
      </c>
      <c r="Y51" s="28">
        <v>17</v>
      </c>
      <c r="Z51" s="29">
        <v>2257</v>
      </c>
      <c r="AA51" s="29">
        <v>4122</v>
      </c>
    </row>
    <row r="52" spans="1:27" s="28" customFormat="1" ht="14.25" customHeight="1">
      <c r="A52" s="14">
        <v>44</v>
      </c>
      <c r="B52" s="110" t="s">
        <v>9</v>
      </c>
      <c r="C52" s="50">
        <v>10</v>
      </c>
      <c r="D52" s="51">
        <v>12569.33</v>
      </c>
      <c r="E52" s="51">
        <f t="shared" si="1"/>
        <v>13160.08851</v>
      </c>
      <c r="F52" s="54">
        <v>1</v>
      </c>
      <c r="G52" s="51">
        <f t="shared" si="2"/>
        <v>12569.33</v>
      </c>
      <c r="H52" s="51">
        <f t="shared" si="3"/>
        <v>13160.08851</v>
      </c>
      <c r="I52" s="50">
        <v>1840</v>
      </c>
      <c r="J52" s="51">
        <v>3142.33</v>
      </c>
      <c r="K52" s="51">
        <f t="shared" si="4"/>
        <v>3290.0195099999996</v>
      </c>
      <c r="L52" s="54">
        <v>1</v>
      </c>
      <c r="M52" s="51">
        <f t="shared" si="5"/>
        <v>3142.33</v>
      </c>
      <c r="N52" s="51">
        <f t="shared" si="6"/>
        <v>3290.0195099999996</v>
      </c>
      <c r="O52" s="50">
        <v>3348</v>
      </c>
      <c r="P52" s="51">
        <v>6284.65</v>
      </c>
      <c r="Q52" s="51">
        <f t="shared" si="7"/>
        <v>6580.0285499999991</v>
      </c>
      <c r="R52" s="54">
        <v>1</v>
      </c>
      <c r="S52" s="51">
        <f t="shared" si="8"/>
        <v>6284.65</v>
      </c>
      <c r="T52" s="51">
        <f t="shared" si="9"/>
        <v>6580.0285499999991</v>
      </c>
      <c r="U52" s="51">
        <v>5039265</v>
      </c>
      <c r="V52" s="52">
        <f t="shared" si="10"/>
        <v>342354.7</v>
      </c>
      <c r="W52" s="122">
        <f t="shared" si="11"/>
        <v>5059732.2713684989</v>
      </c>
      <c r="X52" s="126">
        <f t="shared" si="12"/>
        <v>20467.271368498914</v>
      </c>
      <c r="Y52" s="28">
        <v>15</v>
      </c>
      <c r="Z52" s="29">
        <v>2034</v>
      </c>
      <c r="AA52" s="29">
        <v>3415</v>
      </c>
    </row>
    <row r="53" spans="1:27" s="28" customFormat="1" ht="14.25" customHeight="1">
      <c r="A53" s="14">
        <v>45</v>
      </c>
      <c r="B53" s="110" t="s">
        <v>62</v>
      </c>
      <c r="C53" s="50">
        <v>125</v>
      </c>
      <c r="D53" s="51">
        <v>12569.33</v>
      </c>
      <c r="E53" s="51">
        <f t="shared" si="1"/>
        <v>13160.08851</v>
      </c>
      <c r="F53" s="54">
        <v>1.3</v>
      </c>
      <c r="G53" s="51">
        <f t="shared" si="2"/>
        <v>16340.129000000001</v>
      </c>
      <c r="H53" s="51">
        <f t="shared" si="3"/>
        <v>17108.115063000001</v>
      </c>
      <c r="I53" s="50">
        <v>6364</v>
      </c>
      <c r="J53" s="51">
        <v>3142.33</v>
      </c>
      <c r="K53" s="51">
        <f t="shared" si="4"/>
        <v>3290.0195099999996</v>
      </c>
      <c r="L53" s="54">
        <v>1.3</v>
      </c>
      <c r="M53" s="51">
        <f t="shared" si="5"/>
        <v>4085.029</v>
      </c>
      <c r="N53" s="51">
        <f t="shared" si="6"/>
        <v>4277.0253629999997</v>
      </c>
      <c r="O53" s="50">
        <v>11499</v>
      </c>
      <c r="P53" s="51">
        <v>6284.65</v>
      </c>
      <c r="Q53" s="51">
        <f t="shared" si="7"/>
        <v>6580.0285499999991</v>
      </c>
      <c r="R53" s="54">
        <v>1.3</v>
      </c>
      <c r="S53" s="51">
        <f t="shared" si="8"/>
        <v>8170.0450000000001</v>
      </c>
      <c r="T53" s="51">
        <f t="shared" si="9"/>
        <v>8554.0371149999992</v>
      </c>
      <c r="U53" s="51">
        <v>437037</v>
      </c>
      <c r="V53" s="52">
        <f t="shared" si="10"/>
        <v>1527348.2</v>
      </c>
      <c r="W53" s="122">
        <f t="shared" si="11"/>
        <v>22903666.957474679</v>
      </c>
      <c r="X53" s="126">
        <f t="shared" si="12"/>
        <v>22466629.957474679</v>
      </c>
      <c r="Y53" s="28">
        <v>30</v>
      </c>
      <c r="Z53" s="29">
        <v>5621</v>
      </c>
      <c r="AA53" s="29">
        <v>12813</v>
      </c>
    </row>
    <row r="54" spans="1:27" s="28" customFormat="1" ht="14.25" customHeight="1">
      <c r="A54" s="14">
        <v>46</v>
      </c>
      <c r="B54" s="110" t="s">
        <v>43</v>
      </c>
      <c r="C54" s="50">
        <v>4</v>
      </c>
      <c r="D54" s="51">
        <v>12569.33</v>
      </c>
      <c r="E54" s="51">
        <f t="shared" si="1"/>
        <v>13160.08851</v>
      </c>
      <c r="F54" s="54">
        <v>1.1000000000000001</v>
      </c>
      <c r="G54" s="51">
        <f t="shared" si="2"/>
        <v>13826.263000000001</v>
      </c>
      <c r="H54" s="51">
        <f t="shared" si="3"/>
        <v>14476.097361</v>
      </c>
      <c r="I54" s="50">
        <v>2244</v>
      </c>
      <c r="J54" s="51">
        <v>3142.33</v>
      </c>
      <c r="K54" s="51">
        <f t="shared" si="4"/>
        <v>3290.0195099999996</v>
      </c>
      <c r="L54" s="54">
        <v>1.1000000000000001</v>
      </c>
      <c r="M54" s="51">
        <f t="shared" si="5"/>
        <v>3456.5630000000001</v>
      </c>
      <c r="N54" s="51">
        <f t="shared" si="6"/>
        <v>3619.0214609999998</v>
      </c>
      <c r="O54" s="50">
        <v>4420</v>
      </c>
      <c r="P54" s="51">
        <v>6284.65</v>
      </c>
      <c r="Q54" s="51">
        <f t="shared" si="7"/>
        <v>6580.0285499999991</v>
      </c>
      <c r="R54" s="54">
        <v>1.1000000000000001</v>
      </c>
      <c r="S54" s="51">
        <f t="shared" si="8"/>
        <v>6913.1149999999998</v>
      </c>
      <c r="T54" s="51">
        <f t="shared" si="9"/>
        <v>7238.0314049999997</v>
      </c>
      <c r="U54" s="51">
        <v>333400</v>
      </c>
      <c r="V54" s="52">
        <f t="shared" si="10"/>
        <v>480583.2</v>
      </c>
      <c r="W54" s="122">
        <f t="shared" si="11"/>
        <v>7203746.42493462</v>
      </c>
      <c r="X54" s="126">
        <f t="shared" si="12"/>
        <v>6870346.42493462</v>
      </c>
      <c r="Y54" s="28">
        <v>6</v>
      </c>
      <c r="Z54" s="29">
        <v>2141</v>
      </c>
      <c r="AA54" s="29">
        <v>4572</v>
      </c>
    </row>
    <row r="55" spans="1:27" s="28" customFormat="1" ht="14.25" customHeight="1">
      <c r="A55" s="14">
        <v>47</v>
      </c>
      <c r="B55" s="110" t="s">
        <v>10</v>
      </c>
      <c r="C55" s="50">
        <v>5</v>
      </c>
      <c r="D55" s="51">
        <v>12569.33</v>
      </c>
      <c r="E55" s="51">
        <f t="shared" si="1"/>
        <v>13160.08851</v>
      </c>
      <c r="F55" s="54">
        <v>1</v>
      </c>
      <c r="G55" s="51">
        <f t="shared" si="2"/>
        <v>12569.33</v>
      </c>
      <c r="H55" s="51">
        <f t="shared" si="3"/>
        <v>13160.08851</v>
      </c>
      <c r="I55" s="50">
        <v>1236</v>
      </c>
      <c r="J55" s="51">
        <v>3142.33</v>
      </c>
      <c r="K55" s="51">
        <f t="shared" si="4"/>
        <v>3290.0195099999996</v>
      </c>
      <c r="L55" s="54">
        <v>1</v>
      </c>
      <c r="M55" s="51">
        <f t="shared" si="5"/>
        <v>3142.33</v>
      </c>
      <c r="N55" s="51">
        <f t="shared" si="6"/>
        <v>3290.0195099999996</v>
      </c>
      <c r="O55" s="50">
        <v>1800</v>
      </c>
      <c r="P55" s="51">
        <v>6284.65</v>
      </c>
      <c r="Q55" s="51">
        <f t="shared" si="7"/>
        <v>6580.0285499999991</v>
      </c>
      <c r="R55" s="54">
        <v>1</v>
      </c>
      <c r="S55" s="51">
        <f t="shared" si="8"/>
        <v>6284.65</v>
      </c>
      <c r="T55" s="51">
        <f t="shared" si="9"/>
        <v>6580.0285499999991</v>
      </c>
      <c r="U55" s="51">
        <v>2713299</v>
      </c>
      <c r="V55" s="52">
        <f t="shared" si="10"/>
        <v>193711.9</v>
      </c>
      <c r="W55" s="122">
        <f t="shared" si="11"/>
        <v>2864979.1791901495</v>
      </c>
      <c r="X55" s="126">
        <f t="shared" si="12"/>
        <v>151680.17919014953</v>
      </c>
      <c r="Y55" s="28">
        <v>12</v>
      </c>
      <c r="Z55" s="29">
        <v>1050</v>
      </c>
      <c r="AA55" s="29">
        <v>2011</v>
      </c>
    </row>
    <row r="56" spans="1:27" s="28" customFormat="1" ht="14.25" customHeight="1">
      <c r="A56" s="14">
        <v>48</v>
      </c>
      <c r="B56" s="110" t="s">
        <v>51</v>
      </c>
      <c r="C56" s="50">
        <v>5</v>
      </c>
      <c r="D56" s="51">
        <v>12569.33</v>
      </c>
      <c r="E56" s="51">
        <f t="shared" si="1"/>
        <v>13160.08851</v>
      </c>
      <c r="F56" s="54">
        <v>1.1499999999999999</v>
      </c>
      <c r="G56" s="51">
        <f t="shared" si="2"/>
        <v>14454.729499999999</v>
      </c>
      <c r="H56" s="51">
        <f t="shared" si="3"/>
        <v>15134.101786499998</v>
      </c>
      <c r="I56" s="50">
        <v>1941</v>
      </c>
      <c r="J56" s="51">
        <v>3142.33</v>
      </c>
      <c r="K56" s="51">
        <f t="shared" si="4"/>
        <v>3290.0195099999996</v>
      </c>
      <c r="L56" s="54">
        <v>1.1499999999999999</v>
      </c>
      <c r="M56" s="51">
        <f t="shared" si="5"/>
        <v>3613.6794999999997</v>
      </c>
      <c r="N56" s="51">
        <f t="shared" si="6"/>
        <v>3783.5224364999995</v>
      </c>
      <c r="O56" s="50">
        <v>4172</v>
      </c>
      <c r="P56" s="51">
        <v>6284.65</v>
      </c>
      <c r="Q56" s="51">
        <f t="shared" si="7"/>
        <v>6580.0285499999991</v>
      </c>
      <c r="R56" s="54">
        <v>1.1499999999999999</v>
      </c>
      <c r="S56" s="51">
        <f t="shared" si="8"/>
        <v>7227.3474999999989</v>
      </c>
      <c r="T56" s="51">
        <f t="shared" si="9"/>
        <v>7567.0328324999982</v>
      </c>
      <c r="U56" s="51">
        <v>5172989.9800000004</v>
      </c>
      <c r="V56" s="52">
        <f t="shared" si="10"/>
        <v>471292.5</v>
      </c>
      <c r="W56" s="122">
        <f t="shared" si="11"/>
        <v>6991793.2982408842</v>
      </c>
      <c r="X56" s="126">
        <f t="shared" si="12"/>
        <v>1818803.3182408838</v>
      </c>
      <c r="Y56" s="28">
        <v>10</v>
      </c>
      <c r="Z56" s="29">
        <v>2023</v>
      </c>
      <c r="AA56" s="29">
        <v>4270</v>
      </c>
    </row>
    <row r="57" spans="1:27" s="28" customFormat="1" ht="14.25" customHeight="1">
      <c r="A57" s="14">
        <v>49</v>
      </c>
      <c r="B57" s="110" t="s">
        <v>11</v>
      </c>
      <c r="C57" s="50">
        <v>20</v>
      </c>
      <c r="D57" s="51">
        <v>12569.33</v>
      </c>
      <c r="E57" s="51">
        <f t="shared" si="1"/>
        <v>13160.08851</v>
      </c>
      <c r="F57" s="54">
        <v>1</v>
      </c>
      <c r="G57" s="51">
        <f t="shared" si="2"/>
        <v>12569.33</v>
      </c>
      <c r="H57" s="51">
        <f t="shared" si="3"/>
        <v>13160.08851</v>
      </c>
      <c r="I57" s="50">
        <v>2403</v>
      </c>
      <c r="J57" s="51">
        <v>3142.33</v>
      </c>
      <c r="K57" s="51">
        <f t="shared" si="4"/>
        <v>3290.0195099999996</v>
      </c>
      <c r="L57" s="54">
        <v>1</v>
      </c>
      <c r="M57" s="51">
        <f t="shared" si="5"/>
        <v>3142.33</v>
      </c>
      <c r="N57" s="51">
        <f t="shared" si="6"/>
        <v>3290.0195099999996</v>
      </c>
      <c r="O57" s="50">
        <v>3850</v>
      </c>
      <c r="P57" s="51">
        <v>6284.65</v>
      </c>
      <c r="Q57" s="51">
        <f t="shared" si="7"/>
        <v>6580.0285499999991</v>
      </c>
      <c r="R57" s="54">
        <v>1</v>
      </c>
      <c r="S57" s="51">
        <f t="shared" si="8"/>
        <v>6284.65</v>
      </c>
      <c r="T57" s="51">
        <f t="shared" si="9"/>
        <v>6580.0285499999991</v>
      </c>
      <c r="U57" s="51">
        <v>94800</v>
      </c>
      <c r="V57" s="52">
        <f t="shared" si="10"/>
        <v>400617.6</v>
      </c>
      <c r="W57" s="122">
        <f t="shared" si="11"/>
        <v>6007842.3354379488</v>
      </c>
      <c r="X57" s="126">
        <f t="shared" si="12"/>
        <v>5913042.3354379488</v>
      </c>
      <c r="Y57" s="28">
        <v>19</v>
      </c>
      <c r="Z57" s="29">
        <v>2661</v>
      </c>
      <c r="AA57" s="29">
        <v>4242</v>
      </c>
    </row>
    <row r="58" spans="1:27" s="28" customFormat="1" ht="14.25" customHeight="1">
      <c r="A58" s="14">
        <v>50</v>
      </c>
      <c r="B58" s="110" t="s">
        <v>26</v>
      </c>
      <c r="C58" s="50">
        <v>20</v>
      </c>
      <c r="D58" s="51">
        <v>12569.33</v>
      </c>
      <c r="E58" s="51">
        <f t="shared" si="1"/>
        <v>13160.08851</v>
      </c>
      <c r="F58" s="54">
        <v>1</v>
      </c>
      <c r="G58" s="51">
        <f t="shared" si="2"/>
        <v>12569.33</v>
      </c>
      <c r="H58" s="51">
        <f t="shared" si="3"/>
        <v>13160.08851</v>
      </c>
      <c r="I58" s="50">
        <v>2470</v>
      </c>
      <c r="J58" s="51">
        <v>3142.33</v>
      </c>
      <c r="K58" s="51">
        <f t="shared" si="4"/>
        <v>3290.0195099999996</v>
      </c>
      <c r="L58" s="54">
        <v>1</v>
      </c>
      <c r="M58" s="51">
        <f t="shared" si="5"/>
        <v>3142.33</v>
      </c>
      <c r="N58" s="51">
        <f t="shared" si="6"/>
        <v>3290.0195099999996</v>
      </c>
      <c r="O58" s="50">
        <v>4466</v>
      </c>
      <c r="P58" s="51">
        <v>6284.65</v>
      </c>
      <c r="Q58" s="51">
        <f t="shared" si="7"/>
        <v>6580.0285499999991</v>
      </c>
      <c r="R58" s="54">
        <v>1</v>
      </c>
      <c r="S58" s="51">
        <f t="shared" si="8"/>
        <v>6284.65</v>
      </c>
      <c r="T58" s="51">
        <f t="shared" si="9"/>
        <v>6580.0285499999991</v>
      </c>
      <c r="U58" s="51">
        <v>10655.89</v>
      </c>
      <c r="V58" s="52">
        <f t="shared" si="10"/>
        <v>451626.4</v>
      </c>
      <c r="W58" s="122">
        <f t="shared" si="11"/>
        <v>6774235.8105929978</v>
      </c>
      <c r="X58" s="126">
        <f t="shared" si="12"/>
        <v>6763579.9205929982</v>
      </c>
      <c r="Y58" s="28">
        <v>34</v>
      </c>
      <c r="Z58" s="29">
        <v>2531</v>
      </c>
      <c r="AA58" s="29">
        <v>4530</v>
      </c>
    </row>
    <row r="59" spans="1:27" s="28" customFormat="1" ht="14.25" customHeight="1">
      <c r="A59" s="14">
        <v>51</v>
      </c>
      <c r="B59" s="110" t="s">
        <v>12</v>
      </c>
      <c r="C59" s="50">
        <v>5</v>
      </c>
      <c r="D59" s="51">
        <v>12569.33</v>
      </c>
      <c r="E59" s="51">
        <f t="shared" si="1"/>
        <v>13160.08851</v>
      </c>
      <c r="F59" s="54">
        <v>1</v>
      </c>
      <c r="G59" s="51">
        <f t="shared" si="2"/>
        <v>12569.33</v>
      </c>
      <c r="H59" s="51">
        <f t="shared" si="3"/>
        <v>13160.08851</v>
      </c>
      <c r="I59" s="50">
        <v>2226</v>
      </c>
      <c r="J59" s="51">
        <v>3142.33</v>
      </c>
      <c r="K59" s="51">
        <f t="shared" si="4"/>
        <v>3290.0195099999996</v>
      </c>
      <c r="L59" s="54">
        <v>1</v>
      </c>
      <c r="M59" s="51">
        <f t="shared" si="5"/>
        <v>3142.33</v>
      </c>
      <c r="N59" s="51">
        <f t="shared" si="6"/>
        <v>3290.0195099999996</v>
      </c>
      <c r="O59" s="50">
        <v>4100</v>
      </c>
      <c r="P59" s="51">
        <v>6284.65</v>
      </c>
      <c r="Q59" s="51">
        <f t="shared" si="7"/>
        <v>6580.0285499999991</v>
      </c>
      <c r="R59" s="54">
        <v>1</v>
      </c>
      <c r="S59" s="51">
        <f t="shared" si="8"/>
        <v>6284.65</v>
      </c>
      <c r="T59" s="51">
        <f t="shared" si="9"/>
        <v>6580.0285499999991</v>
      </c>
      <c r="U59" s="51">
        <v>0</v>
      </c>
      <c r="V59" s="52">
        <f t="shared" si="10"/>
        <v>410867.20000000001</v>
      </c>
      <c r="W59" s="122">
        <f t="shared" si="11"/>
        <v>6163008.7263736483</v>
      </c>
      <c r="X59" s="126">
        <f t="shared" si="12"/>
        <v>6163008.7263736483</v>
      </c>
      <c r="Y59" s="28">
        <v>10</v>
      </c>
      <c r="Z59" s="29">
        <v>2381</v>
      </c>
      <c r="AA59" s="29">
        <v>4240</v>
      </c>
    </row>
    <row r="60" spans="1:27" s="28" customFormat="1" ht="14.25" customHeight="1">
      <c r="A60" s="14">
        <v>52</v>
      </c>
      <c r="B60" s="110" t="s">
        <v>72</v>
      </c>
      <c r="C60" s="50">
        <v>1</v>
      </c>
      <c r="D60" s="51">
        <v>12569.33</v>
      </c>
      <c r="E60" s="51">
        <f t="shared" si="1"/>
        <v>13160.08851</v>
      </c>
      <c r="F60" s="54">
        <v>1.7</v>
      </c>
      <c r="G60" s="51">
        <f t="shared" si="2"/>
        <v>21367.861000000001</v>
      </c>
      <c r="H60" s="51">
        <f t="shared" si="3"/>
        <v>22372.150466999999</v>
      </c>
      <c r="I60" s="50">
        <v>295</v>
      </c>
      <c r="J60" s="51">
        <v>3142.33</v>
      </c>
      <c r="K60" s="51">
        <f t="shared" si="4"/>
        <v>3290.0195099999996</v>
      </c>
      <c r="L60" s="54">
        <v>1.7</v>
      </c>
      <c r="M60" s="51">
        <f t="shared" si="5"/>
        <v>5341.9609999999993</v>
      </c>
      <c r="N60" s="51">
        <f t="shared" si="6"/>
        <v>5593.0331669999996</v>
      </c>
      <c r="O60" s="50">
        <v>385</v>
      </c>
      <c r="P60" s="51">
        <v>6284.65</v>
      </c>
      <c r="Q60" s="51">
        <f t="shared" si="7"/>
        <v>6580.0285499999991</v>
      </c>
      <c r="R60" s="54">
        <v>1.7</v>
      </c>
      <c r="S60" s="51">
        <f t="shared" si="8"/>
        <v>10683.904999999999</v>
      </c>
      <c r="T60" s="51">
        <f t="shared" si="9"/>
        <v>11186.048534999998</v>
      </c>
      <c r="U60" s="51">
        <v>95000</v>
      </c>
      <c r="V60" s="52">
        <f t="shared" si="10"/>
        <v>71574</v>
      </c>
      <c r="W60" s="122">
        <f t="shared" si="11"/>
        <v>1072184.274131655</v>
      </c>
      <c r="X60" s="126">
        <f t="shared" si="12"/>
        <v>977184.27413165499</v>
      </c>
      <c r="Y60" s="28">
        <v>0</v>
      </c>
      <c r="Z60" s="29">
        <v>249</v>
      </c>
      <c r="AA60" s="29">
        <v>385</v>
      </c>
    </row>
    <row r="61" spans="1:27" s="28" customFormat="1" ht="14.25" customHeight="1">
      <c r="A61" s="14">
        <v>53</v>
      </c>
      <c r="B61" s="110" t="s">
        <v>13</v>
      </c>
      <c r="C61" s="50">
        <v>100</v>
      </c>
      <c r="D61" s="51">
        <v>12569.33</v>
      </c>
      <c r="E61" s="51">
        <f t="shared" si="1"/>
        <v>13160.08851</v>
      </c>
      <c r="F61" s="54">
        <v>1</v>
      </c>
      <c r="G61" s="51">
        <f t="shared" si="2"/>
        <v>12569.33</v>
      </c>
      <c r="H61" s="51">
        <f t="shared" si="3"/>
        <v>13160.08851</v>
      </c>
      <c r="I61" s="50">
        <v>12786</v>
      </c>
      <c r="J61" s="51">
        <v>3142.33</v>
      </c>
      <c r="K61" s="51">
        <f t="shared" si="4"/>
        <v>3290.0195099999996</v>
      </c>
      <c r="L61" s="54">
        <v>1</v>
      </c>
      <c r="M61" s="51">
        <f t="shared" si="5"/>
        <v>3142.33</v>
      </c>
      <c r="N61" s="51">
        <f t="shared" si="6"/>
        <v>3290.0195099999996</v>
      </c>
      <c r="O61" s="50">
        <v>20180</v>
      </c>
      <c r="P61" s="51">
        <v>6284.65</v>
      </c>
      <c r="Q61" s="51">
        <f t="shared" si="7"/>
        <v>6580.0285499999991</v>
      </c>
      <c r="R61" s="54">
        <v>1</v>
      </c>
      <c r="S61" s="51">
        <f t="shared" si="8"/>
        <v>6284.65</v>
      </c>
      <c r="T61" s="51">
        <f t="shared" si="9"/>
        <v>6580.0285499999991</v>
      </c>
      <c r="U61" s="51">
        <v>0</v>
      </c>
      <c r="V61" s="52">
        <f t="shared" si="10"/>
        <v>2106097.9</v>
      </c>
      <c r="W61" s="122">
        <f t="shared" si="11"/>
        <v>31591468.804101896</v>
      </c>
      <c r="X61" s="126">
        <f t="shared" si="12"/>
        <v>31591468.804101896</v>
      </c>
      <c r="Y61" s="28">
        <v>160</v>
      </c>
      <c r="Z61" s="29">
        <v>12900</v>
      </c>
      <c r="AA61" s="29">
        <v>20643</v>
      </c>
    </row>
    <row r="62" spans="1:27" s="28" customFormat="1" ht="14.25" customHeight="1">
      <c r="A62" s="14">
        <v>54</v>
      </c>
      <c r="B62" s="110" t="s">
        <v>27</v>
      </c>
      <c r="C62" s="50">
        <v>20</v>
      </c>
      <c r="D62" s="51">
        <v>12569.33</v>
      </c>
      <c r="E62" s="51">
        <f t="shared" si="1"/>
        <v>13160.08851</v>
      </c>
      <c r="F62" s="53">
        <v>1.4</v>
      </c>
      <c r="G62" s="51">
        <f t="shared" si="2"/>
        <v>17597.061999999998</v>
      </c>
      <c r="H62" s="51">
        <f t="shared" si="3"/>
        <v>18424.123914</v>
      </c>
      <c r="I62" s="50">
        <v>1337</v>
      </c>
      <c r="J62" s="51">
        <v>3142.33</v>
      </c>
      <c r="K62" s="51">
        <f t="shared" si="4"/>
        <v>3290.0195099999996</v>
      </c>
      <c r="L62" s="53">
        <v>1.4</v>
      </c>
      <c r="M62" s="51">
        <f t="shared" si="5"/>
        <v>4399.2619999999997</v>
      </c>
      <c r="N62" s="51">
        <f t="shared" si="6"/>
        <v>4606.027313999999</v>
      </c>
      <c r="O62" s="50">
        <v>2340</v>
      </c>
      <c r="P62" s="51">
        <v>6284.65</v>
      </c>
      <c r="Q62" s="51">
        <f t="shared" si="7"/>
        <v>6580.0285499999991</v>
      </c>
      <c r="R62" s="53">
        <v>1.4</v>
      </c>
      <c r="S62" s="51">
        <f t="shared" si="8"/>
        <v>8798.5099999999984</v>
      </c>
      <c r="T62" s="51">
        <f t="shared" si="9"/>
        <v>9212.039969999998</v>
      </c>
      <c r="U62" s="51">
        <v>17500</v>
      </c>
      <c r="V62" s="52">
        <f t="shared" si="10"/>
        <v>335751.8</v>
      </c>
      <c r="W62" s="122">
        <f t="shared" si="11"/>
        <v>5036014.9159481693</v>
      </c>
      <c r="X62" s="126">
        <f t="shared" si="12"/>
        <v>5018514.9159481693</v>
      </c>
      <c r="Y62" s="28">
        <v>34</v>
      </c>
      <c r="Z62" s="29">
        <v>1446</v>
      </c>
      <c r="AA62" s="29">
        <v>2426</v>
      </c>
    </row>
    <row r="63" spans="1:27" s="28" customFormat="1" ht="14.25" customHeight="1">
      <c r="A63" s="14">
        <v>55</v>
      </c>
      <c r="B63" s="110" t="s">
        <v>44</v>
      </c>
      <c r="C63" s="50">
        <v>20</v>
      </c>
      <c r="D63" s="51">
        <v>12569.33</v>
      </c>
      <c r="E63" s="51">
        <f t="shared" si="1"/>
        <v>13160.08851</v>
      </c>
      <c r="F63" s="54">
        <v>1</v>
      </c>
      <c r="G63" s="51">
        <f t="shared" si="2"/>
        <v>12569.33</v>
      </c>
      <c r="H63" s="51">
        <f t="shared" si="3"/>
        <v>13160.08851</v>
      </c>
      <c r="I63" s="50">
        <v>3500</v>
      </c>
      <c r="J63" s="51">
        <v>3142.33</v>
      </c>
      <c r="K63" s="51">
        <f t="shared" si="4"/>
        <v>3290.0195099999996</v>
      </c>
      <c r="L63" s="54">
        <v>1</v>
      </c>
      <c r="M63" s="51">
        <f t="shared" si="5"/>
        <v>3142.33</v>
      </c>
      <c r="N63" s="51">
        <f t="shared" si="6"/>
        <v>3290.0195099999996</v>
      </c>
      <c r="O63" s="50">
        <v>8272</v>
      </c>
      <c r="P63" s="51">
        <v>6284.65</v>
      </c>
      <c r="Q63" s="51">
        <f t="shared" si="7"/>
        <v>6580.0285499999991</v>
      </c>
      <c r="R63" s="54">
        <v>1</v>
      </c>
      <c r="S63" s="51">
        <f t="shared" si="8"/>
        <v>6284.65</v>
      </c>
      <c r="T63" s="51">
        <f t="shared" si="9"/>
        <v>6580.0285499999991</v>
      </c>
      <c r="U63" s="51">
        <v>11545880</v>
      </c>
      <c r="V63" s="52">
        <f t="shared" si="10"/>
        <v>803073</v>
      </c>
      <c r="W63" s="122">
        <f t="shared" si="11"/>
        <v>11872906.422431998</v>
      </c>
      <c r="X63" s="126">
        <f t="shared" si="12"/>
        <v>327026.42243199795</v>
      </c>
      <c r="Y63" s="28">
        <v>40</v>
      </c>
      <c r="Z63" s="29">
        <v>3991</v>
      </c>
      <c r="AA63" s="29">
        <v>8522</v>
      </c>
    </row>
    <row r="64" spans="1:27" s="28" customFormat="1" ht="14.25" customHeight="1">
      <c r="A64" s="14">
        <v>56</v>
      </c>
      <c r="B64" s="110" t="s">
        <v>28</v>
      </c>
      <c r="C64" s="50">
        <v>8</v>
      </c>
      <c r="D64" s="51">
        <v>12569.33</v>
      </c>
      <c r="E64" s="51">
        <f t="shared" si="1"/>
        <v>13160.08851</v>
      </c>
      <c r="F64" s="54">
        <v>1</v>
      </c>
      <c r="G64" s="51">
        <f t="shared" si="2"/>
        <v>12569.33</v>
      </c>
      <c r="H64" s="51">
        <f t="shared" si="3"/>
        <v>13160.08851</v>
      </c>
      <c r="I64" s="50">
        <v>1315</v>
      </c>
      <c r="J64" s="51">
        <v>3142.33</v>
      </c>
      <c r="K64" s="51">
        <f t="shared" si="4"/>
        <v>3290.0195099999996</v>
      </c>
      <c r="L64" s="54">
        <v>1</v>
      </c>
      <c r="M64" s="51">
        <f t="shared" si="5"/>
        <v>3142.33</v>
      </c>
      <c r="N64" s="51">
        <f t="shared" si="6"/>
        <v>3290.0195099999996</v>
      </c>
      <c r="O64" s="50">
        <v>1700</v>
      </c>
      <c r="P64" s="51">
        <v>6284.65</v>
      </c>
      <c r="Q64" s="51">
        <f t="shared" si="7"/>
        <v>6580.0285499999991</v>
      </c>
      <c r="R64" s="54">
        <v>1</v>
      </c>
      <c r="S64" s="51">
        <f t="shared" si="8"/>
        <v>6284.65</v>
      </c>
      <c r="T64" s="51">
        <f t="shared" si="9"/>
        <v>6580.0285499999991</v>
      </c>
      <c r="U64" s="51">
        <v>0</v>
      </c>
      <c r="V64" s="52">
        <f t="shared" si="10"/>
        <v>186711.4</v>
      </c>
      <c r="W64" s="122">
        <f t="shared" si="11"/>
        <v>2800670.66214045</v>
      </c>
      <c r="X64" s="126">
        <f t="shared" si="12"/>
        <v>2800670.66214045</v>
      </c>
      <c r="Y64" s="28">
        <v>10</v>
      </c>
      <c r="Z64" s="29">
        <v>1036</v>
      </c>
      <c r="AA64" s="29">
        <v>1920</v>
      </c>
    </row>
    <row r="65" spans="1:27" s="28" customFormat="1" ht="14.25" customHeight="1">
      <c r="A65" s="14">
        <v>57</v>
      </c>
      <c r="B65" s="110" t="s">
        <v>63</v>
      </c>
      <c r="C65" s="50">
        <v>5</v>
      </c>
      <c r="D65" s="51">
        <v>12569.33</v>
      </c>
      <c r="E65" s="51">
        <f t="shared" si="1"/>
        <v>13160.08851</v>
      </c>
      <c r="F65" s="54">
        <v>1.2</v>
      </c>
      <c r="G65" s="51">
        <f t="shared" si="2"/>
        <v>15083.196</v>
      </c>
      <c r="H65" s="51">
        <f t="shared" si="3"/>
        <v>15792.106211999999</v>
      </c>
      <c r="I65" s="50">
        <v>5785</v>
      </c>
      <c r="J65" s="51">
        <v>3142.33</v>
      </c>
      <c r="K65" s="51">
        <f t="shared" si="4"/>
        <v>3290.0195099999996</v>
      </c>
      <c r="L65" s="54">
        <v>1.2</v>
      </c>
      <c r="M65" s="51">
        <f t="shared" si="5"/>
        <v>3770.7959999999998</v>
      </c>
      <c r="N65" s="51">
        <f t="shared" si="6"/>
        <v>3948.0234119999996</v>
      </c>
      <c r="O65" s="50">
        <v>12000</v>
      </c>
      <c r="P65" s="51">
        <v>6284.65</v>
      </c>
      <c r="Q65" s="51">
        <f t="shared" si="7"/>
        <v>6580.0285499999991</v>
      </c>
      <c r="R65" s="54">
        <v>1.2</v>
      </c>
      <c r="S65" s="51">
        <f t="shared" si="8"/>
        <v>7541.579999999999</v>
      </c>
      <c r="T65" s="51">
        <f t="shared" si="9"/>
        <v>7896.0342599999985</v>
      </c>
      <c r="U65" s="51">
        <v>0</v>
      </c>
      <c r="V65" s="52">
        <f t="shared" si="10"/>
        <v>1406766</v>
      </c>
      <c r="W65" s="122">
        <f t="shared" si="11"/>
        <v>21101489.832364198</v>
      </c>
      <c r="X65" s="126">
        <f t="shared" si="12"/>
        <v>21101489.832364198</v>
      </c>
      <c r="Y65" s="28">
        <v>7</v>
      </c>
      <c r="Z65" s="29">
        <v>5748</v>
      </c>
      <c r="AA65" s="29">
        <v>12534</v>
      </c>
    </row>
    <row r="66" spans="1:27" s="28" customFormat="1" ht="14.25" customHeight="1">
      <c r="A66" s="14">
        <v>58</v>
      </c>
      <c r="B66" s="110" t="s">
        <v>64</v>
      </c>
      <c r="C66" s="50">
        <v>5</v>
      </c>
      <c r="D66" s="51">
        <v>12569.33</v>
      </c>
      <c r="E66" s="51">
        <f t="shared" si="1"/>
        <v>13160.08851</v>
      </c>
      <c r="F66" s="54">
        <v>1.1499999999999999</v>
      </c>
      <c r="G66" s="51">
        <f t="shared" si="2"/>
        <v>14454.729499999999</v>
      </c>
      <c r="H66" s="51">
        <f t="shared" si="3"/>
        <v>15134.101786499998</v>
      </c>
      <c r="I66" s="50">
        <v>4543</v>
      </c>
      <c r="J66" s="51">
        <v>3142.33</v>
      </c>
      <c r="K66" s="51">
        <f t="shared" si="4"/>
        <v>3290.0195099999996</v>
      </c>
      <c r="L66" s="54">
        <v>1.1499999999999999</v>
      </c>
      <c r="M66" s="51">
        <f t="shared" si="5"/>
        <v>3613.6794999999997</v>
      </c>
      <c r="N66" s="51">
        <f t="shared" si="6"/>
        <v>3783.5224364999995</v>
      </c>
      <c r="O66" s="50">
        <v>10400</v>
      </c>
      <c r="P66" s="51">
        <v>6284.65</v>
      </c>
      <c r="Q66" s="51">
        <f t="shared" si="7"/>
        <v>6580.0285499999991</v>
      </c>
      <c r="R66" s="54">
        <v>1.1499999999999999</v>
      </c>
      <c r="S66" s="51">
        <f t="shared" si="8"/>
        <v>7227.3474999999989</v>
      </c>
      <c r="T66" s="51">
        <f t="shared" si="9"/>
        <v>7567.0328324999982</v>
      </c>
      <c r="U66" s="51">
        <v>51600</v>
      </c>
      <c r="V66" s="52">
        <f t="shared" si="10"/>
        <v>1147280.1000000001</v>
      </c>
      <c r="W66" s="122">
        <f t="shared" si="11"/>
        <v>17208427.979572076</v>
      </c>
      <c r="X66" s="126">
        <f t="shared" si="12"/>
        <v>17156827.979572076</v>
      </c>
      <c r="Y66" s="28">
        <v>8</v>
      </c>
      <c r="Z66" s="29">
        <v>4919</v>
      </c>
      <c r="AA66" s="29">
        <v>10848</v>
      </c>
    </row>
    <row r="67" spans="1:27" s="28" customFormat="1" ht="14.25" customHeight="1">
      <c r="A67" s="14">
        <v>59</v>
      </c>
      <c r="B67" s="110" t="s">
        <v>45</v>
      </c>
      <c r="C67" s="50">
        <v>16</v>
      </c>
      <c r="D67" s="51">
        <v>12569.33</v>
      </c>
      <c r="E67" s="51">
        <f t="shared" si="1"/>
        <v>13160.08851</v>
      </c>
      <c r="F67" s="54">
        <v>1.1499999999999999</v>
      </c>
      <c r="G67" s="51">
        <f t="shared" si="2"/>
        <v>14454.729499999999</v>
      </c>
      <c r="H67" s="51">
        <f t="shared" si="3"/>
        <v>15134.101786499998</v>
      </c>
      <c r="I67" s="50">
        <v>5845</v>
      </c>
      <c r="J67" s="51">
        <v>3142.33</v>
      </c>
      <c r="K67" s="51">
        <f t="shared" si="4"/>
        <v>3290.0195099999996</v>
      </c>
      <c r="L67" s="54">
        <v>1.1499999999999999</v>
      </c>
      <c r="M67" s="51">
        <f t="shared" si="5"/>
        <v>3613.6794999999997</v>
      </c>
      <c r="N67" s="51">
        <f t="shared" si="6"/>
        <v>3783.5224364999995</v>
      </c>
      <c r="O67" s="50">
        <v>10100</v>
      </c>
      <c r="P67" s="51">
        <v>6284.65</v>
      </c>
      <c r="Q67" s="51">
        <f t="shared" si="7"/>
        <v>6580.0285499999991</v>
      </c>
      <c r="R67" s="54">
        <v>1.1499999999999999</v>
      </c>
      <c r="S67" s="51">
        <f t="shared" si="8"/>
        <v>7227.3474999999989</v>
      </c>
      <c r="T67" s="51">
        <f t="shared" si="9"/>
        <v>7567.0328324999982</v>
      </c>
      <c r="U67" s="51">
        <v>17610005</v>
      </c>
      <c r="V67" s="52">
        <f t="shared" si="10"/>
        <v>1198582</v>
      </c>
      <c r="W67" s="122">
        <f t="shared" si="11"/>
        <v>17714579.501391616</v>
      </c>
      <c r="X67" s="126">
        <f t="shared" si="12"/>
        <v>104574.50139161572</v>
      </c>
      <c r="Y67" s="28">
        <v>5</v>
      </c>
      <c r="Z67" s="29">
        <v>5102</v>
      </c>
      <c r="AA67" s="29">
        <v>11747</v>
      </c>
    </row>
    <row r="68" spans="1:27" s="28" customFormat="1" ht="14.25" customHeight="1">
      <c r="A68" s="14">
        <v>60</v>
      </c>
      <c r="B68" s="110" t="s">
        <v>14</v>
      </c>
      <c r="C68" s="50">
        <v>10</v>
      </c>
      <c r="D68" s="51">
        <v>12569.33</v>
      </c>
      <c r="E68" s="51">
        <f t="shared" si="1"/>
        <v>13160.08851</v>
      </c>
      <c r="F68" s="54">
        <v>1</v>
      </c>
      <c r="G68" s="51">
        <f t="shared" si="2"/>
        <v>12569.33</v>
      </c>
      <c r="H68" s="51">
        <f t="shared" si="3"/>
        <v>13160.08851</v>
      </c>
      <c r="I68" s="50">
        <v>1800</v>
      </c>
      <c r="J68" s="51">
        <v>3142.33</v>
      </c>
      <c r="K68" s="51">
        <f t="shared" si="4"/>
        <v>3290.0195099999996</v>
      </c>
      <c r="L68" s="54">
        <v>1</v>
      </c>
      <c r="M68" s="51">
        <f t="shared" si="5"/>
        <v>3142.33</v>
      </c>
      <c r="N68" s="51">
        <f t="shared" si="6"/>
        <v>3290.0195099999996</v>
      </c>
      <c r="O68" s="50">
        <v>2200</v>
      </c>
      <c r="P68" s="51">
        <v>6284.65</v>
      </c>
      <c r="Q68" s="51">
        <f t="shared" si="7"/>
        <v>6580.0285499999991</v>
      </c>
      <c r="R68" s="54">
        <v>1</v>
      </c>
      <c r="S68" s="51">
        <f t="shared" si="8"/>
        <v>6284.65</v>
      </c>
      <c r="T68" s="51">
        <f t="shared" si="9"/>
        <v>6580.0285499999991</v>
      </c>
      <c r="U68" s="51">
        <v>0</v>
      </c>
      <c r="V68" s="52">
        <f t="shared" si="10"/>
        <v>245434.8</v>
      </c>
      <c r="W68" s="122">
        <f t="shared" si="11"/>
        <v>3681522.0636615003</v>
      </c>
      <c r="X68" s="126">
        <f t="shared" si="12"/>
        <v>3681522.0636615003</v>
      </c>
      <c r="Y68" s="28">
        <v>12</v>
      </c>
      <c r="Z68" s="29">
        <v>1900</v>
      </c>
      <c r="AA68" s="29">
        <v>2521</v>
      </c>
    </row>
    <row r="69" spans="1:27" s="28" customFormat="1" ht="14.25" customHeight="1">
      <c r="A69" s="14">
        <v>61</v>
      </c>
      <c r="B69" s="110" t="s">
        <v>46</v>
      </c>
      <c r="C69" s="50">
        <v>9</v>
      </c>
      <c r="D69" s="51">
        <v>12569.33</v>
      </c>
      <c r="E69" s="51">
        <f t="shared" si="1"/>
        <v>13160.08851</v>
      </c>
      <c r="F69" s="54">
        <v>1</v>
      </c>
      <c r="G69" s="51">
        <f t="shared" ref="G69:G94" si="13">D69*F69</f>
        <v>12569.33</v>
      </c>
      <c r="H69" s="51">
        <f t="shared" ref="H69:H94" si="14">E69*F69</f>
        <v>13160.08851</v>
      </c>
      <c r="I69" s="50">
        <v>2758</v>
      </c>
      <c r="J69" s="51">
        <v>3142.33</v>
      </c>
      <c r="K69" s="51">
        <f t="shared" si="4"/>
        <v>3290.0195099999996</v>
      </c>
      <c r="L69" s="54">
        <v>1</v>
      </c>
      <c r="M69" s="51">
        <f t="shared" ref="M69:M94" si="15">J69*L69</f>
        <v>3142.33</v>
      </c>
      <c r="N69" s="51">
        <f t="shared" ref="N69:N94" si="16">K69*L69</f>
        <v>3290.0195099999996</v>
      </c>
      <c r="O69" s="50">
        <v>4780</v>
      </c>
      <c r="P69" s="51">
        <v>6284.65</v>
      </c>
      <c r="Q69" s="51">
        <f t="shared" si="7"/>
        <v>6580.0285499999991</v>
      </c>
      <c r="R69" s="54">
        <v>1</v>
      </c>
      <c r="S69" s="51">
        <f t="shared" ref="S69:S94" si="17">P69*R69</f>
        <v>6284.65</v>
      </c>
      <c r="T69" s="51">
        <f t="shared" ref="T69:T94" si="18">Q69*R69</f>
        <v>6580.0285499999991</v>
      </c>
      <c r="U69" s="51">
        <v>0</v>
      </c>
      <c r="V69" s="52">
        <f t="shared" ref="V69:V94" si="19">ROUND((((C69*G69+I69*M69+O69*S69)+(C69*H69+I69*N69+O69*T69)*11+U69)/1000),1)</f>
        <v>485913.7</v>
      </c>
      <c r="W69" s="122">
        <f t="shared" si="11"/>
        <v>7288704.8838880491</v>
      </c>
      <c r="X69" s="126">
        <f t="shared" si="12"/>
        <v>7288704.8838880491</v>
      </c>
      <c r="Y69" s="28">
        <v>35</v>
      </c>
      <c r="Z69" s="29">
        <v>2740</v>
      </c>
      <c r="AA69" s="29">
        <v>4970</v>
      </c>
    </row>
    <row r="70" spans="1:27" s="28" customFormat="1" ht="14.25" customHeight="1">
      <c r="A70" s="14">
        <v>62</v>
      </c>
      <c r="B70" s="110" t="s">
        <v>29</v>
      </c>
      <c r="C70" s="50">
        <v>5</v>
      </c>
      <c r="D70" s="51">
        <v>12569.33</v>
      </c>
      <c r="E70" s="51">
        <f t="shared" si="1"/>
        <v>13160.08851</v>
      </c>
      <c r="F70" s="54">
        <v>1</v>
      </c>
      <c r="G70" s="51">
        <f t="shared" si="13"/>
        <v>12569.33</v>
      </c>
      <c r="H70" s="51">
        <f t="shared" si="14"/>
        <v>13160.08851</v>
      </c>
      <c r="I70" s="50">
        <v>1207</v>
      </c>
      <c r="J70" s="51">
        <v>3142.33</v>
      </c>
      <c r="K70" s="51">
        <f t="shared" si="4"/>
        <v>3290.0195099999996</v>
      </c>
      <c r="L70" s="54">
        <v>1</v>
      </c>
      <c r="M70" s="51">
        <f t="shared" si="15"/>
        <v>3142.33</v>
      </c>
      <c r="N70" s="51">
        <f t="shared" si="16"/>
        <v>3290.0195099999996</v>
      </c>
      <c r="O70" s="50">
        <v>2250</v>
      </c>
      <c r="P70" s="51">
        <v>6284.65</v>
      </c>
      <c r="Q70" s="51">
        <f t="shared" si="7"/>
        <v>6580.0285499999991</v>
      </c>
      <c r="R70" s="54">
        <v>1</v>
      </c>
      <c r="S70" s="51">
        <f t="shared" si="17"/>
        <v>6284.65</v>
      </c>
      <c r="T70" s="51">
        <f t="shared" si="18"/>
        <v>6580.0285499999991</v>
      </c>
      <c r="U70" s="51">
        <v>441400</v>
      </c>
      <c r="V70" s="52">
        <f t="shared" si="19"/>
        <v>225698.6</v>
      </c>
      <c r="W70" s="122">
        <f t="shared" si="11"/>
        <v>3378858.0296222996</v>
      </c>
      <c r="X70" s="126">
        <f t="shared" si="12"/>
        <v>2937458.0296222996</v>
      </c>
      <c r="Y70" s="28">
        <v>12</v>
      </c>
      <c r="Z70" s="29">
        <v>1286</v>
      </c>
      <c r="AA70" s="29">
        <v>2300</v>
      </c>
    </row>
    <row r="71" spans="1:27" s="28" customFormat="1" ht="14.25" customHeight="1">
      <c r="A71" s="14">
        <v>63</v>
      </c>
      <c r="B71" s="110" t="s">
        <v>38</v>
      </c>
      <c r="C71" s="50">
        <v>20</v>
      </c>
      <c r="D71" s="51">
        <v>12569.33</v>
      </c>
      <c r="E71" s="51">
        <f t="shared" si="1"/>
        <v>13160.08851</v>
      </c>
      <c r="F71" s="54">
        <v>1.006</v>
      </c>
      <c r="G71" s="51">
        <f t="shared" si="13"/>
        <v>12644.74598</v>
      </c>
      <c r="H71" s="51">
        <f t="shared" si="14"/>
        <v>13239.04904106</v>
      </c>
      <c r="I71" s="50">
        <v>8574</v>
      </c>
      <c r="J71" s="51">
        <v>3142.33</v>
      </c>
      <c r="K71" s="51">
        <f t="shared" si="4"/>
        <v>3290.0195099999996</v>
      </c>
      <c r="L71" s="54">
        <v>1.006</v>
      </c>
      <c r="M71" s="51">
        <f t="shared" si="15"/>
        <v>3161.1839799999998</v>
      </c>
      <c r="N71" s="51">
        <f t="shared" si="16"/>
        <v>3309.7596270599997</v>
      </c>
      <c r="O71" s="50">
        <v>18100</v>
      </c>
      <c r="P71" s="51">
        <v>6284.65</v>
      </c>
      <c r="Q71" s="51">
        <f t="shared" si="7"/>
        <v>6580.0285499999991</v>
      </c>
      <c r="R71" s="54">
        <v>1.006</v>
      </c>
      <c r="S71" s="51">
        <f t="shared" si="17"/>
        <v>6322.3579</v>
      </c>
      <c r="T71" s="51">
        <f t="shared" si="18"/>
        <v>6619.5087212999988</v>
      </c>
      <c r="U71" s="51">
        <v>26495976</v>
      </c>
      <c r="V71" s="52">
        <f t="shared" si="19"/>
        <v>1801301</v>
      </c>
      <c r="W71" s="122">
        <f t="shared" si="11"/>
        <v>26622075.165307797</v>
      </c>
      <c r="X71" s="126">
        <f t="shared" si="12"/>
        <v>126099.16530779749</v>
      </c>
      <c r="Y71" s="28">
        <v>95</v>
      </c>
      <c r="Z71" s="29">
        <v>9503</v>
      </c>
      <c r="AA71" s="29">
        <v>18704</v>
      </c>
    </row>
    <row r="72" spans="1:27" s="28" customFormat="1" ht="14.25" customHeight="1">
      <c r="A72" s="14">
        <v>64</v>
      </c>
      <c r="B72" s="110" t="s">
        <v>15</v>
      </c>
      <c r="C72" s="50">
        <v>5</v>
      </c>
      <c r="D72" s="51">
        <v>12569.33</v>
      </c>
      <c r="E72" s="51">
        <f t="shared" si="1"/>
        <v>13160.08851</v>
      </c>
      <c r="F72" s="53">
        <v>1</v>
      </c>
      <c r="G72" s="51">
        <f t="shared" si="13"/>
        <v>12569.33</v>
      </c>
      <c r="H72" s="51">
        <f t="shared" si="14"/>
        <v>13160.08851</v>
      </c>
      <c r="I72" s="50">
        <v>2218</v>
      </c>
      <c r="J72" s="51">
        <v>3142.33</v>
      </c>
      <c r="K72" s="51">
        <f t="shared" si="4"/>
        <v>3290.0195099999996</v>
      </c>
      <c r="L72" s="53">
        <v>1</v>
      </c>
      <c r="M72" s="51">
        <f t="shared" si="15"/>
        <v>3142.33</v>
      </c>
      <c r="N72" s="51">
        <f t="shared" si="16"/>
        <v>3290.0195099999996</v>
      </c>
      <c r="O72" s="50">
        <v>3432</v>
      </c>
      <c r="P72" s="51">
        <v>6284.65</v>
      </c>
      <c r="Q72" s="51">
        <f t="shared" si="7"/>
        <v>6580.0285499999991</v>
      </c>
      <c r="R72" s="53">
        <v>1</v>
      </c>
      <c r="S72" s="51">
        <f t="shared" si="17"/>
        <v>6284.65</v>
      </c>
      <c r="T72" s="51">
        <f t="shared" si="18"/>
        <v>6580.0285499999991</v>
      </c>
      <c r="U72" s="51">
        <v>244217.04</v>
      </c>
      <c r="V72" s="52">
        <f t="shared" si="19"/>
        <v>358248.6</v>
      </c>
      <c r="W72" s="122">
        <f t="shared" si="11"/>
        <v>5370065.8812394496</v>
      </c>
      <c r="X72" s="126">
        <f t="shared" si="12"/>
        <v>5125848.8412394496</v>
      </c>
      <c r="Y72" s="28">
        <v>15</v>
      </c>
      <c r="Z72" s="29">
        <v>2297</v>
      </c>
      <c r="AA72" s="29">
        <v>3517</v>
      </c>
    </row>
    <row r="73" spans="1:27" s="28" customFormat="1" ht="14.25" customHeight="1">
      <c r="A73" s="14">
        <v>65</v>
      </c>
      <c r="B73" s="110" t="s">
        <v>48</v>
      </c>
      <c r="C73" s="50">
        <v>15</v>
      </c>
      <c r="D73" s="51">
        <v>12569.33</v>
      </c>
      <c r="E73" s="51">
        <f t="shared" si="1"/>
        <v>13160.08851</v>
      </c>
      <c r="F73" s="54">
        <v>1</v>
      </c>
      <c r="G73" s="51">
        <f t="shared" si="13"/>
        <v>12569.33</v>
      </c>
      <c r="H73" s="51">
        <f t="shared" si="14"/>
        <v>13160.08851</v>
      </c>
      <c r="I73" s="50">
        <v>5400</v>
      </c>
      <c r="J73" s="51">
        <v>3142.33</v>
      </c>
      <c r="K73" s="51">
        <f t="shared" si="4"/>
        <v>3290.0195099999996</v>
      </c>
      <c r="L73" s="54">
        <v>1</v>
      </c>
      <c r="M73" s="51">
        <f t="shared" si="15"/>
        <v>3142.33</v>
      </c>
      <c r="N73" s="51">
        <f t="shared" si="16"/>
        <v>3290.0195099999996</v>
      </c>
      <c r="O73" s="50">
        <v>11072</v>
      </c>
      <c r="P73" s="51">
        <v>6284.65</v>
      </c>
      <c r="Q73" s="51">
        <f t="shared" si="7"/>
        <v>6580.0285499999991</v>
      </c>
      <c r="R73" s="54">
        <v>1</v>
      </c>
      <c r="S73" s="51">
        <f t="shared" si="17"/>
        <v>6284.65</v>
      </c>
      <c r="T73" s="51">
        <f t="shared" si="18"/>
        <v>6580.0285499999991</v>
      </c>
      <c r="U73" s="51">
        <v>166000</v>
      </c>
      <c r="V73" s="52">
        <f t="shared" si="19"/>
        <v>1085900.2</v>
      </c>
      <c r="W73" s="122">
        <f t="shared" si="11"/>
        <v>16286012.661146246</v>
      </c>
      <c r="X73" s="126">
        <f t="shared" si="12"/>
        <v>16120012.661146246</v>
      </c>
      <c r="Y73" s="28">
        <v>34</v>
      </c>
      <c r="Z73" s="29">
        <v>5681</v>
      </c>
      <c r="AA73" s="29">
        <v>11336</v>
      </c>
    </row>
    <row r="74" spans="1:27" s="28" customFormat="1" ht="14.25" customHeight="1">
      <c r="A74" s="14">
        <v>66</v>
      </c>
      <c r="B74" s="110" t="s">
        <v>49</v>
      </c>
      <c r="C74" s="50">
        <v>15</v>
      </c>
      <c r="D74" s="51">
        <v>12569.33</v>
      </c>
      <c r="E74" s="51">
        <f t="shared" ref="E74:E94" si="20">D74*1.047</f>
        <v>13160.08851</v>
      </c>
      <c r="F74" s="54">
        <v>1.002</v>
      </c>
      <c r="G74" s="51">
        <f t="shared" si="13"/>
        <v>12594.46866</v>
      </c>
      <c r="H74" s="51">
        <f t="shared" si="14"/>
        <v>13186.408687019999</v>
      </c>
      <c r="I74" s="50">
        <v>5489</v>
      </c>
      <c r="J74" s="51">
        <v>3142.33</v>
      </c>
      <c r="K74" s="51">
        <f t="shared" ref="K74:K94" si="21">J74*1.047</f>
        <v>3290.0195099999996</v>
      </c>
      <c r="L74" s="54">
        <v>1.002</v>
      </c>
      <c r="M74" s="51">
        <f t="shared" si="15"/>
        <v>3148.6146599999997</v>
      </c>
      <c r="N74" s="51">
        <f t="shared" si="16"/>
        <v>3296.5995490199998</v>
      </c>
      <c r="O74" s="50">
        <v>10030</v>
      </c>
      <c r="P74" s="51">
        <v>6284.65</v>
      </c>
      <c r="Q74" s="51">
        <f t="shared" ref="Q74:Q94" si="22">P74*1.047</f>
        <v>6580.0285499999991</v>
      </c>
      <c r="R74" s="54">
        <v>1.002</v>
      </c>
      <c r="S74" s="51">
        <f t="shared" si="17"/>
        <v>6297.2192999999997</v>
      </c>
      <c r="T74" s="51">
        <f t="shared" si="18"/>
        <v>6593.188607099999</v>
      </c>
      <c r="U74" s="51">
        <v>128217.1</v>
      </c>
      <c r="V74" s="52">
        <f t="shared" si="19"/>
        <v>1009408.6</v>
      </c>
      <c r="W74" s="122">
        <f t="shared" ref="W74:W94" si="23">((C74*G74+I74*M74+O74*S74)+(C74*H74+I74*N74+O74*T74)*11)*1.5/100</f>
        <v>15139206.196539298</v>
      </c>
      <c r="X74" s="126">
        <f t="shared" ref="X74:X94" si="24">W74-U74</f>
        <v>15010989.096539298</v>
      </c>
      <c r="Y74" s="28">
        <v>30</v>
      </c>
      <c r="Z74" s="29">
        <v>5176</v>
      </c>
      <c r="AA74" s="29">
        <v>10590</v>
      </c>
    </row>
    <row r="75" spans="1:27" s="28" customFormat="1" ht="14.25" customHeight="1">
      <c r="A75" s="14">
        <v>67</v>
      </c>
      <c r="B75" s="110" t="s">
        <v>73</v>
      </c>
      <c r="C75" s="50">
        <v>2</v>
      </c>
      <c r="D75" s="51">
        <v>12569.33</v>
      </c>
      <c r="E75" s="51">
        <f t="shared" si="20"/>
        <v>13160.08851</v>
      </c>
      <c r="F75" s="54">
        <v>1.44</v>
      </c>
      <c r="G75" s="51">
        <f t="shared" si="13"/>
        <v>18099.835199999998</v>
      </c>
      <c r="H75" s="51">
        <f t="shared" si="14"/>
        <v>18950.527454399999</v>
      </c>
      <c r="I75" s="50">
        <v>1546</v>
      </c>
      <c r="J75" s="51">
        <v>3142.33</v>
      </c>
      <c r="K75" s="51">
        <f t="shared" si="21"/>
        <v>3290.0195099999996</v>
      </c>
      <c r="L75" s="54">
        <v>1.43</v>
      </c>
      <c r="M75" s="51">
        <f t="shared" si="15"/>
        <v>4493.5319</v>
      </c>
      <c r="N75" s="51">
        <f t="shared" si="16"/>
        <v>4704.7278992999991</v>
      </c>
      <c r="O75" s="50">
        <v>1910</v>
      </c>
      <c r="P75" s="51">
        <v>6284.65</v>
      </c>
      <c r="Q75" s="51">
        <f t="shared" si="22"/>
        <v>6580.0285499999991</v>
      </c>
      <c r="R75" s="54">
        <v>1.5</v>
      </c>
      <c r="S75" s="51">
        <f t="shared" si="17"/>
        <v>9426.9749999999985</v>
      </c>
      <c r="T75" s="51">
        <f t="shared" si="18"/>
        <v>9870.0428249999986</v>
      </c>
      <c r="U75" s="51">
        <v>0</v>
      </c>
      <c r="V75" s="52">
        <f t="shared" si="19"/>
        <v>312783.8</v>
      </c>
      <c r="W75" s="122">
        <f t="shared" si="23"/>
        <v>4691757.5437581381</v>
      </c>
      <c r="X75" s="126">
        <f t="shared" si="24"/>
        <v>4691757.5437581381</v>
      </c>
      <c r="Y75" s="28">
        <v>4</v>
      </c>
      <c r="Z75" s="29">
        <v>1202</v>
      </c>
      <c r="AA75" s="29">
        <v>2348</v>
      </c>
    </row>
    <row r="76" spans="1:27" s="28" customFormat="1" ht="14.25" customHeight="1">
      <c r="A76" s="14">
        <v>68</v>
      </c>
      <c r="B76" s="110" t="s">
        <v>52</v>
      </c>
      <c r="C76" s="50">
        <v>10</v>
      </c>
      <c r="D76" s="51">
        <v>12569.33</v>
      </c>
      <c r="E76" s="51">
        <f t="shared" si="20"/>
        <v>13160.08851</v>
      </c>
      <c r="F76" s="54">
        <v>1.1519999999999999</v>
      </c>
      <c r="G76" s="51">
        <f t="shared" si="13"/>
        <v>14479.868159999998</v>
      </c>
      <c r="H76" s="51">
        <f t="shared" si="14"/>
        <v>15160.421963519999</v>
      </c>
      <c r="I76" s="50">
        <v>8000</v>
      </c>
      <c r="J76" s="51">
        <v>3142.33</v>
      </c>
      <c r="K76" s="51">
        <f t="shared" si="21"/>
        <v>3290.0195099999996</v>
      </c>
      <c r="L76" s="54">
        <v>1.1519999999999999</v>
      </c>
      <c r="M76" s="51">
        <f t="shared" si="15"/>
        <v>3619.9641599999995</v>
      </c>
      <c r="N76" s="51">
        <f t="shared" si="16"/>
        <v>3790.1024755199992</v>
      </c>
      <c r="O76" s="50">
        <v>15624</v>
      </c>
      <c r="P76" s="51">
        <v>6284.65</v>
      </c>
      <c r="Q76" s="51">
        <f t="shared" si="22"/>
        <v>6580.0285499999991</v>
      </c>
      <c r="R76" s="54">
        <v>1.1519999999999999</v>
      </c>
      <c r="S76" s="51">
        <f t="shared" si="17"/>
        <v>7239.9167999999991</v>
      </c>
      <c r="T76" s="51">
        <f t="shared" si="18"/>
        <v>7580.1928895999981</v>
      </c>
      <c r="U76" s="51">
        <v>199000</v>
      </c>
      <c r="V76" s="52">
        <f t="shared" si="19"/>
        <v>1780378.9</v>
      </c>
      <c r="W76" s="122">
        <f t="shared" si="23"/>
        <v>26702698.60627142</v>
      </c>
      <c r="X76" s="126">
        <f t="shared" si="24"/>
        <v>26503698.60627142</v>
      </c>
      <c r="Y76" s="28">
        <v>20</v>
      </c>
      <c r="Z76" s="29">
        <v>8190</v>
      </c>
      <c r="AA76" s="29">
        <v>16960</v>
      </c>
    </row>
    <row r="77" spans="1:27" s="28" customFormat="1" ht="14.25" customHeight="1">
      <c r="A77" s="14">
        <v>69</v>
      </c>
      <c r="B77" s="110" t="s">
        <v>16</v>
      </c>
      <c r="C77" s="50">
        <v>5</v>
      </c>
      <c r="D77" s="51">
        <v>12569.33</v>
      </c>
      <c r="E77" s="51">
        <f t="shared" si="20"/>
        <v>13160.08851</v>
      </c>
      <c r="F77" s="54">
        <v>1</v>
      </c>
      <c r="G77" s="51">
        <f t="shared" si="13"/>
        <v>12569.33</v>
      </c>
      <c r="H77" s="51">
        <f t="shared" si="14"/>
        <v>13160.08851</v>
      </c>
      <c r="I77" s="50">
        <v>1746</v>
      </c>
      <c r="J77" s="51">
        <v>3142.33</v>
      </c>
      <c r="K77" s="51">
        <f t="shared" si="21"/>
        <v>3290.0195099999996</v>
      </c>
      <c r="L77" s="54">
        <v>1</v>
      </c>
      <c r="M77" s="51">
        <f t="shared" si="15"/>
        <v>3142.33</v>
      </c>
      <c r="N77" s="51">
        <f t="shared" si="16"/>
        <v>3290.0195099999996</v>
      </c>
      <c r="O77" s="50">
        <v>2750</v>
      </c>
      <c r="P77" s="51">
        <v>6284.65</v>
      </c>
      <c r="Q77" s="51">
        <f t="shared" si="22"/>
        <v>6580.0285499999991</v>
      </c>
      <c r="R77" s="54">
        <v>1</v>
      </c>
      <c r="S77" s="51">
        <f t="shared" si="17"/>
        <v>6284.65</v>
      </c>
      <c r="T77" s="51">
        <f t="shared" si="18"/>
        <v>6580.0285499999991</v>
      </c>
      <c r="U77" s="51">
        <v>4235514</v>
      </c>
      <c r="V77" s="52">
        <f t="shared" si="19"/>
        <v>290025.40000000002</v>
      </c>
      <c r="W77" s="122">
        <f t="shared" si="23"/>
        <v>4286848.883169149</v>
      </c>
      <c r="X77" s="126">
        <f t="shared" si="24"/>
        <v>51334.883169149049</v>
      </c>
      <c r="Y77" s="28">
        <v>11</v>
      </c>
      <c r="Z77" s="29">
        <v>1815</v>
      </c>
      <c r="AA77" s="29">
        <v>2910</v>
      </c>
    </row>
    <row r="78" spans="1:27" s="28" customFormat="1" ht="14.25" customHeight="1">
      <c r="A78" s="14">
        <v>70</v>
      </c>
      <c r="B78" s="110" t="s">
        <v>17</v>
      </c>
      <c r="C78" s="50">
        <v>3</v>
      </c>
      <c r="D78" s="51">
        <v>12569.33</v>
      </c>
      <c r="E78" s="51">
        <f t="shared" si="20"/>
        <v>13160.08851</v>
      </c>
      <c r="F78" s="54">
        <v>1</v>
      </c>
      <c r="G78" s="51">
        <f t="shared" si="13"/>
        <v>12569.33</v>
      </c>
      <c r="H78" s="51">
        <f t="shared" si="14"/>
        <v>13160.08851</v>
      </c>
      <c r="I78" s="50">
        <v>2300</v>
      </c>
      <c r="J78" s="51">
        <v>3142.33</v>
      </c>
      <c r="K78" s="51">
        <f t="shared" si="21"/>
        <v>3290.0195099999996</v>
      </c>
      <c r="L78" s="54">
        <v>1</v>
      </c>
      <c r="M78" s="51">
        <f t="shared" si="15"/>
        <v>3142.33</v>
      </c>
      <c r="N78" s="51">
        <f t="shared" si="16"/>
        <v>3290.0195099999996</v>
      </c>
      <c r="O78" s="50">
        <v>3500</v>
      </c>
      <c r="P78" s="51">
        <v>6284.65</v>
      </c>
      <c r="Q78" s="51">
        <f t="shared" si="22"/>
        <v>6580.0285499999991</v>
      </c>
      <c r="R78" s="54">
        <v>1</v>
      </c>
      <c r="S78" s="51">
        <f t="shared" si="17"/>
        <v>6284.65</v>
      </c>
      <c r="T78" s="51">
        <f t="shared" si="18"/>
        <v>6580.0285499999991</v>
      </c>
      <c r="U78" s="51">
        <v>65000</v>
      </c>
      <c r="V78" s="52">
        <f t="shared" si="19"/>
        <v>366329.2</v>
      </c>
      <c r="W78" s="122">
        <f t="shared" si="23"/>
        <v>5493963.2653324511</v>
      </c>
      <c r="X78" s="126">
        <f t="shared" si="24"/>
        <v>5428963.2653324511</v>
      </c>
      <c r="Y78" s="28">
        <v>3</v>
      </c>
      <c r="Z78" s="29">
        <v>2240</v>
      </c>
      <c r="AA78" s="29">
        <v>3800</v>
      </c>
    </row>
    <row r="79" spans="1:27" s="28" customFormat="1" ht="14.25" customHeight="1">
      <c r="A79" s="14">
        <v>71</v>
      </c>
      <c r="B79" s="110" t="s">
        <v>18</v>
      </c>
      <c r="C79" s="50">
        <v>5</v>
      </c>
      <c r="D79" s="51">
        <v>12569.33</v>
      </c>
      <c r="E79" s="51">
        <f t="shared" si="20"/>
        <v>13160.08851</v>
      </c>
      <c r="F79" s="54">
        <v>1</v>
      </c>
      <c r="G79" s="51">
        <f t="shared" si="13"/>
        <v>12569.33</v>
      </c>
      <c r="H79" s="51">
        <f t="shared" si="14"/>
        <v>13160.08851</v>
      </c>
      <c r="I79" s="50">
        <v>2134</v>
      </c>
      <c r="J79" s="51">
        <v>3142.33</v>
      </c>
      <c r="K79" s="51">
        <f t="shared" si="21"/>
        <v>3290.0195099999996</v>
      </c>
      <c r="L79" s="54">
        <v>1</v>
      </c>
      <c r="M79" s="51">
        <f t="shared" si="15"/>
        <v>3142.33</v>
      </c>
      <c r="N79" s="51">
        <f t="shared" si="16"/>
        <v>3290.0195099999996</v>
      </c>
      <c r="O79" s="50">
        <v>4050</v>
      </c>
      <c r="P79" s="51">
        <v>6284.65</v>
      </c>
      <c r="Q79" s="51">
        <f t="shared" si="22"/>
        <v>6580.0285499999991</v>
      </c>
      <c r="R79" s="54">
        <v>1</v>
      </c>
      <c r="S79" s="51">
        <f t="shared" si="17"/>
        <v>6284.65</v>
      </c>
      <c r="T79" s="51">
        <f t="shared" si="18"/>
        <v>6580.0285499999991</v>
      </c>
      <c r="U79" s="51">
        <v>116894.39999999999</v>
      </c>
      <c r="V79" s="52">
        <f t="shared" si="19"/>
        <v>403432.3</v>
      </c>
      <c r="W79" s="122">
        <f t="shared" si="23"/>
        <v>6049731.0917743491</v>
      </c>
      <c r="X79" s="126">
        <f t="shared" si="24"/>
        <v>5932836.6917743487</v>
      </c>
      <c r="Y79" s="28">
        <v>10</v>
      </c>
      <c r="Z79" s="29">
        <v>2309</v>
      </c>
      <c r="AA79" s="29">
        <v>4078</v>
      </c>
    </row>
    <row r="80" spans="1:27" s="28" customFormat="1" ht="14.25" customHeight="1">
      <c r="A80" s="14">
        <v>72</v>
      </c>
      <c r="B80" s="110" t="s">
        <v>65</v>
      </c>
      <c r="C80" s="50">
        <v>5</v>
      </c>
      <c r="D80" s="51">
        <v>12569.33</v>
      </c>
      <c r="E80" s="51">
        <f t="shared" si="20"/>
        <v>13160.08851</v>
      </c>
      <c r="F80" s="54">
        <v>1.4</v>
      </c>
      <c r="G80" s="51">
        <f t="shared" si="13"/>
        <v>17597.061999999998</v>
      </c>
      <c r="H80" s="51">
        <f t="shared" si="14"/>
        <v>18424.123914</v>
      </c>
      <c r="I80" s="50">
        <v>2000</v>
      </c>
      <c r="J80" s="51">
        <v>3142.33</v>
      </c>
      <c r="K80" s="51">
        <f t="shared" si="21"/>
        <v>3290.0195099999996</v>
      </c>
      <c r="L80" s="54">
        <v>1.4</v>
      </c>
      <c r="M80" s="51">
        <f t="shared" si="15"/>
        <v>4399.2619999999997</v>
      </c>
      <c r="N80" s="51">
        <f t="shared" si="16"/>
        <v>4606.027313999999</v>
      </c>
      <c r="O80" s="50">
        <v>4248</v>
      </c>
      <c r="P80" s="51">
        <v>6284.65</v>
      </c>
      <c r="Q80" s="51">
        <f t="shared" si="22"/>
        <v>6580.0285499999991</v>
      </c>
      <c r="R80" s="54">
        <v>1.4</v>
      </c>
      <c r="S80" s="51">
        <f t="shared" si="17"/>
        <v>8798.5099999999984</v>
      </c>
      <c r="T80" s="51">
        <f t="shared" si="18"/>
        <v>9212.039969999998</v>
      </c>
      <c r="U80" s="51">
        <v>7473144.0899999999</v>
      </c>
      <c r="V80" s="52">
        <f t="shared" si="19"/>
        <v>586541.9</v>
      </c>
      <c r="W80" s="122">
        <f t="shared" si="23"/>
        <v>8686030.6684714481</v>
      </c>
      <c r="X80" s="126">
        <f t="shared" si="24"/>
        <v>1212886.5784714483</v>
      </c>
      <c r="Y80" s="28">
        <v>10</v>
      </c>
      <c r="Z80" s="29">
        <v>2055</v>
      </c>
      <c r="AA80" s="29">
        <v>4446</v>
      </c>
    </row>
    <row r="81" spans="1:27" s="28" customFormat="1" ht="14.25" customHeight="1">
      <c r="A81" s="14">
        <v>73</v>
      </c>
      <c r="B81" s="110" t="s">
        <v>19</v>
      </c>
      <c r="C81" s="50">
        <v>122</v>
      </c>
      <c r="D81" s="51">
        <v>12569.33</v>
      </c>
      <c r="E81" s="51">
        <f t="shared" si="20"/>
        <v>13160.08851</v>
      </c>
      <c r="F81" s="53">
        <v>1</v>
      </c>
      <c r="G81" s="51">
        <f t="shared" si="13"/>
        <v>12569.33</v>
      </c>
      <c r="H81" s="51">
        <f t="shared" si="14"/>
        <v>13160.08851</v>
      </c>
      <c r="I81" s="50">
        <v>2381</v>
      </c>
      <c r="J81" s="51">
        <v>3142.33</v>
      </c>
      <c r="K81" s="51">
        <f t="shared" si="21"/>
        <v>3290.0195099999996</v>
      </c>
      <c r="L81" s="53">
        <v>1</v>
      </c>
      <c r="M81" s="51">
        <f t="shared" si="15"/>
        <v>3142.33</v>
      </c>
      <c r="N81" s="51">
        <f t="shared" si="16"/>
        <v>3290.0195099999996</v>
      </c>
      <c r="O81" s="50">
        <v>3969</v>
      </c>
      <c r="P81" s="51">
        <v>6284.65</v>
      </c>
      <c r="Q81" s="51">
        <f t="shared" si="22"/>
        <v>6580.0285499999991</v>
      </c>
      <c r="R81" s="53">
        <v>1</v>
      </c>
      <c r="S81" s="51">
        <f t="shared" si="17"/>
        <v>6284.65</v>
      </c>
      <c r="T81" s="51">
        <f t="shared" si="18"/>
        <v>6580.0285499999991</v>
      </c>
      <c r="U81" s="51">
        <v>6800</v>
      </c>
      <c r="V81" s="52">
        <f t="shared" si="19"/>
        <v>425073.1</v>
      </c>
      <c r="W81" s="122">
        <f t="shared" si="23"/>
        <v>6375994.9210691992</v>
      </c>
      <c r="X81" s="126">
        <f t="shared" si="24"/>
        <v>6369194.9210691992</v>
      </c>
      <c r="Y81" s="28">
        <v>50</v>
      </c>
      <c r="Z81" s="29">
        <v>2150</v>
      </c>
      <c r="AA81" s="29">
        <v>4350</v>
      </c>
    </row>
    <row r="82" spans="1:27" s="28" customFormat="1" ht="14.25" customHeight="1">
      <c r="A82" s="14">
        <v>74</v>
      </c>
      <c r="B82" s="110" t="s">
        <v>53</v>
      </c>
      <c r="C82" s="50">
        <v>30</v>
      </c>
      <c r="D82" s="51">
        <v>12569.33</v>
      </c>
      <c r="E82" s="51">
        <f t="shared" si="20"/>
        <v>13160.08851</v>
      </c>
      <c r="F82" s="54">
        <v>1.1599999999999999</v>
      </c>
      <c r="G82" s="51">
        <f t="shared" si="13"/>
        <v>14580.422799999998</v>
      </c>
      <c r="H82" s="51">
        <f t="shared" si="14"/>
        <v>15265.702671599998</v>
      </c>
      <c r="I82" s="50">
        <v>4710</v>
      </c>
      <c r="J82" s="51">
        <v>3142.33</v>
      </c>
      <c r="K82" s="51">
        <f t="shared" si="21"/>
        <v>3290.0195099999996</v>
      </c>
      <c r="L82" s="54">
        <v>1.1599999999999999</v>
      </c>
      <c r="M82" s="51">
        <f t="shared" si="15"/>
        <v>3645.1027999999997</v>
      </c>
      <c r="N82" s="51">
        <f t="shared" si="16"/>
        <v>3816.4226315999995</v>
      </c>
      <c r="O82" s="50">
        <v>8500</v>
      </c>
      <c r="P82" s="51">
        <v>6284.65</v>
      </c>
      <c r="Q82" s="51">
        <f t="shared" si="22"/>
        <v>6580.0285499999991</v>
      </c>
      <c r="R82" s="54">
        <v>1.1599999999999999</v>
      </c>
      <c r="S82" s="51">
        <f t="shared" si="17"/>
        <v>7290.1939999999995</v>
      </c>
      <c r="T82" s="51">
        <f t="shared" si="18"/>
        <v>7632.8331179999986</v>
      </c>
      <c r="U82" s="51">
        <v>2300000</v>
      </c>
      <c r="V82" s="52">
        <f t="shared" si="19"/>
        <v>998308.9</v>
      </c>
      <c r="W82" s="122">
        <f t="shared" si="23"/>
        <v>14940133.962447356</v>
      </c>
      <c r="X82" s="126">
        <f t="shared" si="24"/>
        <v>12640133.962447356</v>
      </c>
      <c r="Y82" s="28">
        <v>74</v>
      </c>
      <c r="Z82" s="29">
        <v>3600</v>
      </c>
      <c r="AA82" s="29">
        <v>8411</v>
      </c>
    </row>
    <row r="83" spans="1:27" s="28" customFormat="1" ht="14.25" customHeight="1">
      <c r="A83" s="14">
        <v>75</v>
      </c>
      <c r="B83" s="110" t="s">
        <v>50</v>
      </c>
      <c r="C83" s="50">
        <v>10</v>
      </c>
      <c r="D83" s="51">
        <v>12569.33</v>
      </c>
      <c r="E83" s="51">
        <f t="shared" si="20"/>
        <v>13160.08851</v>
      </c>
      <c r="F83" s="54">
        <v>1</v>
      </c>
      <c r="G83" s="51">
        <f t="shared" si="13"/>
        <v>12569.33</v>
      </c>
      <c r="H83" s="51">
        <f t="shared" si="14"/>
        <v>13160.08851</v>
      </c>
      <c r="I83" s="50">
        <v>2400</v>
      </c>
      <c r="J83" s="51">
        <v>3142.33</v>
      </c>
      <c r="K83" s="51">
        <f t="shared" si="21"/>
        <v>3290.0195099999996</v>
      </c>
      <c r="L83" s="54">
        <v>1</v>
      </c>
      <c r="M83" s="51">
        <f t="shared" si="15"/>
        <v>3142.33</v>
      </c>
      <c r="N83" s="51">
        <f t="shared" si="16"/>
        <v>3290.0195099999996</v>
      </c>
      <c r="O83" s="50">
        <v>4645</v>
      </c>
      <c r="P83" s="51">
        <v>6284.65</v>
      </c>
      <c r="Q83" s="51">
        <f t="shared" si="22"/>
        <v>6580.0285499999991</v>
      </c>
      <c r="R83" s="54">
        <v>1</v>
      </c>
      <c r="S83" s="51">
        <f t="shared" si="17"/>
        <v>6284.65</v>
      </c>
      <c r="T83" s="51">
        <f t="shared" si="18"/>
        <v>6580.0285499999991</v>
      </c>
      <c r="U83" s="51">
        <v>1321700</v>
      </c>
      <c r="V83" s="52">
        <f t="shared" si="19"/>
        <v>462691.9</v>
      </c>
      <c r="W83" s="122">
        <f t="shared" si="23"/>
        <v>6920552.5216852482</v>
      </c>
      <c r="X83" s="126">
        <f t="shared" si="24"/>
        <v>5598852.5216852482</v>
      </c>
      <c r="Y83" s="28">
        <v>10</v>
      </c>
      <c r="Z83" s="29">
        <v>2201</v>
      </c>
      <c r="AA83" s="29">
        <v>4924</v>
      </c>
    </row>
    <row r="84" spans="1:27" s="28" customFormat="1" ht="14.25" customHeight="1">
      <c r="A84" s="14">
        <v>76</v>
      </c>
      <c r="B84" s="110" t="s">
        <v>54</v>
      </c>
      <c r="C84" s="50">
        <v>10</v>
      </c>
      <c r="D84" s="51">
        <v>12569.33</v>
      </c>
      <c r="E84" s="51">
        <f t="shared" si="20"/>
        <v>13160.08851</v>
      </c>
      <c r="F84" s="54">
        <v>1.1499999999999999</v>
      </c>
      <c r="G84" s="51">
        <f t="shared" si="13"/>
        <v>14454.729499999999</v>
      </c>
      <c r="H84" s="51">
        <f t="shared" si="14"/>
        <v>15134.101786499998</v>
      </c>
      <c r="I84" s="50">
        <v>7723</v>
      </c>
      <c r="J84" s="51">
        <v>3142.33</v>
      </c>
      <c r="K84" s="51">
        <f t="shared" si="21"/>
        <v>3290.0195099999996</v>
      </c>
      <c r="L84" s="54">
        <v>1.1499999999999999</v>
      </c>
      <c r="M84" s="51">
        <f t="shared" si="15"/>
        <v>3613.6794999999997</v>
      </c>
      <c r="N84" s="51">
        <f t="shared" si="16"/>
        <v>3783.5224364999995</v>
      </c>
      <c r="O84" s="50">
        <v>14850</v>
      </c>
      <c r="P84" s="51">
        <v>6284.65</v>
      </c>
      <c r="Q84" s="51">
        <f t="shared" si="22"/>
        <v>6580.0285499999991</v>
      </c>
      <c r="R84" s="54">
        <v>1.1499999999999999</v>
      </c>
      <c r="S84" s="51">
        <f t="shared" si="17"/>
        <v>7227.3474999999989</v>
      </c>
      <c r="T84" s="51">
        <f t="shared" si="18"/>
        <v>7567.0328324999982</v>
      </c>
      <c r="U84" s="51">
        <v>484700</v>
      </c>
      <c r="V84" s="52">
        <f t="shared" si="19"/>
        <v>1695025</v>
      </c>
      <c r="W84" s="122">
        <f t="shared" si="23"/>
        <v>25418103.755728111</v>
      </c>
      <c r="X84" s="126">
        <f t="shared" si="24"/>
        <v>24933403.755728111</v>
      </c>
      <c r="Y84" s="28">
        <v>20</v>
      </c>
      <c r="Z84" s="29">
        <v>7210</v>
      </c>
      <c r="AA84" s="29">
        <v>15530</v>
      </c>
    </row>
    <row r="85" spans="1:27" s="28" customFormat="1" ht="14.25" customHeight="1">
      <c r="A85" s="14">
        <v>77</v>
      </c>
      <c r="B85" s="110" t="s">
        <v>20</v>
      </c>
      <c r="C85" s="50">
        <v>10</v>
      </c>
      <c r="D85" s="51">
        <v>12569.33</v>
      </c>
      <c r="E85" s="51">
        <f t="shared" si="20"/>
        <v>13160.08851</v>
      </c>
      <c r="F85" s="54">
        <v>1</v>
      </c>
      <c r="G85" s="51">
        <f t="shared" si="13"/>
        <v>12569.33</v>
      </c>
      <c r="H85" s="51">
        <f t="shared" si="14"/>
        <v>13160.08851</v>
      </c>
      <c r="I85" s="50">
        <v>2435</v>
      </c>
      <c r="J85" s="51">
        <v>3142.33</v>
      </c>
      <c r="K85" s="51">
        <f t="shared" si="21"/>
        <v>3290.0195099999996</v>
      </c>
      <c r="L85" s="54">
        <v>1</v>
      </c>
      <c r="M85" s="51">
        <f t="shared" si="15"/>
        <v>3142.33</v>
      </c>
      <c r="N85" s="51">
        <f t="shared" si="16"/>
        <v>3290.0195099999996</v>
      </c>
      <c r="O85" s="50">
        <v>3257</v>
      </c>
      <c r="P85" s="51">
        <v>6284.65</v>
      </c>
      <c r="Q85" s="51">
        <f t="shared" si="22"/>
        <v>6580.0285499999991</v>
      </c>
      <c r="R85" s="54">
        <v>1</v>
      </c>
      <c r="S85" s="51">
        <f t="shared" si="17"/>
        <v>6284.65</v>
      </c>
      <c r="T85" s="51">
        <f t="shared" si="18"/>
        <v>6580.0285499999991</v>
      </c>
      <c r="U85" s="51">
        <v>155368</v>
      </c>
      <c r="V85" s="52">
        <f t="shared" si="19"/>
        <v>353715.20000000001</v>
      </c>
      <c r="W85" s="122">
        <f t="shared" si="23"/>
        <v>5303397.5560844997</v>
      </c>
      <c r="X85" s="126">
        <f t="shared" si="24"/>
        <v>5148029.5560844997</v>
      </c>
      <c r="Y85" s="28">
        <v>24</v>
      </c>
      <c r="Z85" s="29">
        <v>2241</v>
      </c>
      <c r="AA85" s="29">
        <v>3564</v>
      </c>
    </row>
    <row r="86" spans="1:27" s="28" customFormat="1" ht="14.25" customHeight="1">
      <c r="A86" s="14">
        <v>78</v>
      </c>
      <c r="B86" s="110" t="s">
        <v>154</v>
      </c>
      <c r="C86" s="50">
        <v>150</v>
      </c>
      <c r="D86" s="51">
        <v>12569.33</v>
      </c>
      <c r="E86" s="51">
        <f t="shared" si="20"/>
        <v>13160.08851</v>
      </c>
      <c r="F86" s="54">
        <v>1</v>
      </c>
      <c r="G86" s="51">
        <f t="shared" si="13"/>
        <v>12569.33</v>
      </c>
      <c r="H86" s="51">
        <f t="shared" si="14"/>
        <v>13160.08851</v>
      </c>
      <c r="I86" s="50">
        <v>17225</v>
      </c>
      <c r="J86" s="51">
        <v>3142.33</v>
      </c>
      <c r="K86" s="51">
        <f t="shared" si="21"/>
        <v>3290.0195099999996</v>
      </c>
      <c r="L86" s="54">
        <v>1</v>
      </c>
      <c r="M86" s="51">
        <f t="shared" si="15"/>
        <v>3142.33</v>
      </c>
      <c r="N86" s="51">
        <f t="shared" si="16"/>
        <v>3290.0195099999996</v>
      </c>
      <c r="O86" s="50">
        <v>27000</v>
      </c>
      <c r="P86" s="51">
        <v>6284.65</v>
      </c>
      <c r="Q86" s="51">
        <f t="shared" si="22"/>
        <v>6580.0285499999991</v>
      </c>
      <c r="R86" s="54">
        <v>1</v>
      </c>
      <c r="S86" s="51">
        <f t="shared" si="17"/>
        <v>6284.65</v>
      </c>
      <c r="T86" s="51">
        <f t="shared" si="18"/>
        <v>6580.0285499999991</v>
      </c>
      <c r="U86" s="51">
        <v>4000</v>
      </c>
      <c r="V86" s="52">
        <f t="shared" si="19"/>
        <v>2825060.7</v>
      </c>
      <c r="W86" s="122">
        <f t="shared" si="23"/>
        <v>42375849.836981252</v>
      </c>
      <c r="X86" s="126">
        <f t="shared" si="24"/>
        <v>42371849.836981252</v>
      </c>
      <c r="Y86" s="28">
        <v>200</v>
      </c>
      <c r="Z86" s="29">
        <v>17200</v>
      </c>
      <c r="AA86" s="29">
        <v>27220</v>
      </c>
    </row>
    <row r="87" spans="1:27" s="28" customFormat="1" ht="14.25" customHeight="1">
      <c r="A87" s="14">
        <v>79</v>
      </c>
      <c r="B87" s="110" t="s">
        <v>155</v>
      </c>
      <c r="C87" s="50">
        <v>257</v>
      </c>
      <c r="D87" s="51">
        <v>12569.33</v>
      </c>
      <c r="E87" s="51">
        <f t="shared" si="20"/>
        <v>13160.08851</v>
      </c>
      <c r="F87" s="53">
        <v>1</v>
      </c>
      <c r="G87" s="51">
        <f t="shared" si="13"/>
        <v>12569.33</v>
      </c>
      <c r="H87" s="51">
        <f t="shared" si="14"/>
        <v>13160.08851</v>
      </c>
      <c r="I87" s="50">
        <v>7512</v>
      </c>
      <c r="J87" s="51">
        <v>3142.33</v>
      </c>
      <c r="K87" s="51">
        <f t="shared" si="21"/>
        <v>3290.0195099999996</v>
      </c>
      <c r="L87" s="53">
        <v>1</v>
      </c>
      <c r="M87" s="51">
        <f t="shared" si="15"/>
        <v>3142.33</v>
      </c>
      <c r="N87" s="51">
        <f t="shared" si="16"/>
        <v>3290.0195099999996</v>
      </c>
      <c r="O87" s="50">
        <v>11776</v>
      </c>
      <c r="P87" s="51">
        <v>6284.65</v>
      </c>
      <c r="Q87" s="51">
        <f t="shared" si="22"/>
        <v>6580.0285499999991</v>
      </c>
      <c r="R87" s="53">
        <v>1</v>
      </c>
      <c r="S87" s="51">
        <f t="shared" si="17"/>
        <v>6284.65</v>
      </c>
      <c r="T87" s="51">
        <f t="shared" si="18"/>
        <v>6580.0285499999991</v>
      </c>
      <c r="U87" s="51">
        <v>3595014.83</v>
      </c>
      <c r="V87" s="52">
        <f t="shared" si="19"/>
        <v>1265853.6000000001</v>
      </c>
      <c r="W87" s="122">
        <f t="shared" si="23"/>
        <v>18933878.69686335</v>
      </c>
      <c r="X87" s="126">
        <f t="shared" si="24"/>
        <v>15338863.866863349</v>
      </c>
      <c r="Y87" s="28">
        <v>100</v>
      </c>
      <c r="Z87" s="29">
        <v>9159</v>
      </c>
      <c r="AA87" s="29">
        <v>12207</v>
      </c>
    </row>
    <row r="88" spans="1:27" s="28" customFormat="1" ht="14.25" customHeight="1">
      <c r="A88" s="14">
        <v>80</v>
      </c>
      <c r="B88" s="110" t="s">
        <v>86</v>
      </c>
      <c r="C88" s="50">
        <v>7</v>
      </c>
      <c r="D88" s="51">
        <v>12569.33</v>
      </c>
      <c r="E88" s="51">
        <f t="shared" si="20"/>
        <v>13160.08851</v>
      </c>
      <c r="F88" s="54">
        <v>1</v>
      </c>
      <c r="G88" s="51">
        <f t="shared" si="13"/>
        <v>12569.33</v>
      </c>
      <c r="H88" s="51">
        <f t="shared" si="14"/>
        <v>13160.08851</v>
      </c>
      <c r="I88" s="50">
        <v>1205</v>
      </c>
      <c r="J88" s="51">
        <v>3142.33</v>
      </c>
      <c r="K88" s="51">
        <f t="shared" si="21"/>
        <v>3290.0195099999996</v>
      </c>
      <c r="L88" s="54">
        <v>1</v>
      </c>
      <c r="M88" s="51">
        <f t="shared" si="15"/>
        <v>3142.33</v>
      </c>
      <c r="N88" s="51">
        <f t="shared" si="16"/>
        <v>3290.0195099999996</v>
      </c>
      <c r="O88" s="50">
        <v>2000</v>
      </c>
      <c r="P88" s="51">
        <v>6284.65</v>
      </c>
      <c r="Q88" s="51">
        <f t="shared" si="22"/>
        <v>6580.0285499999991</v>
      </c>
      <c r="R88" s="54">
        <v>1</v>
      </c>
      <c r="S88" s="51">
        <f t="shared" si="17"/>
        <v>6284.65</v>
      </c>
      <c r="T88" s="51">
        <f t="shared" si="18"/>
        <v>6580.0285499999991</v>
      </c>
      <c r="U88" s="51">
        <v>152249</v>
      </c>
      <c r="V88" s="52">
        <f t="shared" si="19"/>
        <v>205979.2</v>
      </c>
      <c r="W88" s="122">
        <f t="shared" si="23"/>
        <v>3087404.3472047998</v>
      </c>
      <c r="X88" s="126">
        <f t="shared" si="24"/>
        <v>2935155.3472047998</v>
      </c>
      <c r="Y88" s="28">
        <v>10</v>
      </c>
      <c r="Z88" s="29">
        <v>1206</v>
      </c>
      <c r="AA88" s="29">
        <v>2066</v>
      </c>
    </row>
    <row r="89" spans="1:27" s="28" customFormat="1" ht="14.25" customHeight="1">
      <c r="A89" s="14">
        <v>81</v>
      </c>
      <c r="B89" s="110" t="s">
        <v>74</v>
      </c>
      <c r="C89" s="50">
        <v>0</v>
      </c>
      <c r="D89" s="51">
        <v>12569.33</v>
      </c>
      <c r="E89" s="51">
        <f t="shared" si="20"/>
        <v>13160.08851</v>
      </c>
      <c r="F89" s="54">
        <v>1.27</v>
      </c>
      <c r="G89" s="51">
        <f t="shared" si="13"/>
        <v>15963.0491</v>
      </c>
      <c r="H89" s="51">
        <f t="shared" si="14"/>
        <v>16713.312407699999</v>
      </c>
      <c r="I89" s="50">
        <v>400</v>
      </c>
      <c r="J89" s="51">
        <v>3142.33</v>
      </c>
      <c r="K89" s="51">
        <f t="shared" si="21"/>
        <v>3290.0195099999996</v>
      </c>
      <c r="L89" s="54">
        <v>1.27</v>
      </c>
      <c r="M89" s="51">
        <f t="shared" si="15"/>
        <v>3990.7590999999998</v>
      </c>
      <c r="N89" s="51">
        <f t="shared" si="16"/>
        <v>4178.3247776999997</v>
      </c>
      <c r="O89" s="50">
        <v>902</v>
      </c>
      <c r="P89" s="51">
        <v>6284.65</v>
      </c>
      <c r="Q89" s="51">
        <f t="shared" si="22"/>
        <v>6580.0285499999991</v>
      </c>
      <c r="R89" s="54">
        <v>1.27</v>
      </c>
      <c r="S89" s="51">
        <f t="shared" si="17"/>
        <v>7981.5054999999993</v>
      </c>
      <c r="T89" s="51">
        <f t="shared" si="18"/>
        <v>8356.6362584999988</v>
      </c>
      <c r="U89" s="51">
        <v>1640931</v>
      </c>
      <c r="V89" s="52">
        <f t="shared" si="19"/>
        <v>111735.7</v>
      </c>
      <c r="W89" s="122">
        <f t="shared" si="23"/>
        <v>1651421.9336957545</v>
      </c>
      <c r="X89" s="126">
        <f t="shared" si="24"/>
        <v>10490.933695754502</v>
      </c>
      <c r="Y89" s="28">
        <v>0</v>
      </c>
      <c r="Z89" s="29">
        <v>400</v>
      </c>
      <c r="AA89" s="29">
        <v>928</v>
      </c>
    </row>
    <row r="90" spans="1:27" s="28" customFormat="1" ht="14.25" customHeight="1">
      <c r="A90" s="14">
        <v>82</v>
      </c>
      <c r="B90" s="110" t="s">
        <v>87</v>
      </c>
      <c r="C90" s="50">
        <v>2</v>
      </c>
      <c r="D90" s="51">
        <v>12569.33</v>
      </c>
      <c r="E90" s="51">
        <f t="shared" si="20"/>
        <v>13160.08851</v>
      </c>
      <c r="F90" s="54">
        <v>1.5</v>
      </c>
      <c r="G90" s="51">
        <f t="shared" si="13"/>
        <v>18853.994999999999</v>
      </c>
      <c r="H90" s="51">
        <f t="shared" si="14"/>
        <v>19740.132764999998</v>
      </c>
      <c r="I90" s="50">
        <v>111</v>
      </c>
      <c r="J90" s="51">
        <v>3142.33</v>
      </c>
      <c r="K90" s="51">
        <f t="shared" si="21"/>
        <v>3290.0195099999996</v>
      </c>
      <c r="L90" s="54">
        <v>1.5</v>
      </c>
      <c r="M90" s="51">
        <f t="shared" si="15"/>
        <v>4713.4949999999999</v>
      </c>
      <c r="N90" s="51">
        <f t="shared" si="16"/>
        <v>4935.0292649999992</v>
      </c>
      <c r="O90" s="50">
        <v>156</v>
      </c>
      <c r="P90" s="51">
        <v>6284.65</v>
      </c>
      <c r="Q90" s="51">
        <f t="shared" si="22"/>
        <v>6580.0285499999991</v>
      </c>
      <c r="R90" s="54">
        <v>1.5</v>
      </c>
      <c r="S90" s="51">
        <f t="shared" si="17"/>
        <v>9426.9749999999985</v>
      </c>
      <c r="T90" s="51">
        <f t="shared" si="18"/>
        <v>9870.0428249999986</v>
      </c>
      <c r="U90" s="51">
        <v>93800</v>
      </c>
      <c r="V90" s="52">
        <f t="shared" si="19"/>
        <v>25522.3</v>
      </c>
      <c r="W90" s="122">
        <f t="shared" si="23"/>
        <v>381426.91764142498</v>
      </c>
      <c r="X90" s="126">
        <f t="shared" si="24"/>
        <v>287626.91764142498</v>
      </c>
      <c r="Y90" s="28">
        <v>2</v>
      </c>
      <c r="Z90" s="29">
        <v>111</v>
      </c>
      <c r="AA90" s="29">
        <v>156</v>
      </c>
    </row>
    <row r="91" spans="1:27" s="28" customFormat="1" ht="14.25" customHeight="1">
      <c r="A91" s="14">
        <v>83</v>
      </c>
      <c r="B91" s="110" t="s">
        <v>156</v>
      </c>
      <c r="C91" s="50">
        <v>30</v>
      </c>
      <c r="D91" s="51">
        <v>12569.33</v>
      </c>
      <c r="E91" s="51">
        <f t="shared" si="20"/>
        <v>13160.08851</v>
      </c>
      <c r="F91" s="54">
        <v>1.5</v>
      </c>
      <c r="G91" s="51">
        <f t="shared" si="13"/>
        <v>18853.994999999999</v>
      </c>
      <c r="H91" s="51">
        <f t="shared" si="14"/>
        <v>19740.132764999998</v>
      </c>
      <c r="I91" s="50">
        <v>3529</v>
      </c>
      <c r="J91" s="51">
        <v>3142.33</v>
      </c>
      <c r="K91" s="51">
        <f t="shared" si="21"/>
        <v>3290.0195099999996</v>
      </c>
      <c r="L91" s="54">
        <v>1.5</v>
      </c>
      <c r="M91" s="51">
        <f t="shared" si="15"/>
        <v>4713.4949999999999</v>
      </c>
      <c r="N91" s="51">
        <f t="shared" si="16"/>
        <v>4935.0292649999992</v>
      </c>
      <c r="O91" s="50">
        <v>7010</v>
      </c>
      <c r="P91" s="51">
        <v>6284.65</v>
      </c>
      <c r="Q91" s="51">
        <f t="shared" si="22"/>
        <v>6580.0285499999991</v>
      </c>
      <c r="R91" s="54">
        <v>1.5</v>
      </c>
      <c r="S91" s="51">
        <f t="shared" si="17"/>
        <v>9426.9749999999985</v>
      </c>
      <c r="T91" s="51">
        <f t="shared" si="18"/>
        <v>9870.0428249999986</v>
      </c>
      <c r="U91" s="51">
        <v>300000</v>
      </c>
      <c r="V91" s="52">
        <f t="shared" si="19"/>
        <v>1042748.8</v>
      </c>
      <c r="W91" s="122">
        <f t="shared" si="23"/>
        <v>15636731.783118522</v>
      </c>
      <c r="X91" s="126">
        <f t="shared" si="24"/>
        <v>15336731.783118522</v>
      </c>
      <c r="Y91" s="28">
        <v>70</v>
      </c>
      <c r="Z91" s="29">
        <v>3859</v>
      </c>
      <c r="AA91" s="29">
        <v>7010</v>
      </c>
    </row>
    <row r="92" spans="1:27" s="28" customFormat="1" ht="14.25" customHeight="1">
      <c r="A92" s="14">
        <v>84</v>
      </c>
      <c r="B92" s="110" t="s">
        <v>75</v>
      </c>
      <c r="C92" s="50">
        <v>0</v>
      </c>
      <c r="D92" s="51">
        <v>12569.33</v>
      </c>
      <c r="E92" s="51">
        <f t="shared" si="20"/>
        <v>13160.08851</v>
      </c>
      <c r="F92" s="54">
        <v>2</v>
      </c>
      <c r="G92" s="51">
        <f t="shared" si="13"/>
        <v>25138.66</v>
      </c>
      <c r="H92" s="51">
        <f t="shared" si="14"/>
        <v>26320.177019999999</v>
      </c>
      <c r="I92" s="50">
        <v>106</v>
      </c>
      <c r="J92" s="51">
        <v>3142.33</v>
      </c>
      <c r="K92" s="51">
        <f t="shared" si="21"/>
        <v>3290.0195099999996</v>
      </c>
      <c r="L92" s="54">
        <v>2</v>
      </c>
      <c r="M92" s="51">
        <f t="shared" si="15"/>
        <v>6284.66</v>
      </c>
      <c r="N92" s="51">
        <f t="shared" si="16"/>
        <v>6580.0390199999993</v>
      </c>
      <c r="O92" s="50">
        <v>210</v>
      </c>
      <c r="P92" s="51">
        <v>6284.65</v>
      </c>
      <c r="Q92" s="51">
        <f t="shared" si="22"/>
        <v>6580.0285499999991</v>
      </c>
      <c r="R92" s="54">
        <v>2</v>
      </c>
      <c r="S92" s="51">
        <f t="shared" si="17"/>
        <v>12569.3</v>
      </c>
      <c r="T92" s="51">
        <f t="shared" si="18"/>
        <v>13160.057099999998</v>
      </c>
      <c r="U92" s="51">
        <v>242150.44</v>
      </c>
      <c r="V92" s="52">
        <f t="shared" si="19"/>
        <v>41619.9</v>
      </c>
      <c r="W92" s="122">
        <f t="shared" si="23"/>
        <v>620666.76537479984</v>
      </c>
      <c r="X92" s="126">
        <f t="shared" si="24"/>
        <v>378516.32537479984</v>
      </c>
      <c r="Y92" s="28">
        <v>0</v>
      </c>
      <c r="Z92" s="29">
        <v>107</v>
      </c>
      <c r="AA92" s="29">
        <v>217</v>
      </c>
    </row>
    <row r="93" spans="1:27" s="28" customFormat="1" ht="14.25" customHeight="1">
      <c r="A93" s="14">
        <v>85</v>
      </c>
      <c r="B93" s="110" t="s">
        <v>157</v>
      </c>
      <c r="C93" s="50">
        <v>19</v>
      </c>
      <c r="D93" s="51">
        <v>12569.33</v>
      </c>
      <c r="E93" s="51">
        <f t="shared" si="20"/>
        <v>13160.08851</v>
      </c>
      <c r="F93" s="54">
        <v>1.5</v>
      </c>
      <c r="G93" s="51">
        <f t="shared" si="13"/>
        <v>18853.994999999999</v>
      </c>
      <c r="H93" s="51">
        <f t="shared" si="14"/>
        <v>19740.132764999998</v>
      </c>
      <c r="I93" s="50">
        <v>1455</v>
      </c>
      <c r="J93" s="51">
        <v>3142.33</v>
      </c>
      <c r="K93" s="51">
        <f t="shared" si="21"/>
        <v>3290.0195099999996</v>
      </c>
      <c r="L93" s="54">
        <v>1.5</v>
      </c>
      <c r="M93" s="51">
        <f t="shared" si="15"/>
        <v>4713.4949999999999</v>
      </c>
      <c r="N93" s="51">
        <f t="shared" si="16"/>
        <v>4935.0292649999992</v>
      </c>
      <c r="O93" s="50">
        <v>2300</v>
      </c>
      <c r="P93" s="51">
        <v>6284.65</v>
      </c>
      <c r="Q93" s="51">
        <f t="shared" si="22"/>
        <v>6580.0285499999991</v>
      </c>
      <c r="R93" s="54">
        <v>1.5</v>
      </c>
      <c r="S93" s="51">
        <f t="shared" si="17"/>
        <v>9426.9749999999985</v>
      </c>
      <c r="T93" s="51">
        <f t="shared" si="18"/>
        <v>9870.0428249999986</v>
      </c>
      <c r="U93" s="51">
        <v>34608.32</v>
      </c>
      <c r="V93" s="52">
        <f t="shared" si="19"/>
        <v>361755.9</v>
      </c>
      <c r="W93" s="122">
        <f t="shared" si="23"/>
        <v>5425819.7735506482</v>
      </c>
      <c r="X93" s="126">
        <f t="shared" si="24"/>
        <v>5391211.4535506479</v>
      </c>
      <c r="Y93" s="28">
        <v>3</v>
      </c>
      <c r="Z93" s="29">
        <v>1327</v>
      </c>
      <c r="AA93" s="29">
        <v>2504</v>
      </c>
    </row>
    <row r="94" spans="1:27" s="28" customFormat="1" ht="14.25" customHeight="1">
      <c r="A94" s="30">
        <v>86</v>
      </c>
      <c r="B94" s="110" t="s">
        <v>158</v>
      </c>
      <c r="C94" s="50">
        <v>26</v>
      </c>
      <c r="D94" s="51">
        <v>12569.33</v>
      </c>
      <c r="E94" s="51">
        <f t="shared" si="20"/>
        <v>13160.08851</v>
      </c>
      <c r="F94" s="54">
        <v>1.4</v>
      </c>
      <c r="G94" s="51">
        <f t="shared" si="13"/>
        <v>17597.061999999998</v>
      </c>
      <c r="H94" s="51">
        <f t="shared" si="14"/>
        <v>18424.123914</v>
      </c>
      <c r="I94" s="50">
        <v>3</v>
      </c>
      <c r="J94" s="51">
        <v>3142.33</v>
      </c>
      <c r="K94" s="51">
        <f t="shared" si="21"/>
        <v>3290.0195099999996</v>
      </c>
      <c r="L94" s="54">
        <v>1.4</v>
      </c>
      <c r="M94" s="51">
        <f t="shared" si="15"/>
        <v>4399.2619999999997</v>
      </c>
      <c r="N94" s="51">
        <f t="shared" si="16"/>
        <v>4606.027313999999</v>
      </c>
      <c r="O94" s="50">
        <v>0</v>
      </c>
      <c r="P94" s="51">
        <v>6284.65</v>
      </c>
      <c r="Q94" s="51">
        <f t="shared" si="22"/>
        <v>6580.0285499999991</v>
      </c>
      <c r="R94" s="54">
        <v>1.4</v>
      </c>
      <c r="S94" s="51">
        <f t="shared" si="17"/>
        <v>8798.5099999999984</v>
      </c>
      <c r="T94" s="51">
        <f t="shared" si="18"/>
        <v>9212.039969999998</v>
      </c>
      <c r="U94" s="51">
        <v>0</v>
      </c>
      <c r="V94" s="52">
        <f t="shared" si="19"/>
        <v>5892</v>
      </c>
      <c r="W94" s="122">
        <f t="shared" si="23"/>
        <v>88380.296081490014</v>
      </c>
      <c r="X94" s="126">
        <f t="shared" si="24"/>
        <v>88380.296081490014</v>
      </c>
      <c r="Y94" s="28">
        <v>0</v>
      </c>
      <c r="Z94" s="29">
        <v>37</v>
      </c>
      <c r="AA94" s="29">
        <v>51</v>
      </c>
    </row>
    <row r="95" spans="1:27" s="28" customFormat="1">
      <c r="C95" s="29"/>
      <c r="I95" s="29"/>
      <c r="J95" s="29"/>
      <c r="O95" s="29"/>
    </row>
    <row r="96" spans="1:27" s="28" customFormat="1">
      <c r="C96" s="29"/>
      <c r="I96" s="29"/>
      <c r="J96" s="29"/>
      <c r="O96" s="29"/>
    </row>
    <row r="97" spans="3:15" s="28" customFormat="1">
      <c r="C97" s="29"/>
      <c r="I97" s="29"/>
      <c r="J97" s="29"/>
      <c r="O97" s="29"/>
    </row>
    <row r="98" spans="3:15" s="28" customFormat="1">
      <c r="C98" s="29"/>
      <c r="I98" s="29"/>
      <c r="J98" s="29"/>
      <c r="O98" s="29"/>
    </row>
    <row r="99" spans="3:15" s="28" customFormat="1">
      <c r="C99" s="29"/>
      <c r="I99" s="29"/>
      <c r="J99" s="29"/>
      <c r="O99" s="29"/>
    </row>
    <row r="100" spans="3:15" s="28" customFormat="1">
      <c r="C100" s="29"/>
      <c r="I100" s="29"/>
      <c r="J100" s="29"/>
      <c r="O100" s="29"/>
    </row>
    <row r="101" spans="3:15" s="28" customFormat="1">
      <c r="C101" s="29"/>
      <c r="I101" s="29"/>
      <c r="J101" s="29"/>
      <c r="O101" s="29"/>
    </row>
    <row r="102" spans="3:15" s="28" customFormat="1">
      <c r="C102" s="29"/>
      <c r="I102" s="29"/>
      <c r="J102" s="29"/>
      <c r="O102" s="29"/>
    </row>
    <row r="103" spans="3:15" s="28" customFormat="1">
      <c r="C103" s="29"/>
      <c r="I103" s="29"/>
      <c r="J103" s="29"/>
      <c r="O103" s="29"/>
    </row>
    <row r="104" spans="3:15" s="28" customFormat="1">
      <c r="C104" s="29"/>
      <c r="I104" s="29"/>
      <c r="J104" s="29"/>
      <c r="O104" s="29"/>
    </row>
    <row r="105" spans="3:15" s="28" customFormat="1">
      <c r="C105" s="29"/>
      <c r="I105" s="29"/>
      <c r="J105" s="29"/>
      <c r="O105" s="29"/>
    </row>
    <row r="106" spans="3:15" s="28" customFormat="1">
      <c r="C106" s="29"/>
      <c r="I106" s="29"/>
      <c r="J106" s="29"/>
      <c r="O106" s="29"/>
    </row>
    <row r="107" spans="3:15" s="28" customFormat="1">
      <c r="C107" s="29"/>
      <c r="I107" s="29"/>
      <c r="J107" s="29"/>
      <c r="O107" s="29"/>
    </row>
    <row r="108" spans="3:15" s="28" customFormat="1">
      <c r="C108" s="29"/>
      <c r="I108" s="29"/>
      <c r="J108" s="29"/>
      <c r="O108" s="29"/>
    </row>
    <row r="109" spans="3:15" s="28" customFormat="1">
      <c r="C109" s="29"/>
      <c r="I109" s="29"/>
      <c r="J109" s="29"/>
      <c r="O109" s="29"/>
    </row>
    <row r="110" spans="3:15" s="28" customFormat="1">
      <c r="C110" s="29"/>
      <c r="I110" s="29"/>
      <c r="J110" s="29"/>
      <c r="O110" s="29"/>
    </row>
    <row r="111" spans="3:15" s="28" customFormat="1">
      <c r="C111" s="29"/>
      <c r="I111" s="29"/>
      <c r="J111" s="29"/>
      <c r="O111" s="29"/>
    </row>
    <row r="112" spans="3:15" s="28" customFormat="1">
      <c r="C112" s="29"/>
      <c r="I112" s="29"/>
      <c r="J112" s="29"/>
      <c r="O112" s="29"/>
    </row>
    <row r="113" spans="3:15" s="28" customFormat="1">
      <c r="C113" s="29"/>
      <c r="I113" s="29"/>
      <c r="J113" s="29"/>
      <c r="O113" s="29"/>
    </row>
    <row r="114" spans="3:15" s="28" customFormat="1">
      <c r="C114" s="29"/>
      <c r="I114" s="29"/>
      <c r="J114" s="29"/>
      <c r="O114" s="29"/>
    </row>
    <row r="115" spans="3:15" s="28" customFormat="1">
      <c r="C115" s="29"/>
      <c r="I115" s="29"/>
      <c r="J115" s="29"/>
      <c r="O115" s="29"/>
    </row>
    <row r="116" spans="3:15" s="28" customFormat="1">
      <c r="C116" s="29"/>
      <c r="I116" s="29"/>
      <c r="J116" s="29"/>
      <c r="O116" s="29"/>
    </row>
    <row r="117" spans="3:15" s="28" customFormat="1">
      <c r="C117" s="29"/>
      <c r="I117" s="29"/>
      <c r="J117" s="29"/>
      <c r="O117" s="29"/>
    </row>
    <row r="118" spans="3:15" s="28" customFormat="1">
      <c r="C118" s="29"/>
      <c r="I118" s="29"/>
      <c r="J118" s="29"/>
      <c r="O118" s="29"/>
    </row>
    <row r="119" spans="3:15" s="28" customFormat="1">
      <c r="C119" s="29"/>
      <c r="I119" s="29"/>
      <c r="J119" s="29"/>
      <c r="O119" s="29"/>
    </row>
    <row r="120" spans="3:15" s="28" customFormat="1">
      <c r="C120" s="29"/>
      <c r="I120" s="29"/>
      <c r="J120" s="29"/>
      <c r="O120" s="29"/>
    </row>
    <row r="121" spans="3:15" s="28" customFormat="1">
      <c r="C121" s="29"/>
      <c r="I121" s="29"/>
      <c r="J121" s="29"/>
      <c r="O121" s="29"/>
    </row>
    <row r="122" spans="3:15" s="28" customFormat="1">
      <c r="C122" s="29"/>
      <c r="I122" s="29"/>
      <c r="J122" s="29"/>
      <c r="O122" s="29"/>
    </row>
    <row r="123" spans="3:15" s="28" customFormat="1">
      <c r="C123" s="29"/>
      <c r="I123" s="29"/>
      <c r="J123" s="29"/>
      <c r="O123" s="29"/>
    </row>
    <row r="124" spans="3:15" s="28" customFormat="1">
      <c r="C124" s="29"/>
      <c r="I124" s="29"/>
      <c r="J124" s="29"/>
      <c r="O124" s="29"/>
    </row>
    <row r="125" spans="3:15" s="28" customFormat="1">
      <c r="C125" s="29"/>
      <c r="I125" s="29"/>
      <c r="J125" s="29"/>
      <c r="O125" s="29"/>
    </row>
    <row r="126" spans="3:15" s="28" customFormat="1">
      <c r="C126" s="29"/>
      <c r="I126" s="29"/>
      <c r="J126" s="29"/>
      <c r="O126" s="29"/>
    </row>
    <row r="127" spans="3:15" s="28" customFormat="1">
      <c r="C127" s="29"/>
      <c r="I127" s="29"/>
      <c r="J127" s="29"/>
      <c r="O127" s="29"/>
    </row>
    <row r="128" spans="3:15" s="28" customFormat="1">
      <c r="C128" s="29"/>
      <c r="I128" s="29"/>
      <c r="J128" s="29"/>
      <c r="O128" s="29"/>
    </row>
    <row r="129" spans="3:15" s="28" customFormat="1">
      <c r="C129" s="29"/>
      <c r="I129" s="29"/>
      <c r="J129" s="29"/>
      <c r="O129" s="29"/>
    </row>
    <row r="130" spans="3:15" s="28" customFormat="1">
      <c r="C130" s="29"/>
      <c r="I130" s="29"/>
      <c r="J130" s="29"/>
      <c r="O130" s="29"/>
    </row>
    <row r="131" spans="3:15" s="28" customFormat="1">
      <c r="C131" s="29"/>
      <c r="I131" s="29"/>
      <c r="J131" s="29"/>
      <c r="O131" s="29"/>
    </row>
    <row r="132" spans="3:15" s="28" customFormat="1">
      <c r="C132" s="29"/>
      <c r="I132" s="29"/>
      <c r="J132" s="29"/>
      <c r="O132" s="29"/>
    </row>
    <row r="133" spans="3:15" s="28" customFormat="1">
      <c r="C133" s="29"/>
      <c r="I133" s="29"/>
      <c r="J133" s="29"/>
      <c r="O133" s="29"/>
    </row>
    <row r="134" spans="3:15" s="28" customFormat="1">
      <c r="C134" s="29"/>
      <c r="I134" s="29"/>
      <c r="J134" s="29"/>
      <c r="O134" s="29"/>
    </row>
    <row r="135" spans="3:15" s="28" customFormat="1">
      <c r="C135" s="29"/>
      <c r="I135" s="29"/>
      <c r="J135" s="29"/>
      <c r="O135" s="29"/>
    </row>
    <row r="136" spans="3:15" s="28" customFormat="1">
      <c r="C136" s="29"/>
      <c r="I136" s="29"/>
      <c r="J136" s="29"/>
      <c r="O136" s="29"/>
    </row>
    <row r="137" spans="3:15" s="28" customFormat="1">
      <c r="C137" s="29"/>
      <c r="I137" s="29"/>
      <c r="J137" s="29"/>
      <c r="O137" s="29"/>
    </row>
    <row r="138" spans="3:15" s="28" customFormat="1">
      <c r="C138" s="29"/>
      <c r="I138" s="29"/>
      <c r="J138" s="29"/>
      <c r="O138" s="29"/>
    </row>
    <row r="139" spans="3:15" s="28" customFormat="1">
      <c r="C139" s="29"/>
      <c r="I139" s="29"/>
      <c r="J139" s="29"/>
      <c r="O139" s="29"/>
    </row>
    <row r="140" spans="3:15" s="28" customFormat="1">
      <c r="C140" s="29"/>
      <c r="I140" s="29"/>
      <c r="J140" s="29"/>
      <c r="O140" s="29"/>
    </row>
    <row r="141" spans="3:15" s="28" customFormat="1">
      <c r="C141" s="29"/>
      <c r="I141" s="29"/>
      <c r="J141" s="29"/>
      <c r="O141" s="29"/>
    </row>
    <row r="142" spans="3:15" s="28" customFormat="1">
      <c r="C142" s="29"/>
      <c r="I142" s="29"/>
      <c r="J142" s="29"/>
      <c r="O142" s="29"/>
    </row>
    <row r="143" spans="3:15" s="28" customFormat="1">
      <c r="C143" s="29"/>
      <c r="I143" s="29"/>
      <c r="J143" s="29"/>
      <c r="O143" s="29"/>
    </row>
    <row r="144" spans="3:15" s="28" customFormat="1">
      <c r="C144" s="29"/>
      <c r="I144" s="29"/>
      <c r="J144" s="29"/>
      <c r="O144" s="29"/>
    </row>
    <row r="145" spans="3:15" s="28" customFormat="1">
      <c r="C145" s="29"/>
      <c r="I145" s="29"/>
      <c r="J145" s="29"/>
      <c r="O145" s="29"/>
    </row>
    <row r="146" spans="3:15" s="28" customFormat="1">
      <c r="C146" s="29"/>
      <c r="I146" s="29"/>
      <c r="J146" s="29"/>
      <c r="O146" s="29"/>
    </row>
    <row r="147" spans="3:15" s="28" customFormat="1">
      <c r="C147" s="29"/>
      <c r="I147" s="29"/>
      <c r="J147" s="29"/>
      <c r="O147" s="29"/>
    </row>
    <row r="148" spans="3:15" s="28" customFormat="1">
      <c r="C148" s="29"/>
      <c r="I148" s="29"/>
      <c r="J148" s="29"/>
      <c r="O148" s="29"/>
    </row>
    <row r="149" spans="3:15" s="28" customFormat="1">
      <c r="C149" s="29"/>
      <c r="I149" s="29"/>
      <c r="J149" s="29"/>
      <c r="O149" s="29"/>
    </row>
    <row r="150" spans="3:15" s="28" customFormat="1">
      <c r="C150" s="29"/>
      <c r="I150" s="29"/>
      <c r="J150" s="29"/>
      <c r="O150" s="29"/>
    </row>
    <row r="151" spans="3:15" s="28" customFormat="1">
      <c r="C151" s="29"/>
      <c r="I151" s="29"/>
      <c r="J151" s="29"/>
      <c r="O151" s="29"/>
    </row>
    <row r="152" spans="3:15" s="28" customFormat="1">
      <c r="C152" s="29"/>
      <c r="I152" s="29"/>
      <c r="J152" s="29"/>
      <c r="O152" s="29"/>
    </row>
    <row r="153" spans="3:15" s="28" customFormat="1">
      <c r="C153" s="29"/>
      <c r="I153" s="29"/>
      <c r="J153" s="29"/>
      <c r="O153" s="29"/>
    </row>
    <row r="154" spans="3:15" s="28" customFormat="1">
      <c r="C154" s="29"/>
      <c r="I154" s="29"/>
      <c r="J154" s="29"/>
      <c r="O154" s="29"/>
    </row>
    <row r="155" spans="3:15" s="28" customFormat="1">
      <c r="C155" s="29"/>
      <c r="I155" s="29"/>
      <c r="J155" s="29"/>
      <c r="O155" s="29"/>
    </row>
    <row r="156" spans="3:15" s="28" customFormat="1">
      <c r="C156" s="29"/>
      <c r="I156" s="29"/>
      <c r="J156" s="29"/>
      <c r="O156" s="29"/>
    </row>
    <row r="157" spans="3:15" s="28" customFormat="1">
      <c r="C157" s="29"/>
      <c r="I157" s="29"/>
      <c r="J157" s="29"/>
      <c r="O157" s="29"/>
    </row>
    <row r="158" spans="3:15" s="28" customFormat="1">
      <c r="C158" s="29"/>
      <c r="I158" s="29"/>
      <c r="J158" s="29"/>
      <c r="O158" s="29"/>
    </row>
    <row r="159" spans="3:15" s="28" customFormat="1">
      <c r="C159" s="29"/>
      <c r="I159" s="29"/>
      <c r="J159" s="29"/>
      <c r="O159" s="29"/>
    </row>
    <row r="160" spans="3:15" s="28" customFormat="1">
      <c r="C160" s="29"/>
      <c r="I160" s="29"/>
      <c r="J160" s="29"/>
      <c r="O160" s="29"/>
    </row>
    <row r="161" spans="3:15" s="28" customFormat="1">
      <c r="C161" s="29"/>
      <c r="I161" s="29"/>
      <c r="J161" s="29"/>
      <c r="O161" s="29"/>
    </row>
    <row r="162" spans="3:15" s="28" customFormat="1">
      <c r="C162" s="29"/>
      <c r="I162" s="29"/>
      <c r="J162" s="29"/>
      <c r="O162" s="29"/>
    </row>
    <row r="163" spans="3:15" s="28" customFormat="1">
      <c r="C163" s="29"/>
      <c r="I163" s="29"/>
      <c r="J163" s="29"/>
      <c r="O163" s="29"/>
    </row>
    <row r="164" spans="3:15" s="28" customFormat="1">
      <c r="C164" s="29"/>
      <c r="I164" s="29"/>
      <c r="J164" s="29"/>
      <c r="O164" s="29"/>
    </row>
    <row r="165" spans="3:15" s="28" customFormat="1">
      <c r="C165" s="29"/>
      <c r="I165" s="29"/>
      <c r="J165" s="29"/>
      <c r="O165" s="29"/>
    </row>
    <row r="166" spans="3:15" s="28" customFormat="1">
      <c r="C166" s="29"/>
      <c r="I166" s="29"/>
      <c r="J166" s="29"/>
      <c r="O166" s="29"/>
    </row>
    <row r="167" spans="3:15" s="28" customFormat="1">
      <c r="C167" s="29"/>
      <c r="I167" s="29"/>
      <c r="J167" s="29"/>
      <c r="O167" s="29"/>
    </row>
    <row r="168" spans="3:15" s="28" customFormat="1">
      <c r="C168" s="29"/>
      <c r="I168" s="29"/>
      <c r="J168" s="29"/>
      <c r="O168" s="29"/>
    </row>
    <row r="169" spans="3:15" s="28" customFormat="1">
      <c r="C169" s="29"/>
      <c r="I169" s="29"/>
      <c r="J169" s="29"/>
      <c r="O169" s="29"/>
    </row>
    <row r="170" spans="3:15" s="28" customFormat="1">
      <c r="C170" s="29"/>
      <c r="I170" s="29"/>
      <c r="J170" s="29"/>
      <c r="O170" s="29"/>
    </row>
    <row r="171" spans="3:15" s="28" customFormat="1">
      <c r="C171" s="29"/>
      <c r="I171" s="29"/>
      <c r="J171" s="29"/>
      <c r="O171" s="29"/>
    </row>
    <row r="172" spans="3:15" s="28" customFormat="1">
      <c r="C172" s="29"/>
      <c r="I172" s="29"/>
      <c r="J172" s="29"/>
      <c r="O172" s="29"/>
    </row>
    <row r="173" spans="3:15" s="28" customFormat="1">
      <c r="C173" s="29"/>
      <c r="I173" s="29"/>
      <c r="J173" s="29"/>
      <c r="O173" s="29"/>
    </row>
    <row r="174" spans="3:15" s="28" customFormat="1">
      <c r="C174" s="29"/>
      <c r="I174" s="29"/>
      <c r="J174" s="29"/>
      <c r="O174" s="29"/>
    </row>
    <row r="175" spans="3:15" s="28" customFormat="1">
      <c r="C175" s="29"/>
      <c r="I175" s="29"/>
      <c r="J175" s="29"/>
      <c r="O175" s="29"/>
    </row>
    <row r="176" spans="3:15" s="28" customFormat="1">
      <c r="C176" s="29"/>
      <c r="I176" s="29"/>
      <c r="J176" s="29"/>
      <c r="O176" s="29"/>
    </row>
    <row r="177" spans="3:15" s="28" customFormat="1">
      <c r="C177" s="29"/>
      <c r="I177" s="29"/>
      <c r="J177" s="29"/>
      <c r="O177" s="29"/>
    </row>
    <row r="178" spans="3:15" s="28" customFormat="1">
      <c r="C178" s="29"/>
      <c r="I178" s="29"/>
      <c r="J178" s="29"/>
      <c r="O178" s="29"/>
    </row>
    <row r="179" spans="3:15" s="28" customFormat="1">
      <c r="C179" s="29"/>
      <c r="I179" s="29"/>
      <c r="J179" s="29"/>
      <c r="O179" s="29"/>
    </row>
    <row r="180" spans="3:15" s="28" customFormat="1">
      <c r="C180" s="29"/>
      <c r="I180" s="29"/>
      <c r="J180" s="29"/>
      <c r="O180" s="29"/>
    </row>
    <row r="181" spans="3:15" s="28" customFormat="1">
      <c r="C181" s="29"/>
      <c r="I181" s="29"/>
      <c r="J181" s="29"/>
      <c r="O181" s="29"/>
    </row>
    <row r="182" spans="3:15" s="28" customFormat="1">
      <c r="C182" s="29"/>
      <c r="I182" s="29"/>
      <c r="J182" s="29"/>
      <c r="O182" s="29"/>
    </row>
    <row r="183" spans="3:15" s="28" customFormat="1">
      <c r="C183" s="29"/>
      <c r="I183" s="29"/>
      <c r="J183" s="29"/>
      <c r="O183" s="29"/>
    </row>
    <row r="184" spans="3:15" s="28" customFormat="1">
      <c r="C184" s="29"/>
      <c r="I184" s="29"/>
      <c r="J184" s="29"/>
      <c r="O184" s="29"/>
    </row>
    <row r="185" spans="3:15" s="28" customFormat="1">
      <c r="C185" s="29"/>
      <c r="I185" s="29"/>
      <c r="J185" s="29"/>
      <c r="O185" s="29"/>
    </row>
    <row r="186" spans="3:15" s="28" customFormat="1">
      <c r="C186" s="29"/>
      <c r="I186" s="29"/>
      <c r="J186" s="29"/>
      <c r="O186" s="29"/>
    </row>
    <row r="187" spans="3:15" s="28" customFormat="1">
      <c r="C187" s="29"/>
      <c r="I187" s="29"/>
      <c r="J187" s="29"/>
      <c r="O187" s="29"/>
    </row>
    <row r="188" spans="3:15" s="28" customFormat="1">
      <c r="C188" s="29"/>
      <c r="I188" s="29"/>
      <c r="J188" s="29"/>
      <c r="O188" s="29"/>
    </row>
    <row r="189" spans="3:15" s="28" customFormat="1">
      <c r="C189" s="29"/>
      <c r="I189" s="29"/>
      <c r="J189" s="29"/>
      <c r="O189" s="29"/>
    </row>
    <row r="190" spans="3:15" s="28" customFormat="1">
      <c r="C190" s="29"/>
      <c r="I190" s="29"/>
      <c r="J190" s="29"/>
      <c r="O190" s="29"/>
    </row>
    <row r="191" spans="3:15" s="28" customFormat="1">
      <c r="C191" s="29"/>
      <c r="I191" s="29"/>
      <c r="J191" s="29"/>
      <c r="O191" s="29"/>
    </row>
    <row r="192" spans="3:15" s="28" customFormat="1">
      <c r="C192" s="29"/>
      <c r="I192" s="29"/>
      <c r="J192" s="29"/>
      <c r="O192" s="29"/>
    </row>
    <row r="193" spans="3:15" s="28" customFormat="1">
      <c r="C193" s="29"/>
      <c r="I193" s="29"/>
      <c r="J193" s="29"/>
      <c r="O193" s="29"/>
    </row>
    <row r="194" spans="3:15" s="28" customFormat="1">
      <c r="C194" s="29"/>
      <c r="I194" s="29"/>
      <c r="J194" s="29"/>
      <c r="O194" s="29"/>
    </row>
    <row r="195" spans="3:15" s="28" customFormat="1">
      <c r="C195" s="29"/>
      <c r="I195" s="29"/>
      <c r="J195" s="29"/>
      <c r="O195" s="29"/>
    </row>
    <row r="196" spans="3:15" s="28" customFormat="1">
      <c r="C196" s="29"/>
      <c r="I196" s="29"/>
      <c r="J196" s="29"/>
      <c r="O196" s="29"/>
    </row>
    <row r="197" spans="3:15" s="28" customFormat="1">
      <c r="C197" s="29"/>
      <c r="I197" s="29"/>
      <c r="J197" s="29"/>
      <c r="O197" s="29"/>
    </row>
    <row r="198" spans="3:15" s="28" customFormat="1">
      <c r="C198" s="29"/>
      <c r="I198" s="29"/>
      <c r="J198" s="29"/>
      <c r="O198" s="29"/>
    </row>
    <row r="199" spans="3:15" s="28" customFormat="1">
      <c r="C199" s="29"/>
      <c r="I199" s="29"/>
      <c r="J199" s="29"/>
      <c r="O199" s="29"/>
    </row>
    <row r="200" spans="3:15" s="28" customFormat="1">
      <c r="C200" s="29"/>
      <c r="I200" s="29"/>
      <c r="J200" s="29"/>
      <c r="O200" s="29"/>
    </row>
    <row r="201" spans="3:15" s="28" customFormat="1">
      <c r="C201" s="29"/>
      <c r="I201" s="29"/>
      <c r="J201" s="29"/>
      <c r="O201" s="29"/>
    </row>
    <row r="202" spans="3:15" s="28" customFormat="1">
      <c r="C202" s="29"/>
      <c r="I202" s="29"/>
      <c r="J202" s="29"/>
      <c r="O202" s="29"/>
    </row>
    <row r="203" spans="3:15" s="28" customFormat="1">
      <c r="C203" s="29"/>
      <c r="I203" s="29"/>
      <c r="J203" s="29"/>
      <c r="O203" s="29"/>
    </row>
    <row r="204" spans="3:15" s="28" customFormat="1">
      <c r="C204" s="29"/>
      <c r="I204" s="29"/>
      <c r="J204" s="29"/>
      <c r="O204" s="29"/>
    </row>
    <row r="205" spans="3:15" s="28" customFormat="1">
      <c r="C205" s="29"/>
      <c r="I205" s="29"/>
      <c r="J205" s="29"/>
      <c r="O205" s="29"/>
    </row>
    <row r="206" spans="3:15" s="28" customFormat="1">
      <c r="C206" s="29"/>
      <c r="I206" s="29"/>
      <c r="J206" s="29"/>
      <c r="O206" s="29"/>
    </row>
    <row r="207" spans="3:15" s="28" customFormat="1">
      <c r="C207" s="29"/>
      <c r="I207" s="29"/>
      <c r="J207" s="29"/>
      <c r="O207" s="29"/>
    </row>
    <row r="208" spans="3:15" s="28" customFormat="1">
      <c r="C208" s="29"/>
      <c r="I208" s="29"/>
      <c r="J208" s="29"/>
      <c r="O208" s="29"/>
    </row>
    <row r="209" spans="3:15" s="28" customFormat="1">
      <c r="C209" s="29"/>
      <c r="I209" s="29"/>
      <c r="J209" s="29"/>
      <c r="O209" s="29"/>
    </row>
    <row r="210" spans="3:15" s="28" customFormat="1">
      <c r="C210" s="29"/>
      <c r="I210" s="29"/>
      <c r="J210" s="29"/>
      <c r="O210" s="29"/>
    </row>
    <row r="211" spans="3:15" s="28" customFormat="1">
      <c r="C211" s="29"/>
      <c r="I211" s="29"/>
      <c r="J211" s="29"/>
      <c r="O211" s="29"/>
    </row>
    <row r="212" spans="3:15" s="28" customFormat="1">
      <c r="C212" s="29"/>
      <c r="I212" s="29"/>
      <c r="J212" s="29"/>
      <c r="O212" s="29"/>
    </row>
    <row r="213" spans="3:15" s="28" customFormat="1">
      <c r="C213" s="29"/>
      <c r="I213" s="29"/>
      <c r="J213" s="29"/>
      <c r="O213" s="29"/>
    </row>
    <row r="214" spans="3:15" s="28" customFormat="1">
      <c r="C214" s="29"/>
      <c r="I214" s="29"/>
      <c r="J214" s="29"/>
      <c r="O214" s="29"/>
    </row>
    <row r="215" spans="3:15" s="28" customFormat="1">
      <c r="C215" s="29"/>
      <c r="I215" s="29"/>
      <c r="J215" s="29"/>
      <c r="O215" s="29"/>
    </row>
    <row r="216" spans="3:15" s="28" customFormat="1">
      <c r="C216" s="29"/>
      <c r="I216" s="29"/>
      <c r="J216" s="29"/>
      <c r="O216" s="29"/>
    </row>
    <row r="217" spans="3:15" s="28" customFormat="1">
      <c r="C217" s="29"/>
      <c r="I217" s="29"/>
      <c r="J217" s="29"/>
      <c r="O217" s="29"/>
    </row>
    <row r="218" spans="3:15" s="28" customFormat="1">
      <c r="C218" s="29"/>
      <c r="I218" s="29"/>
      <c r="J218" s="29"/>
      <c r="O218" s="29"/>
    </row>
    <row r="219" spans="3:15" s="28" customFormat="1">
      <c r="C219" s="29"/>
      <c r="I219" s="29"/>
      <c r="J219" s="29"/>
      <c r="O219" s="29"/>
    </row>
    <row r="220" spans="3:15" s="28" customFormat="1">
      <c r="C220" s="29"/>
      <c r="I220" s="29"/>
      <c r="J220" s="29"/>
      <c r="O220" s="29"/>
    </row>
    <row r="221" spans="3:15" s="28" customFormat="1">
      <c r="C221" s="29"/>
      <c r="I221" s="29"/>
      <c r="J221" s="29"/>
      <c r="O221" s="29"/>
    </row>
    <row r="222" spans="3:15" s="28" customFormat="1">
      <c r="C222" s="29"/>
      <c r="I222" s="29"/>
      <c r="J222" s="29"/>
      <c r="O222" s="29"/>
    </row>
    <row r="223" spans="3:15" s="28" customFormat="1">
      <c r="C223" s="29"/>
      <c r="I223" s="29"/>
      <c r="J223" s="29"/>
      <c r="O223" s="29"/>
    </row>
    <row r="224" spans="3:15" s="28" customFormat="1">
      <c r="C224" s="29"/>
      <c r="I224" s="29"/>
      <c r="J224" s="29"/>
      <c r="O224" s="29"/>
    </row>
    <row r="225" spans="3:15" s="28" customFormat="1">
      <c r="C225" s="29"/>
      <c r="I225" s="29"/>
      <c r="J225" s="29"/>
      <c r="O225" s="29"/>
    </row>
    <row r="226" spans="3:15" s="28" customFormat="1">
      <c r="C226" s="29"/>
      <c r="I226" s="29"/>
      <c r="J226" s="29"/>
      <c r="O226" s="29"/>
    </row>
    <row r="227" spans="3:15" s="28" customFormat="1">
      <c r="C227" s="29"/>
      <c r="I227" s="29"/>
      <c r="J227" s="29"/>
      <c r="O227" s="29"/>
    </row>
    <row r="228" spans="3:15" s="28" customFormat="1">
      <c r="C228" s="29"/>
      <c r="I228" s="29"/>
      <c r="J228" s="29"/>
      <c r="O228" s="29"/>
    </row>
    <row r="229" spans="3:15" s="28" customFormat="1">
      <c r="C229" s="29"/>
      <c r="I229" s="29"/>
      <c r="J229" s="29"/>
      <c r="O229" s="29"/>
    </row>
    <row r="230" spans="3:15" s="28" customFormat="1">
      <c r="C230" s="29"/>
      <c r="I230" s="29"/>
      <c r="J230" s="29"/>
      <c r="O230" s="29"/>
    </row>
    <row r="231" spans="3:15" s="28" customFormat="1">
      <c r="C231" s="29"/>
      <c r="I231" s="29"/>
      <c r="J231" s="29"/>
      <c r="O231" s="29"/>
    </row>
    <row r="232" spans="3:15" s="28" customFormat="1">
      <c r="C232" s="29"/>
      <c r="I232" s="29"/>
      <c r="J232" s="29"/>
      <c r="O232" s="29"/>
    </row>
    <row r="233" spans="3:15" s="28" customFormat="1">
      <c r="C233" s="29"/>
      <c r="I233" s="29"/>
      <c r="J233" s="29"/>
      <c r="O233" s="29"/>
    </row>
    <row r="234" spans="3:15" s="28" customFormat="1">
      <c r="C234" s="29"/>
      <c r="I234" s="29"/>
      <c r="J234" s="29"/>
      <c r="O234" s="29"/>
    </row>
    <row r="235" spans="3:15" s="28" customFormat="1">
      <c r="C235" s="29"/>
      <c r="I235" s="29"/>
      <c r="J235" s="29"/>
      <c r="O235" s="29"/>
    </row>
    <row r="236" spans="3:15" s="28" customFormat="1">
      <c r="C236" s="29"/>
      <c r="I236" s="29"/>
      <c r="J236" s="29"/>
      <c r="O236" s="29"/>
    </row>
    <row r="237" spans="3:15" s="28" customFormat="1">
      <c r="C237" s="29"/>
      <c r="I237" s="29"/>
      <c r="J237" s="29"/>
      <c r="O237" s="29"/>
    </row>
  </sheetData>
  <mergeCells count="12">
    <mergeCell ref="W4:W5"/>
    <mergeCell ref="I4:I5"/>
    <mergeCell ref="O4:O5"/>
    <mergeCell ref="P4:T4"/>
    <mergeCell ref="U4:U5"/>
    <mergeCell ref="J4:N4"/>
    <mergeCell ref="V4:V5"/>
    <mergeCell ref="A3:V3"/>
    <mergeCell ref="A4:A5"/>
    <mergeCell ref="B4:B5"/>
    <mergeCell ref="C4:C5"/>
    <mergeCell ref="D4:H4"/>
  </mergeCells>
  <pageMargins left="0.2" right="0.2" top="0.75" bottom="0.75" header="0.31" footer="0.31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4"/>
  <sheetViews>
    <sheetView zoomScaleNormal="100" workbookViewId="0">
      <pane ySplit="4" topLeftCell="A5" activePane="bottomLeft" state="frozen"/>
      <selection activeCell="G105" sqref="G105:G106"/>
      <selection pane="bottomLeft" activeCell="I19" sqref="I19"/>
    </sheetView>
  </sheetViews>
  <sheetFormatPr defaultRowHeight="12.75"/>
  <cols>
    <col min="1" max="1" width="3.85546875" customWidth="1"/>
    <col min="2" max="2" width="31.5703125" customWidth="1"/>
    <col min="3" max="3" width="10.85546875" style="23" customWidth="1"/>
    <col min="4" max="4" width="8.7109375" style="23" customWidth="1"/>
    <col min="5" max="5" width="10.42578125" style="23" customWidth="1"/>
    <col min="6" max="6" width="10.85546875" customWidth="1"/>
    <col min="7" max="7" width="10.5703125" customWidth="1"/>
    <col min="8" max="8" width="12" customWidth="1"/>
    <col min="9" max="9" width="13.42578125" customWidth="1"/>
    <col min="10" max="10" width="14.5703125" customWidth="1"/>
    <col min="11" max="11" width="12.140625" customWidth="1"/>
    <col min="12" max="12" width="23.5703125" customWidth="1"/>
    <col min="13" max="13" width="16" customWidth="1"/>
    <col min="15" max="15" width="11.140625" customWidth="1"/>
    <col min="16" max="16" width="11" customWidth="1"/>
  </cols>
  <sheetData>
    <row r="1" spans="1:18" ht="18" customHeight="1">
      <c r="A1" s="1"/>
      <c r="B1" s="1"/>
      <c r="C1" s="21"/>
      <c r="D1" s="21"/>
      <c r="E1" s="21"/>
      <c r="F1" s="1"/>
      <c r="G1" s="1"/>
      <c r="H1" s="1"/>
      <c r="I1" s="1"/>
      <c r="J1" s="1"/>
      <c r="K1" s="1"/>
      <c r="L1" s="2" t="s">
        <v>82</v>
      </c>
    </row>
    <row r="2" spans="1:18" ht="80.25" customHeight="1">
      <c r="A2" s="194" t="s">
        <v>251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8" ht="26.25" customHeight="1">
      <c r="A3" s="195" t="s">
        <v>77</v>
      </c>
      <c r="B3" s="195" t="s">
        <v>2</v>
      </c>
      <c r="C3" s="202" t="s">
        <v>135</v>
      </c>
      <c r="D3" s="198" t="s">
        <v>202</v>
      </c>
      <c r="E3" s="200"/>
      <c r="F3" s="198" t="s">
        <v>83</v>
      </c>
      <c r="G3" s="199"/>
      <c r="H3" s="199"/>
      <c r="I3" s="199"/>
      <c r="J3" s="200"/>
      <c r="K3" s="195" t="s">
        <v>187</v>
      </c>
      <c r="L3" s="195" t="s">
        <v>223</v>
      </c>
      <c r="M3" s="193" t="s">
        <v>221</v>
      </c>
      <c r="O3" s="191" t="s">
        <v>243</v>
      </c>
      <c r="P3" s="191" t="s">
        <v>244</v>
      </c>
    </row>
    <row r="4" spans="1:18" ht="134.25" customHeight="1">
      <c r="A4" s="197"/>
      <c r="B4" s="197"/>
      <c r="C4" s="192"/>
      <c r="D4" s="117" t="s">
        <v>203</v>
      </c>
      <c r="E4" s="3" t="s">
        <v>204</v>
      </c>
      <c r="F4" s="3" t="s">
        <v>213</v>
      </c>
      <c r="G4" s="3" t="s">
        <v>234</v>
      </c>
      <c r="H4" s="3" t="s">
        <v>134</v>
      </c>
      <c r="I4" s="3" t="s">
        <v>214</v>
      </c>
      <c r="J4" s="3" t="s">
        <v>235</v>
      </c>
      <c r="K4" s="197"/>
      <c r="L4" s="203"/>
      <c r="M4" s="193"/>
      <c r="O4" s="192"/>
      <c r="P4" s="192"/>
    </row>
    <row r="5" spans="1:18">
      <c r="A5" s="4">
        <v>1</v>
      </c>
      <c r="B5" s="5">
        <v>2</v>
      </c>
      <c r="C5" s="22">
        <v>3</v>
      </c>
      <c r="D5" s="4">
        <v>4</v>
      </c>
      <c r="E5" s="5">
        <v>5</v>
      </c>
      <c r="F5" s="22">
        <v>6</v>
      </c>
      <c r="G5" s="4">
        <v>7</v>
      </c>
      <c r="H5" s="5">
        <v>8</v>
      </c>
      <c r="I5" s="22">
        <v>9</v>
      </c>
      <c r="J5" s="4">
        <v>10</v>
      </c>
      <c r="K5" s="5">
        <v>11</v>
      </c>
      <c r="L5" s="22">
        <v>12</v>
      </c>
      <c r="M5" s="120"/>
    </row>
    <row r="6" spans="1:18">
      <c r="A6" s="14"/>
      <c r="B6" s="15" t="s">
        <v>3</v>
      </c>
      <c r="C6" s="143">
        <f>SUM(C8:C93)</f>
        <v>55</v>
      </c>
      <c r="D6" s="143">
        <f>SUM(D8:D93)</f>
        <v>4</v>
      </c>
      <c r="E6" s="143">
        <f>SUM(E8:E93)</f>
        <v>51</v>
      </c>
      <c r="F6" s="13"/>
      <c r="G6" s="13"/>
      <c r="H6" s="13"/>
      <c r="I6" s="13"/>
      <c r="J6" s="13"/>
      <c r="K6" s="24">
        <f>SUM(K8:K93)</f>
        <v>620.48</v>
      </c>
      <c r="L6" s="26">
        <f>SUM(L8:L93)</f>
        <v>183.49999999999991</v>
      </c>
      <c r="M6" s="121">
        <f>SUM(M8:M93)</f>
        <v>2738.1632327153993</v>
      </c>
      <c r="N6" s="121">
        <f t="shared" ref="N6:Q6" si="0">SUM(N8:N93)</f>
        <v>2117.6832327153993</v>
      </c>
      <c r="O6" s="121">
        <f t="shared" si="0"/>
        <v>61</v>
      </c>
      <c r="P6" s="121">
        <f t="shared" si="0"/>
        <v>45</v>
      </c>
      <c r="Q6" s="121">
        <f t="shared" si="0"/>
        <v>46</v>
      </c>
    </row>
    <row r="7" spans="1:18" ht="11.25" customHeight="1">
      <c r="A7" s="14"/>
      <c r="B7" s="6"/>
      <c r="C7" s="10"/>
      <c r="D7" s="10"/>
      <c r="E7" s="10"/>
      <c r="F7" s="9"/>
      <c r="G7" s="9"/>
      <c r="H7" s="9"/>
      <c r="I7" s="9"/>
      <c r="J7" s="9"/>
      <c r="K7" s="9"/>
      <c r="L7" s="18"/>
      <c r="M7" s="120"/>
    </row>
    <row r="8" spans="1:18" ht="14.25" customHeight="1">
      <c r="A8" s="14">
        <v>1</v>
      </c>
      <c r="B8" s="112" t="s">
        <v>148</v>
      </c>
      <c r="C8" s="11">
        <f>D8+E8</f>
        <v>0</v>
      </c>
      <c r="D8" s="11">
        <v>0</v>
      </c>
      <c r="E8" s="11">
        <v>0</v>
      </c>
      <c r="F8" s="12">
        <v>2932.86</v>
      </c>
      <c r="G8" s="12">
        <f>F8*1.047</f>
        <v>3070.70442</v>
      </c>
      <c r="H8" s="20">
        <v>1</v>
      </c>
      <c r="I8" s="12">
        <f>F8*H8</f>
        <v>2932.86</v>
      </c>
      <c r="J8" s="9">
        <f>G8*H8</f>
        <v>3070.70442</v>
      </c>
      <c r="K8" s="12">
        <v>0</v>
      </c>
      <c r="L8" s="20">
        <f>ROUND(((D8*I8+E8*J8+K8)/1000),1)</f>
        <v>0</v>
      </c>
      <c r="M8" s="122">
        <f>(D8*I8+E8*J8)*1.5/100</f>
        <v>0</v>
      </c>
      <c r="N8" s="124">
        <f>M8-K8</f>
        <v>0</v>
      </c>
      <c r="O8" s="33">
        <v>0</v>
      </c>
      <c r="P8" s="33">
        <v>0</v>
      </c>
      <c r="Q8" s="23">
        <v>0</v>
      </c>
      <c r="R8" s="23">
        <f>C8-Q8</f>
        <v>0</v>
      </c>
    </row>
    <row r="9" spans="1:18" ht="14.25" customHeight="1">
      <c r="A9" s="14">
        <v>2</v>
      </c>
      <c r="B9" s="112" t="s">
        <v>55</v>
      </c>
      <c r="C9" s="11">
        <f t="shared" ref="C9:C72" si="1">D9+E9</f>
        <v>0</v>
      </c>
      <c r="D9" s="11">
        <v>0</v>
      </c>
      <c r="E9" s="11">
        <v>0</v>
      </c>
      <c r="F9" s="12">
        <v>2932.86</v>
      </c>
      <c r="G9" s="12">
        <f t="shared" ref="G9:G72" si="2">F9*1.047</f>
        <v>3070.70442</v>
      </c>
      <c r="H9" s="20">
        <v>1.4</v>
      </c>
      <c r="I9" s="12">
        <f t="shared" ref="I9:I67" si="3">F9*H9</f>
        <v>4106.0039999999999</v>
      </c>
      <c r="J9" s="9">
        <f t="shared" ref="J9:J67" si="4">G9*H9</f>
        <v>4298.9861879999999</v>
      </c>
      <c r="K9" s="12">
        <v>0</v>
      </c>
      <c r="L9" s="20">
        <f t="shared" ref="L9:L72" si="5">ROUND(((D9*I9+E9*J9+K9)/1000),1)</f>
        <v>0</v>
      </c>
      <c r="M9" s="122">
        <f t="shared" ref="M9:M72" si="6">(D9*I9+E9*J9)*1.5/100</f>
        <v>0</v>
      </c>
      <c r="N9" s="124">
        <f t="shared" ref="N9:N72" si="7">M9-K9</f>
        <v>0</v>
      </c>
      <c r="O9" s="33">
        <v>0</v>
      </c>
      <c r="P9" s="33">
        <v>0</v>
      </c>
      <c r="Q9" s="23">
        <v>0</v>
      </c>
      <c r="R9" s="23">
        <f t="shared" ref="R9:R72" si="8">C9-Q9</f>
        <v>0</v>
      </c>
    </row>
    <row r="10" spans="1:18" ht="14.25" customHeight="1">
      <c r="A10" s="14">
        <v>3</v>
      </c>
      <c r="B10" s="112" t="s">
        <v>39</v>
      </c>
      <c r="C10" s="11">
        <f t="shared" si="1"/>
        <v>0</v>
      </c>
      <c r="D10" s="11">
        <v>0</v>
      </c>
      <c r="E10" s="11">
        <v>0</v>
      </c>
      <c r="F10" s="12">
        <v>2932.86</v>
      </c>
      <c r="G10" s="12">
        <f t="shared" si="2"/>
        <v>3070.70442</v>
      </c>
      <c r="H10" s="20">
        <v>1.1499999999999999</v>
      </c>
      <c r="I10" s="12">
        <f t="shared" si="3"/>
        <v>3372.7889999999998</v>
      </c>
      <c r="J10" s="9">
        <f t="shared" si="4"/>
        <v>3531.3100829999998</v>
      </c>
      <c r="K10" s="12">
        <v>0</v>
      </c>
      <c r="L10" s="20">
        <f t="shared" si="5"/>
        <v>0</v>
      </c>
      <c r="M10" s="122">
        <f t="shared" si="6"/>
        <v>0</v>
      </c>
      <c r="N10" s="124">
        <f t="shared" si="7"/>
        <v>0</v>
      </c>
      <c r="O10" s="33">
        <v>0</v>
      </c>
      <c r="P10" s="33">
        <v>0</v>
      </c>
      <c r="Q10" s="23">
        <v>0</v>
      </c>
      <c r="R10" s="23">
        <f t="shared" si="8"/>
        <v>0</v>
      </c>
    </row>
    <row r="11" spans="1:18" ht="14.25" customHeight="1">
      <c r="A11" s="14">
        <v>4</v>
      </c>
      <c r="B11" s="112" t="s">
        <v>56</v>
      </c>
      <c r="C11" s="11">
        <f t="shared" si="1"/>
        <v>0</v>
      </c>
      <c r="D11" s="11">
        <v>0</v>
      </c>
      <c r="E11" s="11">
        <v>0</v>
      </c>
      <c r="F11" s="12">
        <v>2932.86</v>
      </c>
      <c r="G11" s="12">
        <f t="shared" si="2"/>
        <v>3070.70442</v>
      </c>
      <c r="H11" s="20">
        <v>1.21</v>
      </c>
      <c r="I11" s="12">
        <f t="shared" si="3"/>
        <v>3548.7606000000001</v>
      </c>
      <c r="J11" s="9">
        <f t="shared" si="4"/>
        <v>3715.5523481999999</v>
      </c>
      <c r="K11" s="12">
        <v>0</v>
      </c>
      <c r="L11" s="20">
        <f t="shared" si="5"/>
        <v>0</v>
      </c>
      <c r="M11" s="122">
        <f t="shared" si="6"/>
        <v>0</v>
      </c>
      <c r="N11" s="124">
        <f t="shared" si="7"/>
        <v>0</v>
      </c>
      <c r="O11" s="33">
        <v>0</v>
      </c>
      <c r="P11" s="33">
        <v>0</v>
      </c>
      <c r="Q11" s="23">
        <v>0</v>
      </c>
      <c r="R11" s="23">
        <f t="shared" si="8"/>
        <v>0</v>
      </c>
    </row>
    <row r="12" spans="1:18" ht="14.25" customHeight="1">
      <c r="A12" s="14">
        <v>5</v>
      </c>
      <c r="B12" s="112" t="s">
        <v>30</v>
      </c>
      <c r="C12" s="11">
        <f t="shared" si="1"/>
        <v>0</v>
      </c>
      <c r="D12" s="11">
        <v>0</v>
      </c>
      <c r="E12" s="11">
        <v>0</v>
      </c>
      <c r="F12" s="12">
        <v>2932.86</v>
      </c>
      <c r="G12" s="12">
        <f t="shared" si="2"/>
        <v>3070.70442</v>
      </c>
      <c r="H12" s="20">
        <v>1</v>
      </c>
      <c r="I12" s="12">
        <f t="shared" si="3"/>
        <v>2932.86</v>
      </c>
      <c r="J12" s="9">
        <f t="shared" si="4"/>
        <v>3070.70442</v>
      </c>
      <c r="K12" s="12">
        <v>0</v>
      </c>
      <c r="L12" s="20">
        <f t="shared" si="5"/>
        <v>0</v>
      </c>
      <c r="M12" s="122">
        <f t="shared" si="6"/>
        <v>0</v>
      </c>
      <c r="N12" s="124">
        <f t="shared" si="7"/>
        <v>0</v>
      </c>
      <c r="O12" s="33">
        <v>0</v>
      </c>
      <c r="P12" s="33">
        <v>0</v>
      </c>
      <c r="Q12" s="23">
        <v>0</v>
      </c>
      <c r="R12" s="23">
        <f t="shared" si="8"/>
        <v>0</v>
      </c>
    </row>
    <row r="13" spans="1:18" ht="14.25" customHeight="1">
      <c r="A13" s="14">
        <v>6</v>
      </c>
      <c r="B13" s="112" t="s">
        <v>31</v>
      </c>
      <c r="C13" s="11">
        <f t="shared" si="1"/>
        <v>0</v>
      </c>
      <c r="D13" s="11">
        <v>0</v>
      </c>
      <c r="E13" s="11">
        <v>0</v>
      </c>
      <c r="F13" s="12">
        <v>2932.86</v>
      </c>
      <c r="G13" s="12">
        <f t="shared" si="2"/>
        <v>3070.70442</v>
      </c>
      <c r="H13" s="20">
        <v>1</v>
      </c>
      <c r="I13" s="12">
        <f t="shared" si="3"/>
        <v>2932.86</v>
      </c>
      <c r="J13" s="9">
        <f t="shared" si="4"/>
        <v>3070.70442</v>
      </c>
      <c r="K13" s="12">
        <v>0</v>
      </c>
      <c r="L13" s="20">
        <f t="shared" si="5"/>
        <v>0</v>
      </c>
      <c r="M13" s="122">
        <f t="shared" si="6"/>
        <v>0</v>
      </c>
      <c r="N13" s="124">
        <f t="shared" si="7"/>
        <v>0</v>
      </c>
      <c r="O13" s="33">
        <v>0</v>
      </c>
      <c r="P13" s="33">
        <v>0</v>
      </c>
      <c r="Q13" s="23">
        <v>0</v>
      </c>
      <c r="R13" s="23">
        <f t="shared" si="8"/>
        <v>0</v>
      </c>
    </row>
    <row r="14" spans="1:18" ht="14.25" customHeight="1">
      <c r="A14" s="14">
        <v>7</v>
      </c>
      <c r="B14" s="112" t="s">
        <v>149</v>
      </c>
      <c r="C14" s="11">
        <f t="shared" si="1"/>
        <v>0</v>
      </c>
      <c r="D14" s="11">
        <v>0</v>
      </c>
      <c r="E14" s="11">
        <v>0</v>
      </c>
      <c r="F14" s="12">
        <v>2932.86</v>
      </c>
      <c r="G14" s="12">
        <f t="shared" si="2"/>
        <v>3070.70442</v>
      </c>
      <c r="H14" s="20">
        <v>1</v>
      </c>
      <c r="I14" s="12">
        <f t="shared" si="3"/>
        <v>2932.86</v>
      </c>
      <c r="J14" s="9">
        <f t="shared" si="4"/>
        <v>3070.70442</v>
      </c>
      <c r="K14" s="12">
        <v>0</v>
      </c>
      <c r="L14" s="20">
        <f t="shared" si="5"/>
        <v>0</v>
      </c>
      <c r="M14" s="122">
        <f t="shared" si="6"/>
        <v>0</v>
      </c>
      <c r="N14" s="124">
        <f t="shared" si="7"/>
        <v>0</v>
      </c>
      <c r="O14" s="33">
        <v>1</v>
      </c>
      <c r="P14" s="33">
        <v>0</v>
      </c>
      <c r="Q14" s="23">
        <v>0</v>
      </c>
      <c r="R14" s="23">
        <f t="shared" si="8"/>
        <v>0</v>
      </c>
    </row>
    <row r="15" spans="1:18" ht="14.25" customHeight="1">
      <c r="A15" s="14">
        <v>8</v>
      </c>
      <c r="B15" s="112" t="s">
        <v>34</v>
      </c>
      <c r="C15" s="11">
        <f t="shared" si="1"/>
        <v>0</v>
      </c>
      <c r="D15" s="11">
        <v>0</v>
      </c>
      <c r="E15" s="11">
        <v>0</v>
      </c>
      <c r="F15" s="12">
        <v>2932.86</v>
      </c>
      <c r="G15" s="12">
        <f t="shared" si="2"/>
        <v>3070.70442</v>
      </c>
      <c r="H15" s="20">
        <v>1.2</v>
      </c>
      <c r="I15" s="12">
        <f t="shared" si="3"/>
        <v>3519.4320000000002</v>
      </c>
      <c r="J15" s="9">
        <f t="shared" si="4"/>
        <v>3684.8453039999999</v>
      </c>
      <c r="K15" s="12">
        <v>0</v>
      </c>
      <c r="L15" s="20">
        <f t="shared" si="5"/>
        <v>0</v>
      </c>
      <c r="M15" s="122">
        <f t="shared" si="6"/>
        <v>0</v>
      </c>
      <c r="N15" s="124">
        <f t="shared" si="7"/>
        <v>0</v>
      </c>
      <c r="O15" s="33">
        <v>0</v>
      </c>
      <c r="P15" s="33">
        <v>0</v>
      </c>
      <c r="Q15" s="23">
        <v>0</v>
      </c>
      <c r="R15" s="23">
        <f t="shared" si="8"/>
        <v>0</v>
      </c>
    </row>
    <row r="16" spans="1:18" ht="14.25" customHeight="1">
      <c r="A16" s="14">
        <v>9</v>
      </c>
      <c r="B16" s="112" t="s">
        <v>150</v>
      </c>
      <c r="C16" s="11">
        <f t="shared" si="1"/>
        <v>0</v>
      </c>
      <c r="D16" s="11">
        <v>0</v>
      </c>
      <c r="E16" s="11">
        <v>0</v>
      </c>
      <c r="F16" s="12">
        <v>2932.86</v>
      </c>
      <c r="G16" s="12">
        <f t="shared" si="2"/>
        <v>3070.70442</v>
      </c>
      <c r="H16" s="20">
        <v>1</v>
      </c>
      <c r="I16" s="12">
        <f t="shared" si="3"/>
        <v>2932.86</v>
      </c>
      <c r="J16" s="9">
        <f t="shared" si="4"/>
        <v>3070.70442</v>
      </c>
      <c r="K16" s="12">
        <v>0</v>
      </c>
      <c r="L16" s="20">
        <f t="shared" si="5"/>
        <v>0</v>
      </c>
      <c r="M16" s="122">
        <f t="shared" si="6"/>
        <v>0</v>
      </c>
      <c r="N16" s="124">
        <f t="shared" si="7"/>
        <v>0</v>
      </c>
      <c r="O16" s="33">
        <v>0</v>
      </c>
      <c r="P16" s="33">
        <v>0</v>
      </c>
      <c r="Q16" s="23">
        <v>0</v>
      </c>
      <c r="R16" s="23">
        <f t="shared" si="8"/>
        <v>0</v>
      </c>
    </row>
    <row r="17" spans="1:18" ht="14.25" customHeight="1">
      <c r="A17" s="14">
        <v>10</v>
      </c>
      <c r="B17" s="112" t="s">
        <v>21</v>
      </c>
      <c r="C17" s="11">
        <f t="shared" si="1"/>
        <v>1</v>
      </c>
      <c r="D17" s="11">
        <v>0</v>
      </c>
      <c r="E17" s="11">
        <v>1</v>
      </c>
      <c r="F17" s="12">
        <v>2932.86</v>
      </c>
      <c r="G17" s="12">
        <f t="shared" si="2"/>
        <v>3070.70442</v>
      </c>
      <c r="H17" s="20">
        <v>1.208</v>
      </c>
      <c r="I17" s="12">
        <f t="shared" si="3"/>
        <v>3542.8948799999998</v>
      </c>
      <c r="J17" s="9">
        <f t="shared" si="4"/>
        <v>3709.4109393599997</v>
      </c>
      <c r="K17" s="12">
        <v>0</v>
      </c>
      <c r="L17" s="20">
        <f t="shared" si="5"/>
        <v>3.7</v>
      </c>
      <c r="M17" s="122">
        <f t="shared" si="6"/>
        <v>55.641164090399997</v>
      </c>
      <c r="N17" s="124">
        <f t="shared" si="7"/>
        <v>55.641164090399997</v>
      </c>
      <c r="O17" s="33">
        <v>3</v>
      </c>
      <c r="P17" s="33">
        <v>1</v>
      </c>
      <c r="Q17" s="23">
        <v>1</v>
      </c>
      <c r="R17" s="23">
        <f t="shared" si="8"/>
        <v>0</v>
      </c>
    </row>
    <row r="18" spans="1:18" ht="14.25" customHeight="1">
      <c r="A18" s="14">
        <v>11</v>
      </c>
      <c r="B18" s="112" t="s">
        <v>22</v>
      </c>
      <c r="C18" s="11">
        <f t="shared" si="1"/>
        <v>0</v>
      </c>
      <c r="D18" s="11">
        <v>0</v>
      </c>
      <c r="E18" s="11">
        <v>0</v>
      </c>
      <c r="F18" s="12">
        <v>2932.86</v>
      </c>
      <c r="G18" s="12">
        <f t="shared" si="2"/>
        <v>3070.70442</v>
      </c>
      <c r="H18" s="20">
        <v>1.3</v>
      </c>
      <c r="I18" s="12">
        <f t="shared" si="3"/>
        <v>3812.7180000000003</v>
      </c>
      <c r="J18" s="9">
        <f t="shared" si="4"/>
        <v>3991.9157460000001</v>
      </c>
      <c r="K18" s="12">
        <v>0</v>
      </c>
      <c r="L18" s="20">
        <f t="shared" si="5"/>
        <v>0</v>
      </c>
      <c r="M18" s="122">
        <f t="shared" si="6"/>
        <v>0</v>
      </c>
      <c r="N18" s="124">
        <f t="shared" si="7"/>
        <v>0</v>
      </c>
      <c r="O18" s="33">
        <v>1</v>
      </c>
      <c r="P18" s="33">
        <v>0</v>
      </c>
      <c r="Q18" s="23">
        <v>0</v>
      </c>
      <c r="R18" s="23">
        <f t="shared" si="8"/>
        <v>0</v>
      </c>
    </row>
    <row r="19" spans="1:18" ht="14.25" customHeight="1">
      <c r="A19" s="14">
        <v>12</v>
      </c>
      <c r="B19" s="112" t="s">
        <v>85</v>
      </c>
      <c r="C19" s="11">
        <f t="shared" si="1"/>
        <v>0</v>
      </c>
      <c r="D19" s="11">
        <v>0</v>
      </c>
      <c r="E19" s="11">
        <v>0</v>
      </c>
      <c r="F19" s="12">
        <v>2932.86</v>
      </c>
      <c r="G19" s="12">
        <f t="shared" si="2"/>
        <v>3070.70442</v>
      </c>
      <c r="H19" s="20">
        <v>1</v>
      </c>
      <c r="I19" s="12">
        <f t="shared" si="3"/>
        <v>2932.86</v>
      </c>
      <c r="J19" s="9">
        <f t="shared" si="4"/>
        <v>3070.70442</v>
      </c>
      <c r="K19" s="12">
        <v>0</v>
      </c>
      <c r="L19" s="20">
        <f t="shared" si="5"/>
        <v>0</v>
      </c>
      <c r="M19" s="122">
        <f t="shared" si="6"/>
        <v>0</v>
      </c>
      <c r="N19" s="124">
        <f t="shared" si="7"/>
        <v>0</v>
      </c>
      <c r="O19" s="33">
        <v>1</v>
      </c>
      <c r="P19" s="33">
        <v>0</v>
      </c>
      <c r="Q19" s="23">
        <v>0</v>
      </c>
      <c r="R19" s="23">
        <f t="shared" si="8"/>
        <v>0</v>
      </c>
    </row>
    <row r="20" spans="1:18" ht="14.25" customHeight="1">
      <c r="A20" s="14">
        <v>13</v>
      </c>
      <c r="B20" s="112" t="s">
        <v>40</v>
      </c>
      <c r="C20" s="11">
        <f t="shared" si="1"/>
        <v>1</v>
      </c>
      <c r="D20" s="11">
        <v>0</v>
      </c>
      <c r="E20" s="11">
        <v>1</v>
      </c>
      <c r="F20" s="12">
        <v>2932.86</v>
      </c>
      <c r="G20" s="12">
        <f t="shared" si="2"/>
        <v>3070.70442</v>
      </c>
      <c r="H20" s="20">
        <v>1</v>
      </c>
      <c r="I20" s="12">
        <f t="shared" si="3"/>
        <v>2932.86</v>
      </c>
      <c r="J20" s="9">
        <f t="shared" si="4"/>
        <v>3070.70442</v>
      </c>
      <c r="K20" s="12">
        <v>0</v>
      </c>
      <c r="L20" s="20">
        <f t="shared" si="5"/>
        <v>3.1</v>
      </c>
      <c r="M20" s="122">
        <f t="shared" si="6"/>
        <v>46.060566299999998</v>
      </c>
      <c r="N20" s="124">
        <f t="shared" si="7"/>
        <v>46.060566299999998</v>
      </c>
      <c r="O20" s="33">
        <v>3</v>
      </c>
      <c r="P20" s="33">
        <v>1</v>
      </c>
      <c r="Q20" s="23">
        <v>1</v>
      </c>
      <c r="R20" s="23">
        <f t="shared" si="8"/>
        <v>0</v>
      </c>
    </row>
    <row r="21" spans="1:18" ht="14.25" customHeight="1">
      <c r="A21" s="14">
        <v>14</v>
      </c>
      <c r="B21" s="112" t="s">
        <v>41</v>
      </c>
      <c r="C21" s="11">
        <f t="shared" si="1"/>
        <v>0</v>
      </c>
      <c r="D21" s="11">
        <v>0</v>
      </c>
      <c r="E21" s="11">
        <v>0</v>
      </c>
      <c r="F21" s="12">
        <v>2932.86</v>
      </c>
      <c r="G21" s="12">
        <f t="shared" si="2"/>
        <v>3070.70442</v>
      </c>
      <c r="H21" s="20">
        <v>1</v>
      </c>
      <c r="I21" s="12">
        <f t="shared" si="3"/>
        <v>2932.86</v>
      </c>
      <c r="J21" s="9">
        <f t="shared" si="4"/>
        <v>3070.70442</v>
      </c>
      <c r="K21" s="12">
        <v>0</v>
      </c>
      <c r="L21" s="20">
        <f t="shared" si="5"/>
        <v>0</v>
      </c>
      <c r="M21" s="122">
        <f t="shared" si="6"/>
        <v>0</v>
      </c>
      <c r="N21" s="124">
        <f t="shared" si="7"/>
        <v>0</v>
      </c>
      <c r="O21" s="33">
        <v>0</v>
      </c>
      <c r="P21" s="33">
        <v>0</v>
      </c>
      <c r="Q21" s="23">
        <v>0</v>
      </c>
      <c r="R21" s="23">
        <f t="shared" si="8"/>
        <v>0</v>
      </c>
    </row>
    <row r="22" spans="1:18" ht="14.25" customHeight="1">
      <c r="A22" s="14">
        <v>15</v>
      </c>
      <c r="B22" s="112" t="s">
        <v>67</v>
      </c>
      <c r="C22" s="11">
        <f t="shared" si="1"/>
        <v>0</v>
      </c>
      <c r="D22" s="11">
        <v>0</v>
      </c>
      <c r="E22" s="11">
        <v>0</v>
      </c>
      <c r="F22" s="12">
        <v>2932.86</v>
      </c>
      <c r="G22" s="12">
        <f t="shared" si="2"/>
        <v>3070.70442</v>
      </c>
      <c r="H22" s="20">
        <v>1.47</v>
      </c>
      <c r="I22" s="12">
        <f t="shared" si="3"/>
        <v>4311.3042000000005</v>
      </c>
      <c r="J22" s="9">
        <f t="shared" si="4"/>
        <v>4513.9354973999998</v>
      </c>
      <c r="K22" s="12">
        <v>0</v>
      </c>
      <c r="L22" s="20">
        <f t="shared" si="5"/>
        <v>0</v>
      </c>
      <c r="M22" s="122">
        <f t="shared" si="6"/>
        <v>0</v>
      </c>
      <c r="N22" s="124">
        <f t="shared" si="7"/>
        <v>0</v>
      </c>
      <c r="O22" s="33">
        <v>0</v>
      </c>
      <c r="P22" s="33">
        <v>0</v>
      </c>
      <c r="Q22" s="23">
        <v>0</v>
      </c>
      <c r="R22" s="23">
        <f t="shared" si="8"/>
        <v>0</v>
      </c>
    </row>
    <row r="23" spans="1:18" ht="14.25" customHeight="1">
      <c r="A23" s="14">
        <v>16</v>
      </c>
      <c r="B23" s="112" t="s">
        <v>151</v>
      </c>
      <c r="C23" s="11">
        <f t="shared" si="1"/>
        <v>0</v>
      </c>
      <c r="D23" s="11">
        <v>0</v>
      </c>
      <c r="E23" s="11">
        <v>0</v>
      </c>
      <c r="F23" s="12">
        <v>2932.86</v>
      </c>
      <c r="G23" s="12">
        <f t="shared" si="2"/>
        <v>3070.70442</v>
      </c>
      <c r="H23" s="20">
        <v>1</v>
      </c>
      <c r="I23" s="12">
        <f t="shared" si="3"/>
        <v>2932.86</v>
      </c>
      <c r="J23" s="9">
        <f t="shared" si="4"/>
        <v>3070.70442</v>
      </c>
      <c r="K23" s="12">
        <v>0</v>
      </c>
      <c r="L23" s="20">
        <f t="shared" si="5"/>
        <v>0</v>
      </c>
      <c r="M23" s="122">
        <f t="shared" si="6"/>
        <v>0</v>
      </c>
      <c r="N23" s="124">
        <f t="shared" si="7"/>
        <v>0</v>
      </c>
      <c r="O23" s="33">
        <v>0</v>
      </c>
      <c r="P23" s="33">
        <v>0</v>
      </c>
      <c r="Q23" s="23">
        <v>0</v>
      </c>
      <c r="R23" s="23">
        <f t="shared" si="8"/>
        <v>0</v>
      </c>
    </row>
    <row r="24" spans="1:18" ht="14.25" customHeight="1">
      <c r="A24" s="14">
        <v>17</v>
      </c>
      <c r="B24" s="112" t="s">
        <v>152</v>
      </c>
      <c r="C24" s="11">
        <f t="shared" si="1"/>
        <v>2</v>
      </c>
      <c r="D24" s="11">
        <v>0</v>
      </c>
      <c r="E24" s="11">
        <v>2</v>
      </c>
      <c r="F24" s="12">
        <v>2932.86</v>
      </c>
      <c r="G24" s="12">
        <f t="shared" si="2"/>
        <v>3070.70442</v>
      </c>
      <c r="H24" s="20">
        <v>1</v>
      </c>
      <c r="I24" s="12">
        <f t="shared" si="3"/>
        <v>2932.86</v>
      </c>
      <c r="J24" s="9">
        <f t="shared" si="4"/>
        <v>3070.70442</v>
      </c>
      <c r="K24" s="12">
        <v>0</v>
      </c>
      <c r="L24" s="20">
        <f t="shared" si="5"/>
        <v>6.1</v>
      </c>
      <c r="M24" s="122">
        <f t="shared" si="6"/>
        <v>92.121132599999996</v>
      </c>
      <c r="N24" s="124">
        <f t="shared" si="7"/>
        <v>92.121132599999996</v>
      </c>
      <c r="O24" s="33">
        <v>1</v>
      </c>
      <c r="P24" s="33">
        <v>2</v>
      </c>
      <c r="Q24" s="23">
        <v>2</v>
      </c>
      <c r="R24" s="23">
        <f t="shared" si="8"/>
        <v>0</v>
      </c>
    </row>
    <row r="25" spans="1:18" ht="14.25" customHeight="1">
      <c r="A25" s="14">
        <v>18</v>
      </c>
      <c r="B25" s="112" t="s">
        <v>57</v>
      </c>
      <c r="C25" s="11">
        <f t="shared" si="1"/>
        <v>0</v>
      </c>
      <c r="D25" s="11">
        <v>0</v>
      </c>
      <c r="E25" s="11">
        <v>0</v>
      </c>
      <c r="F25" s="12">
        <v>2932.86</v>
      </c>
      <c r="G25" s="12">
        <f t="shared" si="2"/>
        <v>3070.70442</v>
      </c>
      <c r="H25" s="20">
        <v>1.4</v>
      </c>
      <c r="I25" s="12">
        <f t="shared" si="3"/>
        <v>4106.0039999999999</v>
      </c>
      <c r="J25" s="9">
        <f t="shared" si="4"/>
        <v>4298.9861879999999</v>
      </c>
      <c r="K25" s="12">
        <v>0</v>
      </c>
      <c r="L25" s="20">
        <f t="shared" si="5"/>
        <v>0</v>
      </c>
      <c r="M25" s="122">
        <f t="shared" si="6"/>
        <v>0</v>
      </c>
      <c r="N25" s="124">
        <f t="shared" si="7"/>
        <v>0</v>
      </c>
      <c r="O25" s="33">
        <v>0</v>
      </c>
      <c r="P25" s="33">
        <v>0</v>
      </c>
      <c r="Q25" s="23">
        <v>0</v>
      </c>
      <c r="R25" s="23">
        <f t="shared" si="8"/>
        <v>0</v>
      </c>
    </row>
    <row r="26" spans="1:18" ht="14.25" customHeight="1">
      <c r="A26" s="14">
        <v>19</v>
      </c>
      <c r="B26" s="112" t="s">
        <v>42</v>
      </c>
      <c r="C26" s="11">
        <f t="shared" si="1"/>
        <v>0</v>
      </c>
      <c r="D26" s="11">
        <v>0</v>
      </c>
      <c r="E26" s="11">
        <v>0</v>
      </c>
      <c r="F26" s="12">
        <v>2932.86</v>
      </c>
      <c r="G26" s="12">
        <f t="shared" si="2"/>
        <v>3070.70442</v>
      </c>
      <c r="H26" s="20">
        <v>1.1499999999999999</v>
      </c>
      <c r="I26" s="12">
        <f t="shared" si="3"/>
        <v>3372.7889999999998</v>
      </c>
      <c r="J26" s="9">
        <f t="shared" si="4"/>
        <v>3531.3100829999998</v>
      </c>
      <c r="K26" s="12">
        <v>0</v>
      </c>
      <c r="L26" s="20">
        <f t="shared" si="5"/>
        <v>0</v>
      </c>
      <c r="M26" s="122">
        <f t="shared" si="6"/>
        <v>0</v>
      </c>
      <c r="N26" s="124">
        <f t="shared" si="7"/>
        <v>0</v>
      </c>
      <c r="O26" s="33">
        <v>1</v>
      </c>
      <c r="P26" s="33">
        <v>0</v>
      </c>
      <c r="Q26" s="23">
        <v>0</v>
      </c>
      <c r="R26" s="23">
        <f t="shared" si="8"/>
        <v>0</v>
      </c>
    </row>
    <row r="27" spans="1:18" ht="14.25" customHeight="1">
      <c r="A27" s="14">
        <v>20</v>
      </c>
      <c r="B27" s="112" t="s">
        <v>58</v>
      </c>
      <c r="C27" s="11">
        <f t="shared" si="1"/>
        <v>0</v>
      </c>
      <c r="D27" s="11">
        <v>0</v>
      </c>
      <c r="E27" s="11">
        <v>0</v>
      </c>
      <c r="F27" s="12">
        <v>2932.86</v>
      </c>
      <c r="G27" s="12">
        <f t="shared" si="2"/>
        <v>3070.70442</v>
      </c>
      <c r="H27" s="20">
        <v>1.3</v>
      </c>
      <c r="I27" s="12">
        <f t="shared" si="3"/>
        <v>3812.7180000000003</v>
      </c>
      <c r="J27" s="9">
        <f t="shared" si="4"/>
        <v>3991.9157460000001</v>
      </c>
      <c r="K27" s="12">
        <v>0</v>
      </c>
      <c r="L27" s="20">
        <f t="shared" si="5"/>
        <v>0</v>
      </c>
      <c r="M27" s="122">
        <f t="shared" si="6"/>
        <v>0</v>
      </c>
      <c r="N27" s="124">
        <f t="shared" si="7"/>
        <v>0</v>
      </c>
      <c r="O27" s="33">
        <v>0</v>
      </c>
      <c r="P27" s="33">
        <v>0</v>
      </c>
      <c r="Q27" s="23">
        <v>0</v>
      </c>
      <c r="R27" s="23">
        <f t="shared" si="8"/>
        <v>0</v>
      </c>
    </row>
    <row r="28" spans="1:18" ht="14.25" customHeight="1">
      <c r="A28" s="14">
        <v>21</v>
      </c>
      <c r="B28" s="112" t="s">
        <v>32</v>
      </c>
      <c r="C28" s="11">
        <f t="shared" si="1"/>
        <v>0</v>
      </c>
      <c r="D28" s="11">
        <v>0</v>
      </c>
      <c r="E28" s="11">
        <v>0</v>
      </c>
      <c r="F28" s="12">
        <v>2932.86</v>
      </c>
      <c r="G28" s="12">
        <f t="shared" si="2"/>
        <v>3070.70442</v>
      </c>
      <c r="H28" s="20">
        <v>1</v>
      </c>
      <c r="I28" s="12">
        <f t="shared" si="3"/>
        <v>2932.86</v>
      </c>
      <c r="J28" s="9">
        <f t="shared" si="4"/>
        <v>3070.70442</v>
      </c>
      <c r="K28" s="12">
        <v>0</v>
      </c>
      <c r="L28" s="20">
        <f t="shared" si="5"/>
        <v>0</v>
      </c>
      <c r="M28" s="122">
        <f t="shared" si="6"/>
        <v>0</v>
      </c>
      <c r="N28" s="124">
        <f t="shared" si="7"/>
        <v>0</v>
      </c>
      <c r="O28" s="33">
        <v>0</v>
      </c>
      <c r="P28" s="33">
        <v>0</v>
      </c>
      <c r="Q28" s="23">
        <v>0</v>
      </c>
      <c r="R28" s="23">
        <f t="shared" si="8"/>
        <v>0</v>
      </c>
    </row>
    <row r="29" spans="1:18" ht="14.25" customHeight="1">
      <c r="A29" s="14">
        <v>22</v>
      </c>
      <c r="B29" s="112" t="s">
        <v>153</v>
      </c>
      <c r="C29" s="11">
        <f t="shared" si="1"/>
        <v>0</v>
      </c>
      <c r="D29" s="11">
        <v>0</v>
      </c>
      <c r="E29" s="11">
        <v>0</v>
      </c>
      <c r="F29" s="12">
        <v>2932.86</v>
      </c>
      <c r="G29" s="12">
        <f t="shared" si="2"/>
        <v>3070.70442</v>
      </c>
      <c r="H29" s="20">
        <v>1</v>
      </c>
      <c r="I29" s="12">
        <f t="shared" si="3"/>
        <v>2932.86</v>
      </c>
      <c r="J29" s="9">
        <f t="shared" si="4"/>
        <v>3070.70442</v>
      </c>
      <c r="K29" s="12">
        <v>0</v>
      </c>
      <c r="L29" s="20">
        <f t="shared" si="5"/>
        <v>0</v>
      </c>
      <c r="M29" s="122">
        <f t="shared" si="6"/>
        <v>0</v>
      </c>
      <c r="N29" s="124">
        <f t="shared" si="7"/>
        <v>0</v>
      </c>
      <c r="O29" s="33">
        <v>0</v>
      </c>
      <c r="P29" s="33">
        <v>0</v>
      </c>
      <c r="Q29" s="23">
        <v>0</v>
      </c>
      <c r="R29" s="23">
        <f t="shared" si="8"/>
        <v>0</v>
      </c>
    </row>
    <row r="30" spans="1:18" ht="14.25" customHeight="1">
      <c r="A30" s="14">
        <v>23</v>
      </c>
      <c r="B30" s="112" t="s">
        <v>59</v>
      </c>
      <c r="C30" s="11">
        <f t="shared" si="1"/>
        <v>2</v>
      </c>
      <c r="D30" s="11">
        <v>0</v>
      </c>
      <c r="E30" s="11">
        <v>2</v>
      </c>
      <c r="F30" s="12">
        <v>2932.86</v>
      </c>
      <c r="G30" s="12">
        <f t="shared" si="2"/>
        <v>3070.70442</v>
      </c>
      <c r="H30" s="20">
        <v>1.175</v>
      </c>
      <c r="I30" s="12">
        <f t="shared" si="3"/>
        <v>3446.1105000000002</v>
      </c>
      <c r="J30" s="9">
        <f t="shared" si="4"/>
        <v>3608.0776935000004</v>
      </c>
      <c r="K30" s="12">
        <v>0</v>
      </c>
      <c r="L30" s="20">
        <f t="shared" si="5"/>
        <v>7.2</v>
      </c>
      <c r="M30" s="122">
        <f t="shared" si="6"/>
        <v>108.24233080500002</v>
      </c>
      <c r="N30" s="124">
        <f t="shared" si="7"/>
        <v>108.24233080500002</v>
      </c>
      <c r="O30" s="33">
        <v>3</v>
      </c>
      <c r="P30" s="33">
        <v>2</v>
      </c>
      <c r="Q30" s="23">
        <v>2</v>
      </c>
      <c r="R30" s="23">
        <f t="shared" si="8"/>
        <v>0</v>
      </c>
    </row>
    <row r="31" spans="1:18" ht="14.25" customHeight="1">
      <c r="A31" s="14">
        <v>24</v>
      </c>
      <c r="B31" s="112" t="s">
        <v>66</v>
      </c>
      <c r="C31" s="11">
        <f t="shared" si="1"/>
        <v>0</v>
      </c>
      <c r="D31" s="11">
        <v>0</v>
      </c>
      <c r="E31" s="11">
        <v>0</v>
      </c>
      <c r="F31" s="12">
        <v>2932.86</v>
      </c>
      <c r="G31" s="12">
        <f t="shared" si="2"/>
        <v>3070.70442</v>
      </c>
      <c r="H31" s="20">
        <v>1.24</v>
      </c>
      <c r="I31" s="12">
        <f t="shared" si="3"/>
        <v>3636.7464</v>
      </c>
      <c r="J31" s="9">
        <f t="shared" si="4"/>
        <v>3807.6734808000001</v>
      </c>
      <c r="K31" s="12">
        <v>0</v>
      </c>
      <c r="L31" s="20">
        <f t="shared" si="5"/>
        <v>0</v>
      </c>
      <c r="M31" s="122">
        <f t="shared" si="6"/>
        <v>0</v>
      </c>
      <c r="N31" s="124">
        <f t="shared" si="7"/>
        <v>0</v>
      </c>
      <c r="O31" s="33">
        <v>0</v>
      </c>
      <c r="P31" s="33">
        <v>0</v>
      </c>
      <c r="Q31" s="23">
        <v>0</v>
      </c>
      <c r="R31" s="23">
        <f t="shared" si="8"/>
        <v>0</v>
      </c>
    </row>
    <row r="32" spans="1:18" ht="14.25" customHeight="1">
      <c r="A32" s="14">
        <v>25</v>
      </c>
      <c r="B32" s="112" t="s">
        <v>71</v>
      </c>
      <c r="C32" s="11">
        <f t="shared" si="1"/>
        <v>0</v>
      </c>
      <c r="D32" s="11">
        <v>0</v>
      </c>
      <c r="E32" s="11">
        <v>0</v>
      </c>
      <c r="F32" s="12">
        <v>2932.86</v>
      </c>
      <c r="G32" s="12">
        <f t="shared" si="2"/>
        <v>3070.70442</v>
      </c>
      <c r="H32" s="20">
        <v>1.6</v>
      </c>
      <c r="I32" s="12">
        <f t="shared" si="3"/>
        <v>4692.576</v>
      </c>
      <c r="J32" s="9">
        <f t="shared" si="4"/>
        <v>4913.1270720000002</v>
      </c>
      <c r="K32" s="12">
        <v>0</v>
      </c>
      <c r="L32" s="20">
        <f t="shared" si="5"/>
        <v>0</v>
      </c>
      <c r="M32" s="122">
        <f t="shared" si="6"/>
        <v>0</v>
      </c>
      <c r="N32" s="124">
        <f t="shared" si="7"/>
        <v>0</v>
      </c>
      <c r="O32" s="33">
        <v>0</v>
      </c>
      <c r="P32" s="33">
        <v>0</v>
      </c>
      <c r="Q32" s="23">
        <v>0</v>
      </c>
      <c r="R32" s="23">
        <f t="shared" si="8"/>
        <v>0</v>
      </c>
    </row>
    <row r="33" spans="1:18" ht="14.25" customHeight="1">
      <c r="A33" s="14">
        <v>26</v>
      </c>
      <c r="B33" s="112" t="s">
        <v>35</v>
      </c>
      <c r="C33" s="11">
        <f t="shared" si="1"/>
        <v>0</v>
      </c>
      <c r="D33" s="11">
        <v>0</v>
      </c>
      <c r="E33" s="11">
        <v>0</v>
      </c>
      <c r="F33" s="12">
        <v>2932.86</v>
      </c>
      <c r="G33" s="12">
        <f t="shared" si="2"/>
        <v>3070.70442</v>
      </c>
      <c r="H33" s="20">
        <v>1</v>
      </c>
      <c r="I33" s="12">
        <f t="shared" si="3"/>
        <v>2932.86</v>
      </c>
      <c r="J33" s="9">
        <f t="shared" si="4"/>
        <v>3070.70442</v>
      </c>
      <c r="K33" s="12">
        <v>0</v>
      </c>
      <c r="L33" s="20">
        <f t="shared" si="5"/>
        <v>0</v>
      </c>
      <c r="M33" s="122">
        <f t="shared" si="6"/>
        <v>0</v>
      </c>
      <c r="N33" s="124">
        <f t="shared" si="7"/>
        <v>0</v>
      </c>
      <c r="O33" s="33">
        <v>0</v>
      </c>
      <c r="P33" s="33">
        <v>0</v>
      </c>
      <c r="Q33" s="23">
        <v>0</v>
      </c>
      <c r="R33" s="23">
        <f t="shared" si="8"/>
        <v>0</v>
      </c>
    </row>
    <row r="34" spans="1:18" ht="14.25" customHeight="1">
      <c r="A34" s="14">
        <v>27</v>
      </c>
      <c r="B34" s="112" t="s">
        <v>60</v>
      </c>
      <c r="C34" s="11">
        <f t="shared" si="1"/>
        <v>0</v>
      </c>
      <c r="D34" s="11">
        <v>0</v>
      </c>
      <c r="E34" s="11">
        <v>0</v>
      </c>
      <c r="F34" s="12">
        <v>2932.86</v>
      </c>
      <c r="G34" s="12">
        <f t="shared" si="2"/>
        <v>3070.70442</v>
      </c>
      <c r="H34" s="20">
        <v>1.25</v>
      </c>
      <c r="I34" s="12">
        <f t="shared" si="3"/>
        <v>3666.0750000000003</v>
      </c>
      <c r="J34" s="9">
        <f t="shared" si="4"/>
        <v>3838.380525</v>
      </c>
      <c r="K34" s="12">
        <v>0</v>
      </c>
      <c r="L34" s="20">
        <f t="shared" si="5"/>
        <v>0</v>
      </c>
      <c r="M34" s="122">
        <f t="shared" si="6"/>
        <v>0</v>
      </c>
      <c r="N34" s="124">
        <f t="shared" si="7"/>
        <v>0</v>
      </c>
      <c r="O34" s="33">
        <v>0</v>
      </c>
      <c r="P34" s="33">
        <v>0</v>
      </c>
      <c r="Q34" s="23">
        <v>0</v>
      </c>
      <c r="R34" s="23">
        <f t="shared" si="8"/>
        <v>0</v>
      </c>
    </row>
    <row r="35" spans="1:18" ht="14.25" customHeight="1">
      <c r="A35" s="14">
        <v>28</v>
      </c>
      <c r="B35" s="112" t="s">
        <v>47</v>
      </c>
      <c r="C35" s="11">
        <f t="shared" si="1"/>
        <v>0</v>
      </c>
      <c r="D35" s="11">
        <v>0</v>
      </c>
      <c r="E35" s="11">
        <v>0</v>
      </c>
      <c r="F35" s="12">
        <v>2932.86</v>
      </c>
      <c r="G35" s="12">
        <f t="shared" si="2"/>
        <v>3070.70442</v>
      </c>
      <c r="H35" s="20">
        <v>1.1499999999999999</v>
      </c>
      <c r="I35" s="12">
        <f t="shared" si="3"/>
        <v>3372.7889999999998</v>
      </c>
      <c r="J35" s="9">
        <f t="shared" si="4"/>
        <v>3531.3100829999998</v>
      </c>
      <c r="K35" s="12">
        <v>0</v>
      </c>
      <c r="L35" s="20">
        <f t="shared" si="5"/>
        <v>0</v>
      </c>
      <c r="M35" s="122">
        <f t="shared" si="6"/>
        <v>0</v>
      </c>
      <c r="N35" s="124">
        <f t="shared" si="7"/>
        <v>0</v>
      </c>
      <c r="O35" s="33">
        <v>2</v>
      </c>
      <c r="P35" s="33">
        <v>3</v>
      </c>
      <c r="Q35" s="23">
        <v>0</v>
      </c>
      <c r="R35" s="23">
        <f t="shared" si="8"/>
        <v>0</v>
      </c>
    </row>
    <row r="36" spans="1:18" ht="14.25" customHeight="1">
      <c r="A36" s="14">
        <v>29</v>
      </c>
      <c r="B36" s="112" t="s">
        <v>68</v>
      </c>
      <c r="C36" s="11">
        <f t="shared" si="1"/>
        <v>0</v>
      </c>
      <c r="D36" s="11">
        <v>0</v>
      </c>
      <c r="E36" s="11">
        <v>0</v>
      </c>
      <c r="F36" s="12">
        <v>2932.86</v>
      </c>
      <c r="G36" s="12">
        <f t="shared" si="2"/>
        <v>3070.70442</v>
      </c>
      <c r="H36" s="20">
        <v>1.2</v>
      </c>
      <c r="I36" s="12">
        <f t="shared" si="3"/>
        <v>3519.4320000000002</v>
      </c>
      <c r="J36" s="9">
        <f t="shared" si="4"/>
        <v>3684.8453039999999</v>
      </c>
      <c r="K36" s="12">
        <v>0</v>
      </c>
      <c r="L36" s="20">
        <f t="shared" si="5"/>
        <v>0</v>
      </c>
      <c r="M36" s="122">
        <f t="shared" si="6"/>
        <v>0</v>
      </c>
      <c r="N36" s="124">
        <f t="shared" si="7"/>
        <v>0</v>
      </c>
      <c r="O36" s="33">
        <v>0</v>
      </c>
      <c r="P36" s="33">
        <v>0</v>
      </c>
      <c r="Q36" s="23">
        <v>0</v>
      </c>
      <c r="R36" s="23">
        <f t="shared" si="8"/>
        <v>0</v>
      </c>
    </row>
    <row r="37" spans="1:18" ht="14.25" customHeight="1">
      <c r="A37" s="14">
        <v>30</v>
      </c>
      <c r="B37" s="112" t="s">
        <v>33</v>
      </c>
      <c r="C37" s="11">
        <f t="shared" si="1"/>
        <v>0</v>
      </c>
      <c r="D37" s="11">
        <v>0</v>
      </c>
      <c r="E37" s="11">
        <v>0</v>
      </c>
      <c r="F37" s="12">
        <v>2932.86</v>
      </c>
      <c r="G37" s="12">
        <f t="shared" si="2"/>
        <v>3070.70442</v>
      </c>
      <c r="H37" s="20">
        <v>1</v>
      </c>
      <c r="I37" s="12">
        <f t="shared" si="3"/>
        <v>2932.86</v>
      </c>
      <c r="J37" s="9">
        <f t="shared" si="4"/>
        <v>3070.70442</v>
      </c>
      <c r="K37" s="12">
        <v>0</v>
      </c>
      <c r="L37" s="20">
        <f t="shared" si="5"/>
        <v>0</v>
      </c>
      <c r="M37" s="122">
        <f t="shared" si="6"/>
        <v>0</v>
      </c>
      <c r="N37" s="124">
        <f t="shared" si="7"/>
        <v>0</v>
      </c>
      <c r="O37" s="33">
        <v>0</v>
      </c>
      <c r="P37" s="33">
        <v>1</v>
      </c>
      <c r="Q37" s="23">
        <v>0</v>
      </c>
      <c r="R37" s="23">
        <f t="shared" si="8"/>
        <v>0</v>
      </c>
    </row>
    <row r="38" spans="1:18" ht="14.25" customHeight="1">
      <c r="A38" s="14">
        <v>31</v>
      </c>
      <c r="B38" s="112" t="s">
        <v>69</v>
      </c>
      <c r="C38" s="11">
        <f t="shared" si="1"/>
        <v>2</v>
      </c>
      <c r="D38" s="11">
        <v>0</v>
      </c>
      <c r="E38" s="11">
        <v>2</v>
      </c>
      <c r="F38" s="12">
        <v>2932.86</v>
      </c>
      <c r="G38" s="12">
        <f t="shared" si="2"/>
        <v>3070.70442</v>
      </c>
      <c r="H38" s="20">
        <v>1.27</v>
      </c>
      <c r="I38" s="12">
        <f t="shared" si="3"/>
        <v>3724.7322000000004</v>
      </c>
      <c r="J38" s="9">
        <f t="shared" si="4"/>
        <v>3899.7946133999999</v>
      </c>
      <c r="K38" s="12">
        <v>0</v>
      </c>
      <c r="L38" s="20">
        <f t="shared" si="5"/>
        <v>7.8</v>
      </c>
      <c r="M38" s="122">
        <f t="shared" si="6"/>
        <v>116.99383840199999</v>
      </c>
      <c r="N38" s="124">
        <f t="shared" si="7"/>
        <v>116.99383840199999</v>
      </c>
      <c r="O38" s="33">
        <v>2</v>
      </c>
      <c r="P38" s="33">
        <v>3</v>
      </c>
      <c r="Q38" s="23">
        <v>2</v>
      </c>
      <c r="R38" s="23">
        <f t="shared" si="8"/>
        <v>0</v>
      </c>
    </row>
    <row r="39" spans="1:18" ht="14.25" customHeight="1">
      <c r="A39" s="14">
        <v>32</v>
      </c>
      <c r="B39" s="112" t="s">
        <v>70</v>
      </c>
      <c r="C39" s="11">
        <f t="shared" si="1"/>
        <v>1</v>
      </c>
      <c r="D39" s="11">
        <v>1</v>
      </c>
      <c r="E39" s="11">
        <v>0</v>
      </c>
      <c r="F39" s="12">
        <v>2932.86</v>
      </c>
      <c r="G39" s="12">
        <f t="shared" si="2"/>
        <v>3070.70442</v>
      </c>
      <c r="H39" s="20">
        <v>1.3</v>
      </c>
      <c r="I39" s="12">
        <f t="shared" si="3"/>
        <v>3812.7180000000003</v>
      </c>
      <c r="J39" s="9">
        <f t="shared" si="4"/>
        <v>3991.9157460000001</v>
      </c>
      <c r="K39" s="12">
        <v>55.51</v>
      </c>
      <c r="L39" s="20">
        <f t="shared" si="5"/>
        <v>3.9</v>
      </c>
      <c r="M39" s="122">
        <f t="shared" si="6"/>
        <v>57.190770000000001</v>
      </c>
      <c r="N39" s="124">
        <f t="shared" si="7"/>
        <v>1.6807700000000025</v>
      </c>
      <c r="O39" s="33">
        <v>0</v>
      </c>
      <c r="P39" s="33">
        <v>1</v>
      </c>
      <c r="Q39" s="23">
        <v>1</v>
      </c>
      <c r="R39" s="23">
        <f t="shared" si="8"/>
        <v>0</v>
      </c>
    </row>
    <row r="40" spans="1:18" ht="14.25" customHeight="1">
      <c r="A40" s="14">
        <v>33</v>
      </c>
      <c r="B40" s="112" t="s">
        <v>23</v>
      </c>
      <c r="C40" s="11">
        <f t="shared" si="1"/>
        <v>0</v>
      </c>
      <c r="D40" s="11">
        <v>0</v>
      </c>
      <c r="E40" s="11">
        <v>0</v>
      </c>
      <c r="F40" s="12">
        <v>2932.86</v>
      </c>
      <c r="G40" s="12">
        <f t="shared" si="2"/>
        <v>3070.70442</v>
      </c>
      <c r="H40" s="20">
        <v>1.3</v>
      </c>
      <c r="I40" s="12">
        <f t="shared" si="3"/>
        <v>3812.7180000000003</v>
      </c>
      <c r="J40" s="9">
        <f t="shared" si="4"/>
        <v>3991.9157460000001</v>
      </c>
      <c r="K40" s="12">
        <v>0</v>
      </c>
      <c r="L40" s="20">
        <f t="shared" si="5"/>
        <v>0</v>
      </c>
      <c r="M40" s="122">
        <f t="shared" si="6"/>
        <v>0</v>
      </c>
      <c r="N40" s="124">
        <f t="shared" si="7"/>
        <v>0</v>
      </c>
      <c r="O40" s="33">
        <v>0</v>
      </c>
      <c r="P40" s="33">
        <v>0</v>
      </c>
      <c r="Q40" s="23">
        <v>0</v>
      </c>
      <c r="R40" s="23">
        <f t="shared" si="8"/>
        <v>0</v>
      </c>
    </row>
    <row r="41" spans="1:18" ht="14.25" customHeight="1">
      <c r="A41" s="14">
        <v>34</v>
      </c>
      <c r="B41" s="112" t="s">
        <v>36</v>
      </c>
      <c r="C41" s="11">
        <f t="shared" si="1"/>
        <v>1</v>
      </c>
      <c r="D41" s="11">
        <v>0</v>
      </c>
      <c r="E41" s="11">
        <v>1</v>
      </c>
      <c r="F41" s="12">
        <v>2932.86</v>
      </c>
      <c r="G41" s="12">
        <f t="shared" si="2"/>
        <v>3070.70442</v>
      </c>
      <c r="H41" s="20">
        <v>1</v>
      </c>
      <c r="I41" s="12">
        <f t="shared" si="3"/>
        <v>2932.86</v>
      </c>
      <c r="J41" s="9">
        <f t="shared" si="4"/>
        <v>3070.70442</v>
      </c>
      <c r="K41" s="12">
        <v>0</v>
      </c>
      <c r="L41" s="20">
        <f t="shared" si="5"/>
        <v>3.1</v>
      </c>
      <c r="M41" s="122">
        <f t="shared" si="6"/>
        <v>46.060566299999998</v>
      </c>
      <c r="N41" s="124">
        <f t="shared" si="7"/>
        <v>46.060566299999998</v>
      </c>
      <c r="O41" s="33">
        <v>1</v>
      </c>
      <c r="P41" s="33">
        <v>0</v>
      </c>
      <c r="Q41" s="23">
        <v>1</v>
      </c>
      <c r="R41" s="23">
        <f t="shared" si="8"/>
        <v>0</v>
      </c>
    </row>
    <row r="42" spans="1:18" ht="14.25" customHeight="1">
      <c r="A42" s="14">
        <v>35</v>
      </c>
      <c r="B42" s="112" t="s">
        <v>4</v>
      </c>
      <c r="C42" s="11">
        <f t="shared" si="1"/>
        <v>0</v>
      </c>
      <c r="D42" s="11">
        <v>0</v>
      </c>
      <c r="E42" s="11">
        <v>0</v>
      </c>
      <c r="F42" s="12">
        <v>2932.86</v>
      </c>
      <c r="G42" s="12">
        <f t="shared" si="2"/>
        <v>3070.70442</v>
      </c>
      <c r="H42" s="20">
        <v>1</v>
      </c>
      <c r="I42" s="12">
        <f t="shared" si="3"/>
        <v>2932.86</v>
      </c>
      <c r="J42" s="9">
        <f t="shared" si="4"/>
        <v>3070.70442</v>
      </c>
      <c r="K42" s="12">
        <v>0</v>
      </c>
      <c r="L42" s="20">
        <f t="shared" si="5"/>
        <v>0</v>
      </c>
      <c r="M42" s="122">
        <f t="shared" si="6"/>
        <v>0</v>
      </c>
      <c r="N42" s="124">
        <f t="shared" si="7"/>
        <v>0</v>
      </c>
      <c r="O42" s="33">
        <v>0</v>
      </c>
      <c r="P42" s="33">
        <v>2</v>
      </c>
      <c r="Q42" s="23">
        <v>0</v>
      </c>
      <c r="R42" s="23">
        <f t="shared" si="8"/>
        <v>0</v>
      </c>
    </row>
    <row r="43" spans="1:18" ht="14.25" customHeight="1">
      <c r="A43" s="14">
        <v>36</v>
      </c>
      <c r="B43" s="112" t="s">
        <v>5</v>
      </c>
      <c r="C43" s="11">
        <f t="shared" si="1"/>
        <v>1</v>
      </c>
      <c r="D43" s="11">
        <v>0</v>
      </c>
      <c r="E43" s="11">
        <v>1</v>
      </c>
      <c r="F43" s="12">
        <v>2932.86</v>
      </c>
      <c r="G43" s="12">
        <f t="shared" si="2"/>
        <v>3070.70442</v>
      </c>
      <c r="H43" s="20">
        <v>1</v>
      </c>
      <c r="I43" s="12">
        <f t="shared" si="3"/>
        <v>2932.86</v>
      </c>
      <c r="J43" s="9">
        <f t="shared" si="4"/>
        <v>3070.70442</v>
      </c>
      <c r="K43" s="12">
        <v>0</v>
      </c>
      <c r="L43" s="20">
        <f t="shared" si="5"/>
        <v>3.1</v>
      </c>
      <c r="M43" s="122">
        <f t="shared" si="6"/>
        <v>46.060566299999998</v>
      </c>
      <c r="N43" s="124">
        <f t="shared" si="7"/>
        <v>46.060566299999998</v>
      </c>
      <c r="O43" s="33">
        <v>1</v>
      </c>
      <c r="P43" s="33">
        <v>0</v>
      </c>
      <c r="Q43" s="23">
        <v>1</v>
      </c>
      <c r="R43" s="23">
        <f t="shared" si="8"/>
        <v>0</v>
      </c>
    </row>
    <row r="44" spans="1:18" ht="14.25" customHeight="1">
      <c r="A44" s="14">
        <v>37</v>
      </c>
      <c r="B44" s="112" t="s">
        <v>6</v>
      </c>
      <c r="C44" s="11">
        <f t="shared" si="1"/>
        <v>0</v>
      </c>
      <c r="D44" s="11">
        <v>0</v>
      </c>
      <c r="E44" s="11">
        <v>0</v>
      </c>
      <c r="F44" s="12">
        <v>2932.86</v>
      </c>
      <c r="G44" s="12">
        <f t="shared" si="2"/>
        <v>3070.70442</v>
      </c>
      <c r="H44" s="20">
        <v>1</v>
      </c>
      <c r="I44" s="12">
        <f t="shared" si="3"/>
        <v>2932.86</v>
      </c>
      <c r="J44" s="9">
        <f t="shared" si="4"/>
        <v>3070.70442</v>
      </c>
      <c r="K44" s="12">
        <v>0</v>
      </c>
      <c r="L44" s="20">
        <f t="shared" si="5"/>
        <v>0</v>
      </c>
      <c r="M44" s="122">
        <f t="shared" si="6"/>
        <v>0</v>
      </c>
      <c r="N44" s="124">
        <f t="shared" si="7"/>
        <v>0</v>
      </c>
      <c r="O44" s="33">
        <v>0</v>
      </c>
      <c r="P44" s="33">
        <v>0</v>
      </c>
      <c r="Q44" s="23">
        <v>0</v>
      </c>
      <c r="R44" s="23">
        <f t="shared" si="8"/>
        <v>0</v>
      </c>
    </row>
    <row r="45" spans="1:18" ht="14.25" customHeight="1">
      <c r="A45" s="14">
        <v>38</v>
      </c>
      <c r="B45" s="112" t="s">
        <v>37</v>
      </c>
      <c r="C45" s="11">
        <f t="shared" si="1"/>
        <v>1</v>
      </c>
      <c r="D45" s="11">
        <v>0</v>
      </c>
      <c r="E45" s="11">
        <v>1</v>
      </c>
      <c r="F45" s="12">
        <v>2932.86</v>
      </c>
      <c r="G45" s="12">
        <f t="shared" si="2"/>
        <v>3070.70442</v>
      </c>
      <c r="H45" s="20">
        <v>1</v>
      </c>
      <c r="I45" s="12">
        <f t="shared" si="3"/>
        <v>2932.86</v>
      </c>
      <c r="J45" s="9">
        <f t="shared" si="4"/>
        <v>3070.70442</v>
      </c>
      <c r="K45" s="12">
        <v>46</v>
      </c>
      <c r="L45" s="20">
        <f t="shared" si="5"/>
        <v>3.1</v>
      </c>
      <c r="M45" s="122">
        <f t="shared" si="6"/>
        <v>46.060566299999998</v>
      </c>
      <c r="N45" s="124">
        <f t="shared" si="7"/>
        <v>6.0566299999997852E-2</v>
      </c>
      <c r="O45" s="33">
        <v>3</v>
      </c>
      <c r="P45" s="33">
        <v>1</v>
      </c>
      <c r="Q45" s="23">
        <v>1</v>
      </c>
      <c r="R45" s="23">
        <f t="shared" si="8"/>
        <v>0</v>
      </c>
    </row>
    <row r="46" spans="1:18" ht="14.25" customHeight="1">
      <c r="A46" s="14">
        <v>39</v>
      </c>
      <c r="B46" s="112" t="s">
        <v>24</v>
      </c>
      <c r="C46" s="11">
        <f t="shared" si="1"/>
        <v>0</v>
      </c>
      <c r="D46" s="11">
        <v>0</v>
      </c>
      <c r="E46" s="11">
        <v>0</v>
      </c>
      <c r="F46" s="12">
        <v>2932.86</v>
      </c>
      <c r="G46" s="12">
        <f t="shared" si="2"/>
        <v>3070.70442</v>
      </c>
      <c r="H46" s="20">
        <v>1.2</v>
      </c>
      <c r="I46" s="12">
        <f t="shared" si="3"/>
        <v>3519.4320000000002</v>
      </c>
      <c r="J46" s="9">
        <f t="shared" si="4"/>
        <v>3684.8453039999999</v>
      </c>
      <c r="K46" s="12">
        <v>0</v>
      </c>
      <c r="L46" s="20">
        <f t="shared" si="5"/>
        <v>0</v>
      </c>
      <c r="M46" s="122">
        <f t="shared" si="6"/>
        <v>0</v>
      </c>
      <c r="N46" s="124">
        <f t="shared" si="7"/>
        <v>0</v>
      </c>
      <c r="O46" s="33">
        <v>1</v>
      </c>
      <c r="P46" s="33">
        <v>0</v>
      </c>
      <c r="Q46" s="23">
        <v>0</v>
      </c>
      <c r="R46" s="23">
        <f t="shared" si="8"/>
        <v>0</v>
      </c>
    </row>
    <row r="47" spans="1:18" ht="14.25" customHeight="1">
      <c r="A47" s="14">
        <v>40</v>
      </c>
      <c r="B47" s="112" t="s">
        <v>7</v>
      </c>
      <c r="C47" s="11">
        <f t="shared" si="1"/>
        <v>1</v>
      </c>
      <c r="D47" s="11">
        <v>0</v>
      </c>
      <c r="E47" s="11">
        <v>1</v>
      </c>
      <c r="F47" s="12">
        <v>2932.86</v>
      </c>
      <c r="G47" s="12">
        <f t="shared" si="2"/>
        <v>3070.70442</v>
      </c>
      <c r="H47" s="20">
        <v>1</v>
      </c>
      <c r="I47" s="12">
        <f t="shared" si="3"/>
        <v>2932.86</v>
      </c>
      <c r="J47" s="9">
        <f t="shared" si="4"/>
        <v>3070.70442</v>
      </c>
      <c r="K47" s="12">
        <v>45.75</v>
      </c>
      <c r="L47" s="20">
        <f t="shared" si="5"/>
        <v>3.1</v>
      </c>
      <c r="M47" s="122">
        <f t="shared" si="6"/>
        <v>46.060566299999998</v>
      </c>
      <c r="N47" s="124">
        <f t="shared" si="7"/>
        <v>0.31056629999999785</v>
      </c>
      <c r="O47" s="33">
        <v>1</v>
      </c>
      <c r="P47" s="33">
        <v>0</v>
      </c>
      <c r="Q47" s="23">
        <v>1</v>
      </c>
      <c r="R47" s="23">
        <f t="shared" si="8"/>
        <v>0</v>
      </c>
    </row>
    <row r="48" spans="1:18" ht="14.25" customHeight="1">
      <c r="A48" s="14">
        <v>41</v>
      </c>
      <c r="B48" s="112" t="s">
        <v>8</v>
      </c>
      <c r="C48" s="11">
        <f t="shared" si="1"/>
        <v>1</v>
      </c>
      <c r="D48" s="11">
        <v>0</v>
      </c>
      <c r="E48" s="11">
        <v>1</v>
      </c>
      <c r="F48" s="12">
        <v>2932.86</v>
      </c>
      <c r="G48" s="12">
        <f t="shared" si="2"/>
        <v>3070.70442</v>
      </c>
      <c r="H48" s="20">
        <v>1</v>
      </c>
      <c r="I48" s="12">
        <f t="shared" si="3"/>
        <v>2932.86</v>
      </c>
      <c r="J48" s="9">
        <f t="shared" si="4"/>
        <v>3070.70442</v>
      </c>
      <c r="K48" s="12">
        <v>46</v>
      </c>
      <c r="L48" s="20">
        <f t="shared" si="5"/>
        <v>3.1</v>
      </c>
      <c r="M48" s="122">
        <f t="shared" si="6"/>
        <v>46.060566299999998</v>
      </c>
      <c r="N48" s="124">
        <f t="shared" si="7"/>
        <v>6.0566299999997852E-2</v>
      </c>
      <c r="O48" s="33">
        <v>1</v>
      </c>
      <c r="P48" s="33">
        <v>1</v>
      </c>
      <c r="Q48" s="23">
        <v>1</v>
      </c>
      <c r="R48" s="23">
        <f t="shared" si="8"/>
        <v>0</v>
      </c>
    </row>
    <row r="49" spans="1:18" ht="14.25" customHeight="1">
      <c r="A49" s="14">
        <v>42</v>
      </c>
      <c r="B49" s="112" t="s">
        <v>61</v>
      </c>
      <c r="C49" s="11">
        <f t="shared" si="1"/>
        <v>0</v>
      </c>
      <c r="D49" s="11">
        <v>0</v>
      </c>
      <c r="E49" s="11">
        <v>0</v>
      </c>
      <c r="F49" s="12">
        <v>2932.86</v>
      </c>
      <c r="G49" s="12">
        <f t="shared" si="2"/>
        <v>3070.70442</v>
      </c>
      <c r="H49" s="20">
        <v>1.23</v>
      </c>
      <c r="I49" s="12">
        <f t="shared" si="3"/>
        <v>3607.4178000000002</v>
      </c>
      <c r="J49" s="9">
        <f t="shared" si="4"/>
        <v>3776.9664366000002</v>
      </c>
      <c r="K49" s="12">
        <v>0</v>
      </c>
      <c r="L49" s="20">
        <f t="shared" si="5"/>
        <v>0</v>
      </c>
      <c r="M49" s="122">
        <f t="shared" si="6"/>
        <v>0</v>
      </c>
      <c r="N49" s="124">
        <f t="shared" si="7"/>
        <v>0</v>
      </c>
      <c r="O49" s="33">
        <v>0</v>
      </c>
      <c r="P49" s="33">
        <v>1</v>
      </c>
      <c r="Q49" s="23">
        <v>0</v>
      </c>
      <c r="R49" s="23">
        <f t="shared" si="8"/>
        <v>0</v>
      </c>
    </row>
    <row r="50" spans="1:18" ht="14.25" customHeight="1">
      <c r="A50" s="14">
        <v>43</v>
      </c>
      <c r="B50" s="112" t="s">
        <v>25</v>
      </c>
      <c r="C50" s="11">
        <f t="shared" si="1"/>
        <v>1</v>
      </c>
      <c r="D50" s="11">
        <v>0</v>
      </c>
      <c r="E50" s="11">
        <v>1</v>
      </c>
      <c r="F50" s="12">
        <v>2932.86</v>
      </c>
      <c r="G50" s="12">
        <f t="shared" si="2"/>
        <v>3070.70442</v>
      </c>
      <c r="H50" s="20">
        <v>1</v>
      </c>
      <c r="I50" s="12">
        <f t="shared" si="3"/>
        <v>2932.86</v>
      </c>
      <c r="J50" s="9">
        <f t="shared" si="4"/>
        <v>3070.70442</v>
      </c>
      <c r="K50" s="12">
        <v>0</v>
      </c>
      <c r="L50" s="20">
        <f t="shared" si="5"/>
        <v>3.1</v>
      </c>
      <c r="M50" s="122">
        <f t="shared" si="6"/>
        <v>46.060566299999998</v>
      </c>
      <c r="N50" s="124">
        <f t="shared" si="7"/>
        <v>46.060566299999998</v>
      </c>
      <c r="O50" s="33">
        <v>0</v>
      </c>
      <c r="P50" s="33">
        <v>1</v>
      </c>
      <c r="Q50" s="23">
        <v>1</v>
      </c>
      <c r="R50" s="23">
        <f t="shared" si="8"/>
        <v>0</v>
      </c>
    </row>
    <row r="51" spans="1:18" ht="14.25" customHeight="1">
      <c r="A51" s="14">
        <v>44</v>
      </c>
      <c r="B51" s="112" t="s">
        <v>9</v>
      </c>
      <c r="C51" s="11">
        <f t="shared" si="1"/>
        <v>0</v>
      </c>
      <c r="D51" s="11">
        <v>0</v>
      </c>
      <c r="E51" s="11">
        <v>0</v>
      </c>
      <c r="F51" s="12">
        <v>2932.86</v>
      </c>
      <c r="G51" s="12">
        <f t="shared" si="2"/>
        <v>3070.70442</v>
      </c>
      <c r="H51" s="20">
        <v>1</v>
      </c>
      <c r="I51" s="12">
        <f t="shared" si="3"/>
        <v>2932.86</v>
      </c>
      <c r="J51" s="9">
        <f t="shared" si="4"/>
        <v>3070.70442</v>
      </c>
      <c r="K51" s="12">
        <v>0</v>
      </c>
      <c r="L51" s="20">
        <f t="shared" si="5"/>
        <v>0</v>
      </c>
      <c r="M51" s="122">
        <f t="shared" si="6"/>
        <v>0</v>
      </c>
      <c r="N51" s="124">
        <f t="shared" si="7"/>
        <v>0</v>
      </c>
      <c r="O51" s="33">
        <v>0</v>
      </c>
      <c r="P51" s="33">
        <v>0</v>
      </c>
      <c r="Q51" s="23">
        <v>0</v>
      </c>
      <c r="R51" s="23">
        <f t="shared" si="8"/>
        <v>0</v>
      </c>
    </row>
    <row r="52" spans="1:18" ht="14.25" customHeight="1">
      <c r="A52" s="14">
        <v>45</v>
      </c>
      <c r="B52" s="112" t="s">
        <v>62</v>
      </c>
      <c r="C52" s="11">
        <f t="shared" si="1"/>
        <v>1</v>
      </c>
      <c r="D52" s="11">
        <v>0</v>
      </c>
      <c r="E52" s="11">
        <v>1</v>
      </c>
      <c r="F52" s="12">
        <v>2932.86</v>
      </c>
      <c r="G52" s="12">
        <f t="shared" si="2"/>
        <v>3070.70442</v>
      </c>
      <c r="H52" s="20">
        <v>1.3</v>
      </c>
      <c r="I52" s="12">
        <f t="shared" si="3"/>
        <v>3812.7180000000003</v>
      </c>
      <c r="J52" s="9">
        <f t="shared" si="4"/>
        <v>3991.9157460000001</v>
      </c>
      <c r="K52" s="12">
        <v>0</v>
      </c>
      <c r="L52" s="20">
        <f t="shared" si="5"/>
        <v>4</v>
      </c>
      <c r="M52" s="122">
        <f t="shared" si="6"/>
        <v>59.878736189999998</v>
      </c>
      <c r="N52" s="124">
        <f t="shared" si="7"/>
        <v>59.878736189999998</v>
      </c>
      <c r="O52" s="33">
        <v>0</v>
      </c>
      <c r="P52" s="33">
        <v>1</v>
      </c>
      <c r="Q52" s="23">
        <v>1</v>
      </c>
      <c r="R52" s="23">
        <f t="shared" si="8"/>
        <v>0</v>
      </c>
    </row>
    <row r="53" spans="1:18" ht="14.25" customHeight="1">
      <c r="A53" s="14">
        <v>46</v>
      </c>
      <c r="B53" s="112" t="s">
        <v>43</v>
      </c>
      <c r="C53" s="11">
        <f t="shared" si="1"/>
        <v>1</v>
      </c>
      <c r="D53" s="11">
        <v>0</v>
      </c>
      <c r="E53" s="11">
        <v>1</v>
      </c>
      <c r="F53" s="12">
        <v>2932.86</v>
      </c>
      <c r="G53" s="12">
        <f t="shared" si="2"/>
        <v>3070.70442</v>
      </c>
      <c r="H53" s="20">
        <v>1.1000000000000001</v>
      </c>
      <c r="I53" s="12">
        <f t="shared" si="3"/>
        <v>3226.1460000000002</v>
      </c>
      <c r="J53" s="9">
        <f t="shared" si="4"/>
        <v>3377.7748620000002</v>
      </c>
      <c r="K53" s="12">
        <v>0</v>
      </c>
      <c r="L53" s="20">
        <f t="shared" si="5"/>
        <v>3.4</v>
      </c>
      <c r="M53" s="122">
        <f t="shared" si="6"/>
        <v>50.666622930000003</v>
      </c>
      <c r="N53" s="124">
        <f t="shared" si="7"/>
        <v>50.666622930000003</v>
      </c>
      <c r="O53" s="33">
        <v>1</v>
      </c>
      <c r="P53" s="33">
        <v>1</v>
      </c>
      <c r="Q53" s="23">
        <v>1</v>
      </c>
      <c r="R53" s="23">
        <f t="shared" si="8"/>
        <v>0</v>
      </c>
    </row>
    <row r="54" spans="1:18" ht="14.25" customHeight="1">
      <c r="A54" s="14">
        <v>47</v>
      </c>
      <c r="B54" s="112" t="s">
        <v>10</v>
      </c>
      <c r="C54" s="11">
        <f t="shared" si="1"/>
        <v>0</v>
      </c>
      <c r="D54" s="11">
        <v>0</v>
      </c>
      <c r="E54" s="11">
        <v>0</v>
      </c>
      <c r="F54" s="12">
        <v>2932.86</v>
      </c>
      <c r="G54" s="12">
        <f t="shared" si="2"/>
        <v>3070.70442</v>
      </c>
      <c r="H54" s="20">
        <v>1</v>
      </c>
      <c r="I54" s="12">
        <f t="shared" si="3"/>
        <v>2932.86</v>
      </c>
      <c r="J54" s="9">
        <f t="shared" si="4"/>
        <v>3070.70442</v>
      </c>
      <c r="K54" s="12">
        <v>0</v>
      </c>
      <c r="L54" s="20">
        <f t="shared" si="5"/>
        <v>0</v>
      </c>
      <c r="M54" s="122">
        <f t="shared" si="6"/>
        <v>0</v>
      </c>
      <c r="N54" s="124">
        <f t="shared" si="7"/>
        <v>0</v>
      </c>
      <c r="O54" s="33">
        <v>0</v>
      </c>
      <c r="P54" s="33">
        <v>0</v>
      </c>
      <c r="Q54" s="23">
        <v>0</v>
      </c>
      <c r="R54" s="23">
        <f t="shared" si="8"/>
        <v>0</v>
      </c>
    </row>
    <row r="55" spans="1:18" ht="14.25" customHeight="1">
      <c r="A55" s="14">
        <v>48</v>
      </c>
      <c r="B55" s="112" t="s">
        <v>51</v>
      </c>
      <c r="C55" s="11">
        <f t="shared" si="1"/>
        <v>2</v>
      </c>
      <c r="D55" s="11">
        <v>0</v>
      </c>
      <c r="E55" s="11">
        <v>2</v>
      </c>
      <c r="F55" s="12">
        <v>2932.86</v>
      </c>
      <c r="G55" s="12">
        <f t="shared" si="2"/>
        <v>3070.70442</v>
      </c>
      <c r="H55" s="20">
        <v>1.1499999999999999</v>
      </c>
      <c r="I55" s="12">
        <f t="shared" si="3"/>
        <v>3372.7889999999998</v>
      </c>
      <c r="J55" s="9">
        <f t="shared" si="4"/>
        <v>3531.3100829999998</v>
      </c>
      <c r="K55" s="12">
        <v>105.9</v>
      </c>
      <c r="L55" s="20">
        <f t="shared" si="5"/>
        <v>7.2</v>
      </c>
      <c r="M55" s="122">
        <f t="shared" si="6"/>
        <v>105.93930248999999</v>
      </c>
      <c r="N55" s="124">
        <f t="shared" si="7"/>
        <v>3.9302489999982981E-2</v>
      </c>
      <c r="O55" s="33">
        <v>3</v>
      </c>
      <c r="P55" s="33">
        <v>2</v>
      </c>
      <c r="Q55" s="23">
        <v>2</v>
      </c>
      <c r="R55" s="23">
        <f t="shared" si="8"/>
        <v>0</v>
      </c>
    </row>
    <row r="56" spans="1:18" ht="14.25" customHeight="1">
      <c r="A56" s="14">
        <v>49</v>
      </c>
      <c r="B56" s="112" t="s">
        <v>11</v>
      </c>
      <c r="C56" s="11">
        <f t="shared" si="1"/>
        <v>0</v>
      </c>
      <c r="D56" s="11">
        <v>0</v>
      </c>
      <c r="E56" s="11">
        <v>0</v>
      </c>
      <c r="F56" s="12">
        <v>2932.86</v>
      </c>
      <c r="G56" s="12">
        <f t="shared" si="2"/>
        <v>3070.70442</v>
      </c>
      <c r="H56" s="20">
        <v>1</v>
      </c>
      <c r="I56" s="12">
        <f t="shared" si="3"/>
        <v>2932.86</v>
      </c>
      <c r="J56" s="9">
        <f t="shared" si="4"/>
        <v>3070.70442</v>
      </c>
      <c r="K56" s="12">
        <v>0</v>
      </c>
      <c r="L56" s="20">
        <f t="shared" si="5"/>
        <v>0</v>
      </c>
      <c r="M56" s="122">
        <f t="shared" si="6"/>
        <v>0</v>
      </c>
      <c r="N56" s="124">
        <f t="shared" si="7"/>
        <v>0</v>
      </c>
      <c r="O56" s="33">
        <v>0</v>
      </c>
      <c r="P56" s="33">
        <v>0</v>
      </c>
      <c r="Q56" s="23">
        <v>0</v>
      </c>
      <c r="R56" s="23">
        <f t="shared" si="8"/>
        <v>0</v>
      </c>
    </row>
    <row r="57" spans="1:18" ht="14.25" customHeight="1">
      <c r="A57" s="14">
        <v>50</v>
      </c>
      <c r="B57" s="112" t="s">
        <v>26</v>
      </c>
      <c r="C57" s="11">
        <f t="shared" si="1"/>
        <v>2</v>
      </c>
      <c r="D57" s="11">
        <v>0</v>
      </c>
      <c r="E57" s="11">
        <v>2</v>
      </c>
      <c r="F57" s="12">
        <v>2932.86</v>
      </c>
      <c r="G57" s="12">
        <f t="shared" si="2"/>
        <v>3070.70442</v>
      </c>
      <c r="H57" s="20">
        <v>1</v>
      </c>
      <c r="I57" s="12">
        <f t="shared" si="3"/>
        <v>2932.86</v>
      </c>
      <c r="J57" s="9">
        <f t="shared" si="4"/>
        <v>3070.70442</v>
      </c>
      <c r="K57" s="12">
        <v>0</v>
      </c>
      <c r="L57" s="20">
        <f t="shared" si="5"/>
        <v>6.1</v>
      </c>
      <c r="M57" s="122">
        <f t="shared" si="6"/>
        <v>92.121132599999996</v>
      </c>
      <c r="N57" s="124">
        <f t="shared" si="7"/>
        <v>92.121132599999996</v>
      </c>
      <c r="O57" s="33">
        <v>0</v>
      </c>
      <c r="P57" s="33">
        <v>2</v>
      </c>
      <c r="Q57" s="23">
        <v>2</v>
      </c>
      <c r="R57" s="23">
        <f t="shared" si="8"/>
        <v>0</v>
      </c>
    </row>
    <row r="58" spans="1:18" ht="14.25" customHeight="1">
      <c r="A58" s="14">
        <v>51</v>
      </c>
      <c r="B58" s="112" t="s">
        <v>12</v>
      </c>
      <c r="C58" s="11">
        <f t="shared" si="1"/>
        <v>0</v>
      </c>
      <c r="D58" s="11">
        <v>0</v>
      </c>
      <c r="E58" s="11">
        <v>0</v>
      </c>
      <c r="F58" s="12">
        <v>2932.86</v>
      </c>
      <c r="G58" s="12">
        <f t="shared" si="2"/>
        <v>3070.70442</v>
      </c>
      <c r="H58" s="20">
        <v>1</v>
      </c>
      <c r="I58" s="12">
        <f t="shared" si="3"/>
        <v>2932.86</v>
      </c>
      <c r="J58" s="9">
        <f t="shared" si="4"/>
        <v>3070.70442</v>
      </c>
      <c r="K58" s="12">
        <v>0</v>
      </c>
      <c r="L58" s="20">
        <f t="shared" si="5"/>
        <v>0</v>
      </c>
      <c r="M58" s="122">
        <f t="shared" si="6"/>
        <v>0</v>
      </c>
      <c r="N58" s="124">
        <f t="shared" si="7"/>
        <v>0</v>
      </c>
      <c r="O58" s="33">
        <v>0</v>
      </c>
      <c r="P58" s="33">
        <v>0</v>
      </c>
      <c r="Q58" s="23">
        <v>0</v>
      </c>
      <c r="R58" s="23">
        <f t="shared" si="8"/>
        <v>0</v>
      </c>
    </row>
    <row r="59" spans="1:18" ht="14.25" customHeight="1">
      <c r="A59" s="14">
        <v>52</v>
      </c>
      <c r="B59" s="112" t="s">
        <v>72</v>
      </c>
      <c r="C59" s="11">
        <f t="shared" si="1"/>
        <v>0</v>
      </c>
      <c r="D59" s="11">
        <v>0</v>
      </c>
      <c r="E59" s="11">
        <v>0</v>
      </c>
      <c r="F59" s="12">
        <v>2932.86</v>
      </c>
      <c r="G59" s="12">
        <f t="shared" si="2"/>
        <v>3070.70442</v>
      </c>
      <c r="H59" s="20">
        <v>1.7</v>
      </c>
      <c r="I59" s="12">
        <f t="shared" si="3"/>
        <v>4985.8620000000001</v>
      </c>
      <c r="J59" s="9">
        <f t="shared" si="4"/>
        <v>5220.1975139999995</v>
      </c>
      <c r="K59" s="12">
        <v>0</v>
      </c>
      <c r="L59" s="20">
        <f t="shared" si="5"/>
        <v>0</v>
      </c>
      <c r="M59" s="122">
        <f t="shared" si="6"/>
        <v>0</v>
      </c>
      <c r="N59" s="124">
        <f t="shared" si="7"/>
        <v>0</v>
      </c>
      <c r="O59" s="33">
        <v>0</v>
      </c>
      <c r="P59" s="33">
        <v>0</v>
      </c>
      <c r="Q59" s="23">
        <v>0</v>
      </c>
      <c r="R59" s="23">
        <f t="shared" si="8"/>
        <v>0</v>
      </c>
    </row>
    <row r="60" spans="1:18" ht="14.25" customHeight="1">
      <c r="A60" s="14">
        <v>53</v>
      </c>
      <c r="B60" s="112" t="s">
        <v>13</v>
      </c>
      <c r="C60" s="11">
        <f t="shared" si="1"/>
        <v>0</v>
      </c>
      <c r="D60" s="11">
        <v>0</v>
      </c>
      <c r="E60" s="11">
        <v>0</v>
      </c>
      <c r="F60" s="12">
        <v>2932.86</v>
      </c>
      <c r="G60" s="12">
        <f t="shared" si="2"/>
        <v>3070.70442</v>
      </c>
      <c r="H60" s="20">
        <v>1</v>
      </c>
      <c r="I60" s="12">
        <f t="shared" si="3"/>
        <v>2932.86</v>
      </c>
      <c r="J60" s="9">
        <f t="shared" si="4"/>
        <v>3070.70442</v>
      </c>
      <c r="K60" s="12">
        <v>0</v>
      </c>
      <c r="L60" s="20">
        <f t="shared" si="5"/>
        <v>0</v>
      </c>
      <c r="M60" s="122">
        <f t="shared" si="6"/>
        <v>0</v>
      </c>
      <c r="N60" s="124">
        <f t="shared" si="7"/>
        <v>0</v>
      </c>
      <c r="O60" s="33">
        <v>1</v>
      </c>
      <c r="P60" s="33">
        <v>0</v>
      </c>
      <c r="Q60" s="23">
        <v>0</v>
      </c>
      <c r="R60" s="23">
        <f t="shared" si="8"/>
        <v>0</v>
      </c>
    </row>
    <row r="61" spans="1:18" ht="14.25" customHeight="1">
      <c r="A61" s="14">
        <v>54</v>
      </c>
      <c r="B61" s="112" t="s">
        <v>27</v>
      </c>
      <c r="C61" s="11">
        <f t="shared" si="1"/>
        <v>1</v>
      </c>
      <c r="D61" s="11">
        <v>0</v>
      </c>
      <c r="E61" s="11">
        <v>1</v>
      </c>
      <c r="F61" s="12">
        <v>2932.86</v>
      </c>
      <c r="G61" s="12">
        <f t="shared" si="2"/>
        <v>3070.70442</v>
      </c>
      <c r="H61" s="20">
        <v>1.4</v>
      </c>
      <c r="I61" s="12">
        <f t="shared" si="3"/>
        <v>4106.0039999999999</v>
      </c>
      <c r="J61" s="9">
        <f t="shared" si="4"/>
        <v>4298.9861879999999</v>
      </c>
      <c r="K61" s="12">
        <v>0</v>
      </c>
      <c r="L61" s="20">
        <f t="shared" si="5"/>
        <v>4.3</v>
      </c>
      <c r="M61" s="122">
        <f t="shared" si="6"/>
        <v>64.484792819999996</v>
      </c>
      <c r="N61" s="124">
        <f t="shared" si="7"/>
        <v>64.484792819999996</v>
      </c>
      <c r="O61" s="33">
        <v>2</v>
      </c>
      <c r="P61" s="33">
        <v>1</v>
      </c>
      <c r="Q61" s="23">
        <v>1</v>
      </c>
      <c r="R61" s="23">
        <f t="shared" si="8"/>
        <v>0</v>
      </c>
    </row>
    <row r="62" spans="1:18" ht="14.25" customHeight="1">
      <c r="A62" s="14">
        <v>55</v>
      </c>
      <c r="B62" s="112" t="s">
        <v>44</v>
      </c>
      <c r="C62" s="11">
        <f t="shared" si="1"/>
        <v>1</v>
      </c>
      <c r="D62" s="11">
        <v>0</v>
      </c>
      <c r="E62" s="11">
        <v>1</v>
      </c>
      <c r="F62" s="12">
        <v>2932.86</v>
      </c>
      <c r="G62" s="12">
        <f t="shared" si="2"/>
        <v>3070.70442</v>
      </c>
      <c r="H62" s="20">
        <v>1</v>
      </c>
      <c r="I62" s="12">
        <f t="shared" si="3"/>
        <v>2932.86</v>
      </c>
      <c r="J62" s="9">
        <f t="shared" si="4"/>
        <v>3070.70442</v>
      </c>
      <c r="K62" s="12">
        <v>0</v>
      </c>
      <c r="L62" s="20">
        <f t="shared" si="5"/>
        <v>3.1</v>
      </c>
      <c r="M62" s="122">
        <f t="shared" si="6"/>
        <v>46.060566299999998</v>
      </c>
      <c r="N62" s="124">
        <f t="shared" si="7"/>
        <v>46.060566299999998</v>
      </c>
      <c r="O62" s="33">
        <v>0</v>
      </c>
      <c r="P62" s="33">
        <v>1</v>
      </c>
      <c r="Q62" s="23">
        <v>1</v>
      </c>
      <c r="R62" s="23">
        <f t="shared" si="8"/>
        <v>0</v>
      </c>
    </row>
    <row r="63" spans="1:18" ht="14.25" customHeight="1">
      <c r="A63" s="14">
        <v>56</v>
      </c>
      <c r="B63" s="112" t="s">
        <v>28</v>
      </c>
      <c r="C63" s="11">
        <f t="shared" si="1"/>
        <v>0</v>
      </c>
      <c r="D63" s="11">
        <v>0</v>
      </c>
      <c r="E63" s="11">
        <v>0</v>
      </c>
      <c r="F63" s="12">
        <v>2932.86</v>
      </c>
      <c r="G63" s="12">
        <f t="shared" si="2"/>
        <v>3070.70442</v>
      </c>
      <c r="H63" s="20">
        <v>1</v>
      </c>
      <c r="I63" s="12">
        <f t="shared" si="3"/>
        <v>2932.86</v>
      </c>
      <c r="J63" s="9">
        <f t="shared" si="4"/>
        <v>3070.70442</v>
      </c>
      <c r="K63" s="12">
        <v>0</v>
      </c>
      <c r="L63" s="20">
        <f t="shared" si="5"/>
        <v>0</v>
      </c>
      <c r="M63" s="122">
        <f t="shared" si="6"/>
        <v>0</v>
      </c>
      <c r="N63" s="124">
        <f t="shared" si="7"/>
        <v>0</v>
      </c>
      <c r="O63" s="33">
        <v>0</v>
      </c>
      <c r="P63" s="33">
        <v>1</v>
      </c>
      <c r="Q63" s="23">
        <v>0</v>
      </c>
      <c r="R63" s="23">
        <f t="shared" si="8"/>
        <v>0</v>
      </c>
    </row>
    <row r="64" spans="1:18" ht="14.25" customHeight="1">
      <c r="A64" s="14">
        <v>57</v>
      </c>
      <c r="B64" s="112" t="s">
        <v>63</v>
      </c>
      <c r="C64" s="11">
        <f t="shared" si="1"/>
        <v>0</v>
      </c>
      <c r="D64" s="11">
        <v>0</v>
      </c>
      <c r="E64" s="11">
        <v>0</v>
      </c>
      <c r="F64" s="12">
        <v>2932.86</v>
      </c>
      <c r="G64" s="12">
        <f t="shared" si="2"/>
        <v>3070.70442</v>
      </c>
      <c r="H64" s="20">
        <v>1.2</v>
      </c>
      <c r="I64" s="12">
        <f t="shared" si="3"/>
        <v>3519.4320000000002</v>
      </c>
      <c r="J64" s="9">
        <f t="shared" si="4"/>
        <v>3684.8453039999999</v>
      </c>
      <c r="K64" s="12">
        <v>0</v>
      </c>
      <c r="L64" s="20">
        <f t="shared" si="5"/>
        <v>0</v>
      </c>
      <c r="M64" s="122">
        <f t="shared" si="6"/>
        <v>0</v>
      </c>
      <c r="N64" s="124">
        <f t="shared" si="7"/>
        <v>0</v>
      </c>
      <c r="O64" s="33">
        <v>0</v>
      </c>
      <c r="P64" s="33">
        <v>0</v>
      </c>
      <c r="Q64" s="23">
        <v>0</v>
      </c>
      <c r="R64" s="23">
        <f t="shared" si="8"/>
        <v>0</v>
      </c>
    </row>
    <row r="65" spans="1:18" ht="14.25" customHeight="1">
      <c r="A65" s="14">
        <v>58</v>
      </c>
      <c r="B65" s="112" t="s">
        <v>64</v>
      </c>
      <c r="C65" s="11">
        <f t="shared" si="1"/>
        <v>0</v>
      </c>
      <c r="D65" s="11">
        <v>0</v>
      </c>
      <c r="E65" s="11">
        <v>0</v>
      </c>
      <c r="F65" s="12">
        <v>2932.86</v>
      </c>
      <c r="G65" s="12">
        <f t="shared" si="2"/>
        <v>3070.70442</v>
      </c>
      <c r="H65" s="20">
        <v>1.1499999999999999</v>
      </c>
      <c r="I65" s="12">
        <f t="shared" si="3"/>
        <v>3372.7889999999998</v>
      </c>
      <c r="J65" s="9">
        <f t="shared" si="4"/>
        <v>3531.3100829999998</v>
      </c>
      <c r="K65" s="12">
        <v>0</v>
      </c>
      <c r="L65" s="20">
        <f t="shared" si="5"/>
        <v>0</v>
      </c>
      <c r="M65" s="122">
        <f t="shared" si="6"/>
        <v>0</v>
      </c>
      <c r="N65" s="124">
        <f t="shared" si="7"/>
        <v>0</v>
      </c>
      <c r="O65" s="33">
        <v>0</v>
      </c>
      <c r="P65" s="33">
        <v>0</v>
      </c>
      <c r="Q65" s="23">
        <v>0</v>
      </c>
      <c r="R65" s="23">
        <f t="shared" si="8"/>
        <v>0</v>
      </c>
    </row>
    <row r="66" spans="1:18" ht="14.25" customHeight="1">
      <c r="A66" s="14">
        <v>59</v>
      </c>
      <c r="B66" s="112" t="s">
        <v>45</v>
      </c>
      <c r="C66" s="11">
        <f t="shared" si="1"/>
        <v>2</v>
      </c>
      <c r="D66" s="11">
        <v>0</v>
      </c>
      <c r="E66" s="11">
        <v>2</v>
      </c>
      <c r="F66" s="12">
        <v>2932.86</v>
      </c>
      <c r="G66" s="12">
        <f t="shared" si="2"/>
        <v>3070.70442</v>
      </c>
      <c r="H66" s="20">
        <v>1.1499999999999999</v>
      </c>
      <c r="I66" s="12">
        <f t="shared" si="3"/>
        <v>3372.7889999999998</v>
      </c>
      <c r="J66" s="9">
        <f t="shared" si="4"/>
        <v>3531.3100829999998</v>
      </c>
      <c r="K66" s="12">
        <v>105.9</v>
      </c>
      <c r="L66" s="20">
        <f t="shared" si="5"/>
        <v>7.2</v>
      </c>
      <c r="M66" s="122">
        <f t="shared" si="6"/>
        <v>105.93930248999999</v>
      </c>
      <c r="N66" s="124">
        <f t="shared" si="7"/>
        <v>3.9302489999982981E-2</v>
      </c>
      <c r="O66" s="33">
        <v>2</v>
      </c>
      <c r="P66" s="33">
        <v>2</v>
      </c>
      <c r="Q66" s="23">
        <v>2</v>
      </c>
      <c r="R66" s="23">
        <f t="shared" si="8"/>
        <v>0</v>
      </c>
    </row>
    <row r="67" spans="1:18" ht="14.25" customHeight="1">
      <c r="A67" s="14">
        <v>60</v>
      </c>
      <c r="B67" s="112" t="s">
        <v>14</v>
      </c>
      <c r="C67" s="11">
        <f t="shared" si="1"/>
        <v>10</v>
      </c>
      <c r="D67" s="11">
        <v>2</v>
      </c>
      <c r="E67" s="11">
        <v>8</v>
      </c>
      <c r="F67" s="12">
        <v>2932.86</v>
      </c>
      <c r="G67" s="12">
        <f t="shared" si="2"/>
        <v>3070.70442</v>
      </c>
      <c r="H67" s="20">
        <v>1</v>
      </c>
      <c r="I67" s="12">
        <f t="shared" si="3"/>
        <v>2932.86</v>
      </c>
      <c r="J67" s="9">
        <f t="shared" si="4"/>
        <v>3070.70442</v>
      </c>
      <c r="K67" s="12">
        <v>0</v>
      </c>
      <c r="L67" s="20">
        <f t="shared" si="5"/>
        <v>30.4</v>
      </c>
      <c r="M67" s="122">
        <f t="shared" si="6"/>
        <v>456.47033040000002</v>
      </c>
      <c r="N67" s="124">
        <f t="shared" si="7"/>
        <v>456.47033040000002</v>
      </c>
      <c r="O67" s="33">
        <v>0</v>
      </c>
      <c r="P67" s="33">
        <v>1</v>
      </c>
      <c r="Q67" s="23">
        <v>1</v>
      </c>
      <c r="R67" s="23">
        <f t="shared" si="8"/>
        <v>9</v>
      </c>
    </row>
    <row r="68" spans="1:18" ht="14.25" customHeight="1">
      <c r="A68" s="14">
        <v>61</v>
      </c>
      <c r="B68" s="112" t="s">
        <v>46</v>
      </c>
      <c r="C68" s="11">
        <f t="shared" si="1"/>
        <v>1</v>
      </c>
      <c r="D68" s="11">
        <v>0</v>
      </c>
      <c r="E68" s="11">
        <v>1</v>
      </c>
      <c r="F68" s="12">
        <v>2932.86</v>
      </c>
      <c r="G68" s="12">
        <f t="shared" si="2"/>
        <v>3070.70442</v>
      </c>
      <c r="H68" s="20">
        <v>1</v>
      </c>
      <c r="I68" s="12">
        <f t="shared" ref="I68:I93" si="9">F68*H68</f>
        <v>2932.86</v>
      </c>
      <c r="J68" s="9">
        <f t="shared" ref="J68:J93" si="10">G68*H68</f>
        <v>3070.70442</v>
      </c>
      <c r="K68" s="12">
        <v>0</v>
      </c>
      <c r="L68" s="20">
        <f t="shared" si="5"/>
        <v>3.1</v>
      </c>
      <c r="M68" s="122">
        <f t="shared" si="6"/>
        <v>46.060566299999998</v>
      </c>
      <c r="N68" s="124">
        <f t="shared" si="7"/>
        <v>46.060566299999998</v>
      </c>
      <c r="O68" s="33">
        <v>1</v>
      </c>
      <c r="P68" s="33">
        <v>0</v>
      </c>
      <c r="Q68" s="23">
        <v>1</v>
      </c>
      <c r="R68" s="23">
        <f t="shared" si="8"/>
        <v>0</v>
      </c>
    </row>
    <row r="69" spans="1:18" ht="14.25" customHeight="1">
      <c r="A69" s="14">
        <v>62</v>
      </c>
      <c r="B69" s="112" t="s">
        <v>29</v>
      </c>
      <c r="C69" s="11">
        <f t="shared" si="1"/>
        <v>1</v>
      </c>
      <c r="D69" s="11">
        <v>0</v>
      </c>
      <c r="E69" s="11">
        <v>1</v>
      </c>
      <c r="F69" s="12">
        <v>2932.86</v>
      </c>
      <c r="G69" s="12">
        <f t="shared" si="2"/>
        <v>3070.70442</v>
      </c>
      <c r="H69" s="20">
        <v>1</v>
      </c>
      <c r="I69" s="12">
        <f t="shared" si="9"/>
        <v>2932.86</v>
      </c>
      <c r="J69" s="9">
        <f t="shared" si="10"/>
        <v>3070.70442</v>
      </c>
      <c r="K69" s="12">
        <v>0</v>
      </c>
      <c r="L69" s="20">
        <f t="shared" si="5"/>
        <v>3.1</v>
      </c>
      <c r="M69" s="122">
        <f t="shared" si="6"/>
        <v>46.060566299999998</v>
      </c>
      <c r="N69" s="124">
        <f t="shared" si="7"/>
        <v>46.060566299999998</v>
      </c>
      <c r="O69" s="33">
        <v>2</v>
      </c>
      <c r="P69" s="33">
        <v>0</v>
      </c>
      <c r="Q69" s="23">
        <v>1</v>
      </c>
      <c r="R69" s="23">
        <f t="shared" si="8"/>
        <v>0</v>
      </c>
    </row>
    <row r="70" spans="1:18" ht="14.25" customHeight="1">
      <c r="A70" s="14">
        <v>63</v>
      </c>
      <c r="B70" s="112" t="s">
        <v>38</v>
      </c>
      <c r="C70" s="11">
        <f t="shared" si="1"/>
        <v>0</v>
      </c>
      <c r="D70" s="11">
        <v>0</v>
      </c>
      <c r="E70" s="11">
        <v>0</v>
      </c>
      <c r="F70" s="12">
        <v>2932.86</v>
      </c>
      <c r="G70" s="12">
        <f t="shared" si="2"/>
        <v>3070.70442</v>
      </c>
      <c r="H70" s="20">
        <v>1.03</v>
      </c>
      <c r="I70" s="12">
        <f t="shared" si="9"/>
        <v>3020.8458000000001</v>
      </c>
      <c r="J70" s="9">
        <f t="shared" si="10"/>
        <v>3162.8255526000003</v>
      </c>
      <c r="K70" s="12">
        <v>0</v>
      </c>
      <c r="L70" s="20">
        <f t="shared" si="5"/>
        <v>0</v>
      </c>
      <c r="M70" s="122">
        <f t="shared" si="6"/>
        <v>0</v>
      </c>
      <c r="N70" s="124">
        <f t="shared" si="7"/>
        <v>0</v>
      </c>
      <c r="O70" s="33">
        <v>0</v>
      </c>
      <c r="P70" s="33">
        <v>0</v>
      </c>
      <c r="Q70" s="23">
        <v>0</v>
      </c>
      <c r="R70" s="23">
        <f t="shared" si="8"/>
        <v>0</v>
      </c>
    </row>
    <row r="71" spans="1:18" ht="14.25" customHeight="1">
      <c r="A71" s="14">
        <v>64</v>
      </c>
      <c r="B71" s="112" t="s">
        <v>15</v>
      </c>
      <c r="C71" s="11">
        <f t="shared" si="1"/>
        <v>1</v>
      </c>
      <c r="D71" s="11">
        <v>0</v>
      </c>
      <c r="E71" s="11">
        <v>1</v>
      </c>
      <c r="F71" s="12">
        <v>2932.86</v>
      </c>
      <c r="G71" s="12">
        <f t="shared" si="2"/>
        <v>3070.70442</v>
      </c>
      <c r="H71" s="20">
        <v>1</v>
      </c>
      <c r="I71" s="12">
        <f t="shared" si="9"/>
        <v>2932.86</v>
      </c>
      <c r="J71" s="9">
        <f t="shared" si="10"/>
        <v>3070.70442</v>
      </c>
      <c r="K71" s="12">
        <v>39.840000000000003</v>
      </c>
      <c r="L71" s="20">
        <f t="shared" si="5"/>
        <v>3.1</v>
      </c>
      <c r="M71" s="122">
        <f t="shared" si="6"/>
        <v>46.060566299999998</v>
      </c>
      <c r="N71" s="124">
        <f t="shared" si="7"/>
        <v>6.2205662999999944</v>
      </c>
      <c r="O71" s="33">
        <v>2</v>
      </c>
      <c r="P71" s="33">
        <v>0</v>
      </c>
      <c r="Q71" s="23">
        <v>1</v>
      </c>
      <c r="R71" s="23">
        <f t="shared" si="8"/>
        <v>0</v>
      </c>
    </row>
    <row r="72" spans="1:18" ht="14.25" customHeight="1">
      <c r="A72" s="14">
        <v>65</v>
      </c>
      <c r="B72" s="112" t="s">
        <v>48</v>
      </c>
      <c r="C72" s="11">
        <f t="shared" si="1"/>
        <v>1</v>
      </c>
      <c r="D72" s="11">
        <v>0</v>
      </c>
      <c r="E72" s="11">
        <v>1</v>
      </c>
      <c r="F72" s="12">
        <v>2932.86</v>
      </c>
      <c r="G72" s="12">
        <f t="shared" si="2"/>
        <v>3070.70442</v>
      </c>
      <c r="H72" s="20">
        <v>1</v>
      </c>
      <c r="I72" s="12">
        <f t="shared" si="9"/>
        <v>2932.86</v>
      </c>
      <c r="J72" s="9">
        <f t="shared" si="10"/>
        <v>3070.70442</v>
      </c>
      <c r="K72" s="12">
        <v>0</v>
      </c>
      <c r="L72" s="20">
        <f t="shared" si="5"/>
        <v>3.1</v>
      </c>
      <c r="M72" s="122">
        <f t="shared" si="6"/>
        <v>46.060566299999998</v>
      </c>
      <c r="N72" s="124">
        <f t="shared" si="7"/>
        <v>46.060566299999998</v>
      </c>
      <c r="O72" s="33">
        <v>3</v>
      </c>
      <c r="P72" s="33">
        <v>1</v>
      </c>
      <c r="Q72" s="23">
        <v>1</v>
      </c>
      <c r="R72" s="23">
        <f t="shared" si="8"/>
        <v>0</v>
      </c>
    </row>
    <row r="73" spans="1:18" ht="14.25" customHeight="1">
      <c r="A73" s="14">
        <v>66</v>
      </c>
      <c r="B73" s="112" t="s">
        <v>49</v>
      </c>
      <c r="C73" s="11">
        <f t="shared" ref="C73:C93" si="11">D73+E73</f>
        <v>0</v>
      </c>
      <c r="D73" s="11">
        <v>0</v>
      </c>
      <c r="E73" s="11">
        <v>0</v>
      </c>
      <c r="F73" s="12">
        <v>2932.86</v>
      </c>
      <c r="G73" s="12">
        <f t="shared" ref="G73:G93" si="12">F73*1.047</f>
        <v>3070.70442</v>
      </c>
      <c r="H73" s="20">
        <v>1.0029999999999999</v>
      </c>
      <c r="I73" s="12">
        <f t="shared" si="9"/>
        <v>2941.6585799999998</v>
      </c>
      <c r="J73" s="9">
        <f t="shared" si="10"/>
        <v>3079.9165332599996</v>
      </c>
      <c r="K73" s="12">
        <v>0</v>
      </c>
      <c r="L73" s="20">
        <f t="shared" ref="L73:L93" si="13">ROUND(((D73*I73+E73*J73+K73)/1000),1)</f>
        <v>0</v>
      </c>
      <c r="M73" s="122">
        <f t="shared" ref="M73:M93" si="14">(D73*I73+E73*J73)*1.5/100</f>
        <v>0</v>
      </c>
      <c r="N73" s="124">
        <f t="shared" ref="N73:N93" si="15">M73-K73</f>
        <v>0</v>
      </c>
      <c r="O73" s="33">
        <v>0</v>
      </c>
      <c r="P73" s="33">
        <v>0</v>
      </c>
      <c r="Q73" s="23">
        <v>0</v>
      </c>
      <c r="R73" s="23">
        <f t="shared" ref="R73:R93" si="16">C73-Q73</f>
        <v>0</v>
      </c>
    </row>
    <row r="74" spans="1:18" ht="14.25" customHeight="1">
      <c r="A74" s="14">
        <v>67</v>
      </c>
      <c r="B74" s="112" t="s">
        <v>73</v>
      </c>
      <c r="C74" s="11">
        <f t="shared" si="11"/>
        <v>0</v>
      </c>
      <c r="D74" s="11">
        <v>0</v>
      </c>
      <c r="E74" s="11">
        <v>0</v>
      </c>
      <c r="F74" s="12">
        <v>2932.86</v>
      </c>
      <c r="G74" s="12">
        <f t="shared" si="12"/>
        <v>3070.70442</v>
      </c>
      <c r="H74" s="20">
        <v>1.4</v>
      </c>
      <c r="I74" s="12">
        <f t="shared" si="9"/>
        <v>4106.0039999999999</v>
      </c>
      <c r="J74" s="9">
        <f t="shared" si="10"/>
        <v>4298.9861879999999</v>
      </c>
      <c r="K74" s="12">
        <v>0</v>
      </c>
      <c r="L74" s="20">
        <f t="shared" si="13"/>
        <v>0</v>
      </c>
      <c r="M74" s="122">
        <f t="shared" si="14"/>
        <v>0</v>
      </c>
      <c r="N74" s="124">
        <f t="shared" si="15"/>
        <v>0</v>
      </c>
      <c r="O74" s="33">
        <v>0</v>
      </c>
      <c r="P74" s="33">
        <v>0</v>
      </c>
      <c r="Q74" s="23">
        <v>0</v>
      </c>
      <c r="R74" s="23">
        <f t="shared" si="16"/>
        <v>0</v>
      </c>
    </row>
    <row r="75" spans="1:18" ht="14.25" customHeight="1">
      <c r="A75" s="14">
        <v>68</v>
      </c>
      <c r="B75" s="112" t="s">
        <v>52</v>
      </c>
      <c r="C75" s="11">
        <f t="shared" si="11"/>
        <v>0</v>
      </c>
      <c r="D75" s="11">
        <v>0</v>
      </c>
      <c r="E75" s="11">
        <v>0</v>
      </c>
      <c r="F75" s="12">
        <v>2932.86</v>
      </c>
      <c r="G75" s="12">
        <f t="shared" si="12"/>
        <v>3070.70442</v>
      </c>
      <c r="H75" s="20">
        <v>1.1519999999999999</v>
      </c>
      <c r="I75" s="12">
        <f t="shared" si="9"/>
        <v>3378.65472</v>
      </c>
      <c r="J75" s="9">
        <f t="shared" si="10"/>
        <v>3537.4514918399996</v>
      </c>
      <c r="K75" s="12">
        <v>0</v>
      </c>
      <c r="L75" s="20">
        <f t="shared" si="13"/>
        <v>0</v>
      </c>
      <c r="M75" s="122">
        <f t="shared" si="14"/>
        <v>0</v>
      </c>
      <c r="N75" s="124">
        <f t="shared" si="15"/>
        <v>0</v>
      </c>
      <c r="O75" s="33">
        <v>2</v>
      </c>
      <c r="P75" s="33">
        <v>0</v>
      </c>
      <c r="Q75" s="23">
        <v>0</v>
      </c>
      <c r="R75" s="23">
        <f t="shared" si="16"/>
        <v>0</v>
      </c>
    </row>
    <row r="76" spans="1:18" ht="14.25" customHeight="1">
      <c r="A76" s="14">
        <v>69</v>
      </c>
      <c r="B76" s="112" t="s">
        <v>16</v>
      </c>
      <c r="C76" s="11">
        <f t="shared" si="11"/>
        <v>1</v>
      </c>
      <c r="D76" s="11">
        <v>0</v>
      </c>
      <c r="E76" s="11">
        <v>1</v>
      </c>
      <c r="F76" s="12">
        <v>2932.86</v>
      </c>
      <c r="G76" s="12">
        <f t="shared" si="12"/>
        <v>3070.70442</v>
      </c>
      <c r="H76" s="20">
        <v>1</v>
      </c>
      <c r="I76" s="12">
        <f t="shared" si="9"/>
        <v>2932.86</v>
      </c>
      <c r="J76" s="9">
        <f t="shared" si="10"/>
        <v>3070.70442</v>
      </c>
      <c r="K76" s="12">
        <v>0</v>
      </c>
      <c r="L76" s="20">
        <f t="shared" si="13"/>
        <v>3.1</v>
      </c>
      <c r="M76" s="122">
        <f t="shared" si="14"/>
        <v>46.060566299999998</v>
      </c>
      <c r="N76" s="124">
        <f t="shared" si="15"/>
        <v>46.060566299999998</v>
      </c>
      <c r="O76" s="33">
        <v>2</v>
      </c>
      <c r="P76" s="33">
        <v>0</v>
      </c>
      <c r="Q76" s="23">
        <v>1</v>
      </c>
      <c r="R76" s="23">
        <f t="shared" si="16"/>
        <v>0</v>
      </c>
    </row>
    <row r="77" spans="1:18" ht="14.25" customHeight="1">
      <c r="A77" s="14">
        <v>70</v>
      </c>
      <c r="B77" s="112" t="s">
        <v>17</v>
      </c>
      <c r="C77" s="11">
        <f t="shared" si="11"/>
        <v>0</v>
      </c>
      <c r="D77" s="11">
        <v>0</v>
      </c>
      <c r="E77" s="11">
        <v>0</v>
      </c>
      <c r="F77" s="12">
        <v>2932.86</v>
      </c>
      <c r="G77" s="12">
        <f t="shared" si="12"/>
        <v>3070.70442</v>
      </c>
      <c r="H77" s="20">
        <v>1</v>
      </c>
      <c r="I77" s="12">
        <f t="shared" si="9"/>
        <v>2932.86</v>
      </c>
      <c r="J77" s="9">
        <f t="shared" si="10"/>
        <v>3070.70442</v>
      </c>
      <c r="K77" s="12">
        <v>0</v>
      </c>
      <c r="L77" s="20">
        <f t="shared" si="13"/>
        <v>0</v>
      </c>
      <c r="M77" s="122">
        <f t="shared" si="14"/>
        <v>0</v>
      </c>
      <c r="N77" s="124">
        <f t="shared" si="15"/>
        <v>0</v>
      </c>
      <c r="O77" s="33">
        <v>0</v>
      </c>
      <c r="P77" s="33">
        <v>0</v>
      </c>
      <c r="Q77" s="23">
        <v>0</v>
      </c>
      <c r="R77" s="23">
        <f t="shared" si="16"/>
        <v>0</v>
      </c>
    </row>
    <row r="78" spans="1:18" ht="14.25" customHeight="1">
      <c r="A78" s="14">
        <v>71</v>
      </c>
      <c r="B78" s="112" t="s">
        <v>18</v>
      </c>
      <c r="C78" s="11">
        <f t="shared" si="11"/>
        <v>0</v>
      </c>
      <c r="D78" s="11">
        <v>0</v>
      </c>
      <c r="E78" s="11">
        <v>0</v>
      </c>
      <c r="F78" s="12">
        <v>2932.86</v>
      </c>
      <c r="G78" s="12">
        <f t="shared" si="12"/>
        <v>3070.70442</v>
      </c>
      <c r="H78" s="20">
        <v>1</v>
      </c>
      <c r="I78" s="12">
        <f t="shared" si="9"/>
        <v>2932.86</v>
      </c>
      <c r="J78" s="9">
        <f t="shared" si="10"/>
        <v>3070.70442</v>
      </c>
      <c r="K78" s="12">
        <v>0</v>
      </c>
      <c r="L78" s="20">
        <f t="shared" si="13"/>
        <v>0</v>
      </c>
      <c r="M78" s="122">
        <f t="shared" si="14"/>
        <v>0</v>
      </c>
      <c r="N78" s="124">
        <f t="shared" si="15"/>
        <v>0</v>
      </c>
      <c r="O78" s="33">
        <v>0</v>
      </c>
      <c r="P78" s="33">
        <v>0</v>
      </c>
      <c r="Q78" s="23">
        <v>0</v>
      </c>
      <c r="R78" s="23">
        <f t="shared" si="16"/>
        <v>0</v>
      </c>
    </row>
    <row r="79" spans="1:18" ht="14.25" customHeight="1">
      <c r="A79" s="14">
        <v>72</v>
      </c>
      <c r="B79" s="112" t="s">
        <v>65</v>
      </c>
      <c r="C79" s="11">
        <f t="shared" si="11"/>
        <v>1</v>
      </c>
      <c r="D79" s="11">
        <v>1</v>
      </c>
      <c r="E79" s="11">
        <v>0</v>
      </c>
      <c r="F79" s="12">
        <v>2932.86</v>
      </c>
      <c r="G79" s="12">
        <f t="shared" si="12"/>
        <v>3070.70442</v>
      </c>
      <c r="H79" s="20">
        <v>1.4</v>
      </c>
      <c r="I79" s="12">
        <f t="shared" si="9"/>
        <v>4106.0039999999999</v>
      </c>
      <c r="J79" s="9">
        <f t="shared" si="10"/>
        <v>4298.9861879999999</v>
      </c>
      <c r="K79" s="12">
        <v>61.58</v>
      </c>
      <c r="L79" s="20">
        <f t="shared" si="13"/>
        <v>4.2</v>
      </c>
      <c r="M79" s="122">
        <f t="shared" si="14"/>
        <v>61.590059999999994</v>
      </c>
      <c r="N79" s="124">
        <f t="shared" si="15"/>
        <v>1.0059999999995739E-2</v>
      </c>
      <c r="O79" s="33">
        <v>1</v>
      </c>
      <c r="P79" s="33">
        <v>0</v>
      </c>
      <c r="Q79" s="23">
        <v>1</v>
      </c>
      <c r="R79" s="23">
        <f t="shared" si="16"/>
        <v>0</v>
      </c>
    </row>
    <row r="80" spans="1:18" ht="14.25" customHeight="1">
      <c r="A80" s="14">
        <v>73</v>
      </c>
      <c r="B80" s="112" t="s">
        <v>19</v>
      </c>
      <c r="C80" s="11">
        <f t="shared" si="11"/>
        <v>0</v>
      </c>
      <c r="D80" s="11">
        <v>0</v>
      </c>
      <c r="E80" s="11">
        <v>0</v>
      </c>
      <c r="F80" s="12">
        <v>2932.86</v>
      </c>
      <c r="G80" s="12">
        <f t="shared" si="12"/>
        <v>3070.70442</v>
      </c>
      <c r="H80" s="20">
        <v>1</v>
      </c>
      <c r="I80" s="12">
        <f t="shared" si="9"/>
        <v>2932.86</v>
      </c>
      <c r="J80" s="9">
        <f t="shared" si="10"/>
        <v>3070.70442</v>
      </c>
      <c r="K80" s="12">
        <v>0</v>
      </c>
      <c r="L80" s="20">
        <f t="shared" si="13"/>
        <v>0</v>
      </c>
      <c r="M80" s="122">
        <f t="shared" si="14"/>
        <v>0</v>
      </c>
      <c r="N80" s="124">
        <f t="shared" si="15"/>
        <v>0</v>
      </c>
      <c r="O80" s="33">
        <v>0</v>
      </c>
      <c r="P80" s="33">
        <v>0</v>
      </c>
      <c r="Q80" s="23">
        <v>0</v>
      </c>
      <c r="R80" s="23">
        <f t="shared" si="16"/>
        <v>0</v>
      </c>
    </row>
    <row r="81" spans="1:18" ht="14.25" customHeight="1">
      <c r="A81" s="14">
        <v>74</v>
      </c>
      <c r="B81" s="112" t="s">
        <v>53</v>
      </c>
      <c r="C81" s="11">
        <f t="shared" si="11"/>
        <v>1</v>
      </c>
      <c r="D81" s="11">
        <v>0</v>
      </c>
      <c r="E81" s="11">
        <v>1</v>
      </c>
      <c r="F81" s="12">
        <v>2932.86</v>
      </c>
      <c r="G81" s="12">
        <f t="shared" si="12"/>
        <v>3070.70442</v>
      </c>
      <c r="H81" s="20">
        <v>1.1599999999999999</v>
      </c>
      <c r="I81" s="12">
        <f t="shared" si="9"/>
        <v>3402.1176</v>
      </c>
      <c r="J81" s="9">
        <f t="shared" si="10"/>
        <v>3562.0171271999998</v>
      </c>
      <c r="K81" s="12">
        <v>0</v>
      </c>
      <c r="L81" s="20">
        <f t="shared" si="13"/>
        <v>3.6</v>
      </c>
      <c r="M81" s="122">
        <f t="shared" si="14"/>
        <v>53.43025690799999</v>
      </c>
      <c r="N81" s="124">
        <f t="shared" si="15"/>
        <v>53.43025690799999</v>
      </c>
      <c r="O81" s="33">
        <v>0</v>
      </c>
      <c r="P81" s="33">
        <v>1</v>
      </c>
      <c r="Q81" s="23">
        <v>1</v>
      </c>
      <c r="R81" s="23">
        <f t="shared" si="16"/>
        <v>0</v>
      </c>
    </row>
    <row r="82" spans="1:18" ht="14.25" customHeight="1">
      <c r="A82" s="14">
        <v>75</v>
      </c>
      <c r="B82" s="112" t="s">
        <v>50</v>
      </c>
      <c r="C82" s="11">
        <f t="shared" si="11"/>
        <v>1</v>
      </c>
      <c r="D82" s="11">
        <v>0</v>
      </c>
      <c r="E82" s="11">
        <v>1</v>
      </c>
      <c r="F82" s="12">
        <v>2932.86</v>
      </c>
      <c r="G82" s="12">
        <f t="shared" si="12"/>
        <v>3070.70442</v>
      </c>
      <c r="H82" s="20">
        <v>1</v>
      </c>
      <c r="I82" s="12">
        <f t="shared" si="9"/>
        <v>2932.86</v>
      </c>
      <c r="J82" s="9">
        <f t="shared" si="10"/>
        <v>3070.70442</v>
      </c>
      <c r="K82" s="12">
        <v>45</v>
      </c>
      <c r="L82" s="20">
        <f t="shared" si="13"/>
        <v>3.1</v>
      </c>
      <c r="M82" s="122">
        <f t="shared" si="14"/>
        <v>46.060566299999998</v>
      </c>
      <c r="N82" s="124">
        <f t="shared" si="15"/>
        <v>1.0605662999999979</v>
      </c>
      <c r="O82" s="33">
        <v>0</v>
      </c>
      <c r="P82" s="33">
        <v>0</v>
      </c>
      <c r="Q82" s="23">
        <v>1</v>
      </c>
      <c r="R82" s="23">
        <f t="shared" si="16"/>
        <v>0</v>
      </c>
    </row>
    <row r="83" spans="1:18" ht="14.25" customHeight="1">
      <c r="A83" s="14">
        <v>76</v>
      </c>
      <c r="B83" s="112" t="s">
        <v>54</v>
      </c>
      <c r="C83" s="11">
        <f t="shared" si="11"/>
        <v>2</v>
      </c>
      <c r="D83" s="11">
        <v>0</v>
      </c>
      <c r="E83" s="11">
        <v>2</v>
      </c>
      <c r="F83" s="12">
        <v>2932.86</v>
      </c>
      <c r="G83" s="12">
        <f t="shared" si="12"/>
        <v>3070.70442</v>
      </c>
      <c r="H83" s="20">
        <v>1.1499999999999999</v>
      </c>
      <c r="I83" s="12">
        <f t="shared" si="9"/>
        <v>3372.7889999999998</v>
      </c>
      <c r="J83" s="9">
        <f t="shared" si="10"/>
        <v>3531.3100829999998</v>
      </c>
      <c r="K83" s="12">
        <v>0</v>
      </c>
      <c r="L83" s="20">
        <f t="shared" si="13"/>
        <v>7.1</v>
      </c>
      <c r="M83" s="122">
        <f t="shared" si="14"/>
        <v>105.93930248999999</v>
      </c>
      <c r="N83" s="124">
        <f t="shared" si="15"/>
        <v>105.93930248999999</v>
      </c>
      <c r="O83" s="33">
        <v>0</v>
      </c>
      <c r="P83" s="33">
        <v>2</v>
      </c>
      <c r="Q83" s="23">
        <v>2</v>
      </c>
      <c r="R83" s="23">
        <f t="shared" si="16"/>
        <v>0</v>
      </c>
    </row>
    <row r="84" spans="1:18" ht="14.25" customHeight="1">
      <c r="A84" s="14">
        <v>77</v>
      </c>
      <c r="B84" s="112" t="s">
        <v>20</v>
      </c>
      <c r="C84" s="11">
        <f t="shared" si="11"/>
        <v>1</v>
      </c>
      <c r="D84" s="11">
        <v>0</v>
      </c>
      <c r="E84" s="11">
        <v>1</v>
      </c>
      <c r="F84" s="12">
        <v>2932.86</v>
      </c>
      <c r="G84" s="12">
        <f t="shared" si="12"/>
        <v>3070.70442</v>
      </c>
      <c r="H84" s="20">
        <v>1</v>
      </c>
      <c r="I84" s="12">
        <f t="shared" si="9"/>
        <v>2932.86</v>
      </c>
      <c r="J84" s="9">
        <f t="shared" si="10"/>
        <v>3070.70442</v>
      </c>
      <c r="K84" s="12">
        <v>0</v>
      </c>
      <c r="L84" s="20">
        <f t="shared" si="13"/>
        <v>3.1</v>
      </c>
      <c r="M84" s="122">
        <f t="shared" si="14"/>
        <v>46.060566299999998</v>
      </c>
      <c r="N84" s="124">
        <f t="shared" si="15"/>
        <v>46.060566299999998</v>
      </c>
      <c r="O84" s="33">
        <v>6</v>
      </c>
      <c r="P84" s="33">
        <v>1</v>
      </c>
      <c r="Q84" s="23">
        <v>1</v>
      </c>
      <c r="R84" s="23">
        <f t="shared" si="16"/>
        <v>0</v>
      </c>
    </row>
    <row r="85" spans="1:18" ht="14.25" customHeight="1">
      <c r="A85" s="14">
        <v>78</v>
      </c>
      <c r="B85" s="112" t="s">
        <v>154</v>
      </c>
      <c r="C85" s="11">
        <f t="shared" si="11"/>
        <v>5</v>
      </c>
      <c r="D85" s="11">
        <v>0</v>
      </c>
      <c r="E85" s="11">
        <v>5</v>
      </c>
      <c r="F85" s="12">
        <v>2932.86</v>
      </c>
      <c r="G85" s="12">
        <f t="shared" si="12"/>
        <v>3070.70442</v>
      </c>
      <c r="H85" s="20">
        <v>1</v>
      </c>
      <c r="I85" s="12">
        <f t="shared" si="9"/>
        <v>2932.86</v>
      </c>
      <c r="J85" s="9">
        <f t="shared" si="10"/>
        <v>3070.70442</v>
      </c>
      <c r="K85" s="12">
        <v>0</v>
      </c>
      <c r="L85" s="20">
        <f t="shared" si="13"/>
        <v>15.4</v>
      </c>
      <c r="M85" s="122">
        <f t="shared" si="14"/>
        <v>230.3028315</v>
      </c>
      <c r="N85" s="124">
        <f t="shared" si="15"/>
        <v>230.3028315</v>
      </c>
      <c r="O85" s="33">
        <v>5</v>
      </c>
      <c r="P85" s="33">
        <v>5</v>
      </c>
      <c r="Q85" s="23">
        <v>5</v>
      </c>
      <c r="R85" s="23">
        <f t="shared" si="16"/>
        <v>0</v>
      </c>
    </row>
    <row r="86" spans="1:18" ht="14.25" customHeight="1">
      <c r="A86" s="14">
        <v>79</v>
      </c>
      <c r="B86" s="112" t="s">
        <v>155</v>
      </c>
      <c r="C86" s="11">
        <f t="shared" si="11"/>
        <v>0</v>
      </c>
      <c r="D86" s="11">
        <v>0</v>
      </c>
      <c r="E86" s="11">
        <v>0</v>
      </c>
      <c r="F86" s="12">
        <v>2932.86</v>
      </c>
      <c r="G86" s="12">
        <f t="shared" si="12"/>
        <v>3070.70442</v>
      </c>
      <c r="H86" s="20">
        <v>1</v>
      </c>
      <c r="I86" s="12">
        <f t="shared" si="9"/>
        <v>2932.86</v>
      </c>
      <c r="J86" s="9">
        <f t="shared" si="10"/>
        <v>3070.70442</v>
      </c>
      <c r="K86" s="12">
        <v>0</v>
      </c>
      <c r="L86" s="20">
        <f t="shared" si="13"/>
        <v>0</v>
      </c>
      <c r="M86" s="122">
        <f t="shared" si="14"/>
        <v>0</v>
      </c>
      <c r="N86" s="124">
        <f t="shared" si="15"/>
        <v>0</v>
      </c>
      <c r="O86" s="33">
        <v>0</v>
      </c>
      <c r="P86" s="33">
        <v>0</v>
      </c>
      <c r="Q86" s="23">
        <v>0</v>
      </c>
      <c r="R86" s="23">
        <f t="shared" si="16"/>
        <v>0</v>
      </c>
    </row>
    <row r="87" spans="1:18" ht="14.25" customHeight="1">
      <c r="A87" s="14">
        <v>80</v>
      </c>
      <c r="B87" s="112" t="s">
        <v>86</v>
      </c>
      <c r="C87" s="11">
        <f t="shared" si="11"/>
        <v>2</v>
      </c>
      <c r="D87" s="11">
        <v>0</v>
      </c>
      <c r="E87" s="11">
        <v>2</v>
      </c>
      <c r="F87" s="12">
        <v>2932.86</v>
      </c>
      <c r="G87" s="12">
        <f t="shared" si="12"/>
        <v>3070.70442</v>
      </c>
      <c r="H87" s="20">
        <v>1</v>
      </c>
      <c r="I87" s="12">
        <f t="shared" si="9"/>
        <v>2932.86</v>
      </c>
      <c r="J87" s="9">
        <f t="shared" si="10"/>
        <v>3070.70442</v>
      </c>
      <c r="K87" s="12">
        <v>0</v>
      </c>
      <c r="L87" s="20">
        <f t="shared" si="13"/>
        <v>6.1</v>
      </c>
      <c r="M87" s="122">
        <f t="shared" si="14"/>
        <v>92.121132599999996</v>
      </c>
      <c r="N87" s="124">
        <f t="shared" si="15"/>
        <v>92.121132599999996</v>
      </c>
      <c r="O87" s="33">
        <v>1</v>
      </c>
      <c r="P87" s="33">
        <v>2</v>
      </c>
      <c r="Q87" s="23">
        <v>2</v>
      </c>
      <c r="R87" s="23">
        <f t="shared" si="16"/>
        <v>0</v>
      </c>
    </row>
    <row r="88" spans="1:18" ht="14.25" customHeight="1">
      <c r="A88" s="14">
        <v>81</v>
      </c>
      <c r="B88" s="112" t="s">
        <v>74</v>
      </c>
      <c r="C88" s="11">
        <f t="shared" si="11"/>
        <v>0</v>
      </c>
      <c r="D88" s="11">
        <v>0</v>
      </c>
      <c r="E88" s="11">
        <v>0</v>
      </c>
      <c r="F88" s="12">
        <v>2932.86</v>
      </c>
      <c r="G88" s="12">
        <f t="shared" si="12"/>
        <v>3070.70442</v>
      </c>
      <c r="H88" s="20">
        <v>1.27</v>
      </c>
      <c r="I88" s="12">
        <f t="shared" si="9"/>
        <v>3724.7322000000004</v>
      </c>
      <c r="J88" s="9">
        <f t="shared" si="10"/>
        <v>3899.7946133999999</v>
      </c>
      <c r="K88" s="12">
        <v>0</v>
      </c>
      <c r="L88" s="20">
        <f t="shared" si="13"/>
        <v>0</v>
      </c>
      <c r="M88" s="122">
        <f t="shared" si="14"/>
        <v>0</v>
      </c>
      <c r="N88" s="124">
        <f t="shared" si="15"/>
        <v>0</v>
      </c>
      <c r="O88" s="33">
        <v>0</v>
      </c>
      <c r="P88" s="33">
        <v>0</v>
      </c>
      <c r="Q88" s="23">
        <v>0</v>
      </c>
      <c r="R88" s="23">
        <f t="shared" si="16"/>
        <v>0</v>
      </c>
    </row>
    <row r="89" spans="1:18" ht="14.25" customHeight="1">
      <c r="A89" s="14">
        <v>82</v>
      </c>
      <c r="B89" s="112" t="s">
        <v>87</v>
      </c>
      <c r="C89" s="11">
        <f t="shared" si="11"/>
        <v>0</v>
      </c>
      <c r="D89" s="11">
        <v>0</v>
      </c>
      <c r="E89" s="11">
        <v>0</v>
      </c>
      <c r="F89" s="12">
        <v>2932.86</v>
      </c>
      <c r="G89" s="12">
        <f t="shared" si="12"/>
        <v>3070.70442</v>
      </c>
      <c r="H89" s="20">
        <v>1.5</v>
      </c>
      <c r="I89" s="12">
        <f t="shared" si="9"/>
        <v>4399.29</v>
      </c>
      <c r="J89" s="9">
        <f t="shared" si="10"/>
        <v>4606.05663</v>
      </c>
      <c r="K89" s="12">
        <v>0</v>
      </c>
      <c r="L89" s="20">
        <f t="shared" si="13"/>
        <v>0</v>
      </c>
      <c r="M89" s="122">
        <f t="shared" si="14"/>
        <v>0</v>
      </c>
      <c r="N89" s="124">
        <f t="shared" si="15"/>
        <v>0</v>
      </c>
      <c r="O89" s="33">
        <v>0</v>
      </c>
      <c r="P89" s="33">
        <v>0</v>
      </c>
      <c r="Q89" s="23">
        <v>0</v>
      </c>
      <c r="R89" s="23">
        <f t="shared" si="16"/>
        <v>0</v>
      </c>
    </row>
    <row r="90" spans="1:18" ht="14.25" customHeight="1">
      <c r="A90" s="14">
        <v>83</v>
      </c>
      <c r="B90" s="112" t="s">
        <v>156</v>
      </c>
      <c r="C90" s="11">
        <f t="shared" si="11"/>
        <v>1</v>
      </c>
      <c r="D90" s="11">
        <v>0</v>
      </c>
      <c r="E90" s="11">
        <v>1</v>
      </c>
      <c r="F90" s="12">
        <v>2932.86</v>
      </c>
      <c r="G90" s="12">
        <f t="shared" si="12"/>
        <v>3070.70442</v>
      </c>
      <c r="H90" s="20">
        <v>1.5</v>
      </c>
      <c r="I90" s="12">
        <f t="shared" si="9"/>
        <v>4399.29</v>
      </c>
      <c r="J90" s="9">
        <f t="shared" si="10"/>
        <v>4606.05663</v>
      </c>
      <c r="K90" s="12">
        <v>0</v>
      </c>
      <c r="L90" s="20">
        <f t="shared" si="13"/>
        <v>4.5999999999999996</v>
      </c>
      <c r="M90" s="122">
        <f t="shared" si="14"/>
        <v>69.090849450000007</v>
      </c>
      <c r="N90" s="124">
        <f t="shared" si="15"/>
        <v>69.090849450000007</v>
      </c>
      <c r="O90" s="33">
        <v>0</v>
      </c>
      <c r="P90" s="33">
        <v>1</v>
      </c>
      <c r="Q90" s="23">
        <v>1</v>
      </c>
      <c r="R90" s="23">
        <f t="shared" si="16"/>
        <v>0</v>
      </c>
    </row>
    <row r="91" spans="1:18" ht="14.25" customHeight="1">
      <c r="A91" s="14">
        <v>84</v>
      </c>
      <c r="B91" s="112" t="s">
        <v>75</v>
      </c>
      <c r="C91" s="11">
        <f t="shared" si="11"/>
        <v>0</v>
      </c>
      <c r="D91" s="11">
        <v>0</v>
      </c>
      <c r="E91" s="11">
        <v>0</v>
      </c>
      <c r="F91" s="12">
        <v>2932.86</v>
      </c>
      <c r="G91" s="12">
        <f t="shared" si="12"/>
        <v>3070.70442</v>
      </c>
      <c r="H91" s="20">
        <v>2</v>
      </c>
      <c r="I91" s="12">
        <f t="shared" si="9"/>
        <v>5865.72</v>
      </c>
      <c r="J91" s="9">
        <f t="shared" si="10"/>
        <v>6141.4088400000001</v>
      </c>
      <c r="K91" s="12">
        <v>0</v>
      </c>
      <c r="L91" s="20">
        <f t="shared" si="13"/>
        <v>0</v>
      </c>
      <c r="M91" s="122">
        <f t="shared" si="14"/>
        <v>0</v>
      </c>
      <c r="N91" s="124">
        <f t="shared" si="15"/>
        <v>0</v>
      </c>
      <c r="O91" s="33">
        <v>0</v>
      </c>
      <c r="P91" s="33">
        <v>0</v>
      </c>
      <c r="Q91" s="23">
        <v>0</v>
      </c>
      <c r="R91" s="23">
        <f t="shared" si="16"/>
        <v>0</v>
      </c>
    </row>
    <row r="92" spans="1:18" ht="14.25" customHeight="1">
      <c r="A92" s="14">
        <v>85</v>
      </c>
      <c r="B92" s="112" t="s">
        <v>157</v>
      </c>
      <c r="C92" s="11">
        <f t="shared" si="11"/>
        <v>1</v>
      </c>
      <c r="D92" s="11">
        <v>0</v>
      </c>
      <c r="E92" s="11">
        <v>1</v>
      </c>
      <c r="F92" s="12">
        <v>2932.86</v>
      </c>
      <c r="G92" s="12">
        <f t="shared" si="12"/>
        <v>3070.70442</v>
      </c>
      <c r="H92" s="20">
        <v>1.5</v>
      </c>
      <c r="I92" s="12">
        <f t="shared" si="9"/>
        <v>4399.29</v>
      </c>
      <c r="J92" s="9">
        <f t="shared" si="10"/>
        <v>4606.05663</v>
      </c>
      <c r="K92" s="12">
        <v>69</v>
      </c>
      <c r="L92" s="20">
        <f t="shared" si="13"/>
        <v>4.7</v>
      </c>
      <c r="M92" s="122">
        <f t="shared" si="14"/>
        <v>69.090849450000007</v>
      </c>
      <c r="N92" s="124">
        <f t="shared" si="15"/>
        <v>9.0849450000007437E-2</v>
      </c>
      <c r="O92" s="33">
        <v>1</v>
      </c>
      <c r="P92" s="33">
        <v>0</v>
      </c>
      <c r="Q92" s="23">
        <v>1</v>
      </c>
      <c r="R92" s="23">
        <f t="shared" si="16"/>
        <v>0</v>
      </c>
    </row>
    <row r="93" spans="1:18" ht="14.25" customHeight="1">
      <c r="A93" s="30">
        <v>86</v>
      </c>
      <c r="B93" s="112" t="s">
        <v>158</v>
      </c>
      <c r="C93" s="11">
        <f t="shared" si="11"/>
        <v>0</v>
      </c>
      <c r="D93" s="11">
        <v>0</v>
      </c>
      <c r="E93" s="11">
        <v>0</v>
      </c>
      <c r="F93" s="12">
        <v>2932.86</v>
      </c>
      <c r="G93" s="12">
        <f t="shared" si="12"/>
        <v>3070.70442</v>
      </c>
      <c r="H93" s="20">
        <v>1.4</v>
      </c>
      <c r="I93" s="12">
        <f t="shared" si="9"/>
        <v>4106.0039999999999</v>
      </c>
      <c r="J93" s="9">
        <f t="shared" si="10"/>
        <v>4298.9861879999999</v>
      </c>
      <c r="K93" s="12">
        <v>0</v>
      </c>
      <c r="L93" s="20">
        <f t="shared" si="13"/>
        <v>0</v>
      </c>
      <c r="M93" s="122">
        <f t="shared" si="14"/>
        <v>0</v>
      </c>
      <c r="N93" s="124">
        <f t="shared" si="15"/>
        <v>0</v>
      </c>
      <c r="O93" s="33">
        <v>0</v>
      </c>
      <c r="Q93" s="23">
        <v>0</v>
      </c>
      <c r="R93" s="23">
        <f t="shared" si="16"/>
        <v>0</v>
      </c>
    </row>
    <row r="94" spans="1:18">
      <c r="A94" s="17"/>
      <c r="B94" s="17"/>
      <c r="C94" s="25"/>
      <c r="D94" s="25"/>
      <c r="E94" s="25"/>
      <c r="F94" s="17"/>
      <c r="G94" s="17"/>
      <c r="H94" s="17"/>
      <c r="I94" s="17"/>
      <c r="J94" s="17"/>
      <c r="K94" s="17"/>
      <c r="L94" s="17"/>
    </row>
  </sheetData>
  <mergeCells count="11">
    <mergeCell ref="O3:O4"/>
    <mergeCell ref="P3:P4"/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31" footer="0.31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3"/>
  <sheetViews>
    <sheetView zoomScaleNormal="100" workbookViewId="0">
      <pane ySplit="4" topLeftCell="A5" activePane="bottomLeft" state="frozen"/>
      <selection activeCell="G105" sqref="G105:G106"/>
      <selection pane="bottomLeft" activeCell="C6" sqref="C6:E6"/>
    </sheetView>
  </sheetViews>
  <sheetFormatPr defaultRowHeight="12.75"/>
  <cols>
    <col min="1" max="1" width="4" customWidth="1"/>
    <col min="2" max="2" width="31.5703125" customWidth="1"/>
    <col min="3" max="4" width="11.140625" style="23" customWidth="1"/>
    <col min="5" max="5" width="11.5703125" style="23" customWidth="1"/>
    <col min="6" max="6" width="11.85546875" customWidth="1"/>
    <col min="7" max="7" width="12" customWidth="1"/>
    <col min="8" max="8" width="11.5703125" customWidth="1"/>
    <col min="9" max="10" width="12.5703125" customWidth="1"/>
    <col min="11" max="11" width="11" customWidth="1"/>
    <col min="12" max="12" width="24.7109375" customWidth="1"/>
    <col min="13" max="13" width="14.85546875" customWidth="1"/>
    <col min="15" max="15" width="10.85546875" customWidth="1"/>
    <col min="16" max="16" width="10.28515625" customWidth="1"/>
  </cols>
  <sheetData>
    <row r="1" spans="1:16" ht="18" customHeight="1">
      <c r="A1" s="1"/>
      <c r="B1" s="1"/>
      <c r="C1" s="21"/>
      <c r="D1" s="21"/>
      <c r="E1" s="21"/>
      <c r="F1" s="1"/>
      <c r="G1" s="1"/>
      <c r="H1" s="1"/>
      <c r="I1" s="1"/>
      <c r="J1" s="1"/>
      <c r="K1" s="1"/>
      <c r="L1" s="2" t="s">
        <v>84</v>
      </c>
    </row>
    <row r="2" spans="1:16" ht="80.25" customHeight="1">
      <c r="A2" s="194" t="s">
        <v>218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6" ht="26.25" customHeight="1">
      <c r="A3" s="195" t="s">
        <v>77</v>
      </c>
      <c r="B3" s="195" t="s">
        <v>2</v>
      </c>
      <c r="C3" s="202" t="s">
        <v>136</v>
      </c>
      <c r="D3" s="198" t="s">
        <v>202</v>
      </c>
      <c r="E3" s="200"/>
      <c r="F3" s="198" t="s">
        <v>78</v>
      </c>
      <c r="G3" s="199"/>
      <c r="H3" s="199"/>
      <c r="I3" s="199"/>
      <c r="J3" s="200"/>
      <c r="K3" s="195" t="s">
        <v>188</v>
      </c>
      <c r="L3" s="195" t="s">
        <v>224</v>
      </c>
      <c r="M3" s="193" t="s">
        <v>221</v>
      </c>
      <c r="O3" s="191" t="s">
        <v>243</v>
      </c>
      <c r="P3" s="191" t="s">
        <v>244</v>
      </c>
    </row>
    <row r="4" spans="1:16" ht="134.25" customHeight="1">
      <c r="A4" s="197"/>
      <c r="B4" s="197"/>
      <c r="C4" s="192"/>
      <c r="D4" s="117" t="s">
        <v>203</v>
      </c>
      <c r="E4" s="3" t="s">
        <v>204</v>
      </c>
      <c r="F4" s="3" t="s">
        <v>217</v>
      </c>
      <c r="G4" s="3" t="s">
        <v>236</v>
      </c>
      <c r="H4" s="3" t="s">
        <v>122</v>
      </c>
      <c r="I4" s="3" t="s">
        <v>219</v>
      </c>
      <c r="J4" s="3" t="s">
        <v>235</v>
      </c>
      <c r="K4" s="197"/>
      <c r="L4" s="203"/>
      <c r="M4" s="193"/>
      <c r="O4" s="192"/>
      <c r="P4" s="192"/>
    </row>
    <row r="5" spans="1:16">
      <c r="A5" s="4">
        <v>1</v>
      </c>
      <c r="B5" s="5">
        <v>2</v>
      </c>
      <c r="C5" s="22">
        <v>3</v>
      </c>
      <c r="D5" s="4">
        <v>4</v>
      </c>
      <c r="E5" s="5">
        <v>5</v>
      </c>
      <c r="F5" s="22">
        <v>6</v>
      </c>
      <c r="G5" s="4">
        <v>7</v>
      </c>
      <c r="H5" s="5">
        <v>8</v>
      </c>
      <c r="I5" s="22">
        <v>9</v>
      </c>
      <c r="J5" s="4">
        <v>10</v>
      </c>
      <c r="K5" s="5">
        <v>11</v>
      </c>
      <c r="L5" s="22">
        <v>12</v>
      </c>
      <c r="M5" s="120"/>
    </row>
    <row r="6" spans="1:16">
      <c r="A6" s="14"/>
      <c r="B6" s="15" t="s">
        <v>3</v>
      </c>
      <c r="C6" s="143">
        <f>SUM(C8:C93)</f>
        <v>51</v>
      </c>
      <c r="D6" s="143">
        <f>SUM(D8:D93)</f>
        <v>4</v>
      </c>
      <c r="E6" s="143">
        <f>SUM(E8:E93)</f>
        <v>47</v>
      </c>
      <c r="F6" s="13"/>
      <c r="G6" s="13"/>
      <c r="H6" s="13"/>
      <c r="I6" s="13"/>
      <c r="J6" s="13"/>
      <c r="K6" s="24">
        <f>SUM(K8:K93)</f>
        <v>134.79</v>
      </c>
      <c r="L6" s="26">
        <f>SUM(L8:L93)</f>
        <v>37.099999999999987</v>
      </c>
      <c r="M6" s="121">
        <f>SUM(M8:M93)</f>
        <v>547.26877875330001</v>
      </c>
      <c r="N6" s="121">
        <f t="shared" ref="N6:P6" si="0">SUM(N8:N93)</f>
        <v>412.47877875330011</v>
      </c>
      <c r="O6" s="121">
        <f t="shared" si="0"/>
        <v>53</v>
      </c>
      <c r="P6" s="121">
        <f t="shared" si="0"/>
        <v>44</v>
      </c>
    </row>
    <row r="7" spans="1:16" ht="12.75" customHeight="1">
      <c r="A7" s="14"/>
      <c r="B7" s="15"/>
      <c r="C7" s="10"/>
      <c r="D7" s="10"/>
      <c r="E7" s="10"/>
      <c r="F7" s="9"/>
      <c r="G7" s="9"/>
      <c r="H7" s="9"/>
      <c r="I7" s="9"/>
      <c r="J7" s="9"/>
      <c r="K7" s="9"/>
      <c r="L7" s="18"/>
      <c r="M7" s="120"/>
    </row>
    <row r="8" spans="1:16" ht="14.25" customHeight="1">
      <c r="A8" s="14">
        <v>1</v>
      </c>
      <c r="B8" s="112" t="s">
        <v>148</v>
      </c>
      <c r="C8" s="11">
        <f>D8+E8</f>
        <v>0</v>
      </c>
      <c r="D8" s="11">
        <v>0</v>
      </c>
      <c r="E8" s="11">
        <v>0</v>
      </c>
      <c r="F8" s="12">
        <v>628.47</v>
      </c>
      <c r="G8" s="12">
        <f>F8*1.047</f>
        <v>658.00809000000004</v>
      </c>
      <c r="H8" s="27">
        <v>1</v>
      </c>
      <c r="I8" s="12">
        <f>F8*H8</f>
        <v>628.47</v>
      </c>
      <c r="J8" s="12">
        <f>G8*H8</f>
        <v>658.00809000000004</v>
      </c>
      <c r="K8" s="12">
        <v>0</v>
      </c>
      <c r="L8" s="20">
        <f>ROUND(((D8*I8+E8*J8+K8)/1000),1)</f>
        <v>0</v>
      </c>
      <c r="M8" s="122">
        <f>(D8*I8+E8*J8)*1.5/100</f>
        <v>0</v>
      </c>
      <c r="N8" s="124">
        <f>M8-K8</f>
        <v>0</v>
      </c>
      <c r="O8" s="33">
        <v>0</v>
      </c>
      <c r="P8" s="33">
        <v>0</v>
      </c>
    </row>
    <row r="9" spans="1:16" ht="14.25" customHeight="1">
      <c r="A9" s="14">
        <v>2</v>
      </c>
      <c r="B9" s="112" t="s">
        <v>55</v>
      </c>
      <c r="C9" s="11">
        <f t="shared" ref="C9:C72" si="1">D9+E9</f>
        <v>0</v>
      </c>
      <c r="D9" s="11">
        <v>0</v>
      </c>
      <c r="E9" s="11">
        <v>0</v>
      </c>
      <c r="F9" s="12">
        <v>628.47</v>
      </c>
      <c r="G9" s="12">
        <f t="shared" ref="G9:G72" si="2">F9*1.047</f>
        <v>658.00809000000004</v>
      </c>
      <c r="H9" s="27">
        <v>1.4</v>
      </c>
      <c r="I9" s="12">
        <f t="shared" ref="I9:I67" si="3">F9*H9</f>
        <v>879.85799999999995</v>
      </c>
      <c r="J9" s="12">
        <f t="shared" ref="J9:J67" si="4">G9*H9</f>
        <v>921.21132599999999</v>
      </c>
      <c r="K9" s="12">
        <v>0</v>
      </c>
      <c r="L9" s="20">
        <f t="shared" ref="L9:L72" si="5">ROUND(((D9*I9+E9*J9+K9)/1000),1)</f>
        <v>0</v>
      </c>
      <c r="M9" s="122">
        <f t="shared" ref="M9:M72" si="6">(D9*I9+E9*J9)*1.5/100</f>
        <v>0</v>
      </c>
      <c r="N9" s="124">
        <f t="shared" ref="N9:N72" si="7">M9-K9</f>
        <v>0</v>
      </c>
      <c r="O9" s="33">
        <v>0</v>
      </c>
      <c r="P9" s="33">
        <v>0</v>
      </c>
    </row>
    <row r="10" spans="1:16" ht="14.25" customHeight="1">
      <c r="A10" s="14">
        <v>3</v>
      </c>
      <c r="B10" s="112" t="s">
        <v>39</v>
      </c>
      <c r="C10" s="11">
        <f t="shared" si="1"/>
        <v>0</v>
      </c>
      <c r="D10" s="11">
        <v>0</v>
      </c>
      <c r="E10" s="11">
        <v>0</v>
      </c>
      <c r="F10" s="12">
        <v>628.47</v>
      </c>
      <c r="G10" s="12">
        <f t="shared" si="2"/>
        <v>658.00809000000004</v>
      </c>
      <c r="H10" s="27">
        <v>1.1499999999999999</v>
      </c>
      <c r="I10" s="12">
        <f t="shared" si="3"/>
        <v>722.7405</v>
      </c>
      <c r="J10" s="12">
        <f t="shared" si="4"/>
        <v>756.70930350000003</v>
      </c>
      <c r="K10" s="12">
        <v>0</v>
      </c>
      <c r="L10" s="20">
        <f t="shared" si="5"/>
        <v>0</v>
      </c>
      <c r="M10" s="122">
        <f t="shared" si="6"/>
        <v>0</v>
      </c>
      <c r="N10" s="124">
        <f t="shared" si="7"/>
        <v>0</v>
      </c>
      <c r="O10" s="33">
        <v>1</v>
      </c>
      <c r="P10" s="33">
        <v>0</v>
      </c>
    </row>
    <row r="11" spans="1:16" ht="14.25" customHeight="1">
      <c r="A11" s="14">
        <v>4</v>
      </c>
      <c r="B11" s="112" t="s">
        <v>56</v>
      </c>
      <c r="C11" s="11">
        <f t="shared" si="1"/>
        <v>0</v>
      </c>
      <c r="D11" s="11">
        <v>0</v>
      </c>
      <c r="E11" s="11">
        <v>0</v>
      </c>
      <c r="F11" s="12">
        <v>628.47</v>
      </c>
      <c r="G11" s="12">
        <f t="shared" si="2"/>
        <v>658.00809000000004</v>
      </c>
      <c r="H11" s="27">
        <v>1.21</v>
      </c>
      <c r="I11" s="12">
        <f t="shared" si="3"/>
        <v>760.44870000000003</v>
      </c>
      <c r="J11" s="12">
        <f t="shared" si="4"/>
        <v>796.18978890000005</v>
      </c>
      <c r="K11" s="12">
        <v>0</v>
      </c>
      <c r="L11" s="20">
        <f t="shared" si="5"/>
        <v>0</v>
      </c>
      <c r="M11" s="122">
        <f t="shared" si="6"/>
        <v>0</v>
      </c>
      <c r="N11" s="124">
        <f t="shared" si="7"/>
        <v>0</v>
      </c>
      <c r="O11" s="33">
        <v>1</v>
      </c>
      <c r="P11" s="33">
        <v>0</v>
      </c>
    </row>
    <row r="12" spans="1:16" ht="14.25" customHeight="1">
      <c r="A12" s="14">
        <v>5</v>
      </c>
      <c r="B12" s="112" t="s">
        <v>30</v>
      </c>
      <c r="C12" s="11">
        <f t="shared" si="1"/>
        <v>0</v>
      </c>
      <c r="D12" s="11">
        <v>0</v>
      </c>
      <c r="E12" s="11">
        <v>0</v>
      </c>
      <c r="F12" s="12">
        <v>628.47</v>
      </c>
      <c r="G12" s="12">
        <f t="shared" si="2"/>
        <v>658.00809000000004</v>
      </c>
      <c r="H12" s="27">
        <v>1</v>
      </c>
      <c r="I12" s="12">
        <f t="shared" si="3"/>
        <v>628.47</v>
      </c>
      <c r="J12" s="12">
        <f t="shared" si="4"/>
        <v>658.00809000000004</v>
      </c>
      <c r="K12" s="12">
        <v>0</v>
      </c>
      <c r="L12" s="20">
        <f t="shared" si="5"/>
        <v>0</v>
      </c>
      <c r="M12" s="122">
        <f t="shared" si="6"/>
        <v>0</v>
      </c>
      <c r="N12" s="124">
        <f t="shared" si="7"/>
        <v>0</v>
      </c>
      <c r="O12" s="33">
        <v>0</v>
      </c>
      <c r="P12" s="33">
        <v>0</v>
      </c>
    </row>
    <row r="13" spans="1:16" ht="14.25" customHeight="1">
      <c r="A13" s="14">
        <v>6</v>
      </c>
      <c r="B13" s="112" t="s">
        <v>31</v>
      </c>
      <c r="C13" s="11">
        <f t="shared" si="1"/>
        <v>0</v>
      </c>
      <c r="D13" s="11">
        <v>0</v>
      </c>
      <c r="E13" s="11">
        <v>0</v>
      </c>
      <c r="F13" s="12">
        <v>628.47</v>
      </c>
      <c r="G13" s="12">
        <f t="shared" si="2"/>
        <v>658.00809000000004</v>
      </c>
      <c r="H13" s="27">
        <v>1</v>
      </c>
      <c r="I13" s="12">
        <f t="shared" si="3"/>
        <v>628.47</v>
      </c>
      <c r="J13" s="12">
        <f t="shared" si="4"/>
        <v>658.00809000000004</v>
      </c>
      <c r="K13" s="12">
        <v>0</v>
      </c>
      <c r="L13" s="20">
        <f t="shared" si="5"/>
        <v>0</v>
      </c>
      <c r="M13" s="122">
        <f t="shared" si="6"/>
        <v>0</v>
      </c>
      <c r="N13" s="124">
        <f t="shared" si="7"/>
        <v>0</v>
      </c>
      <c r="O13" s="33">
        <v>0</v>
      </c>
      <c r="P13" s="33">
        <v>0</v>
      </c>
    </row>
    <row r="14" spans="1:16" ht="14.25" customHeight="1">
      <c r="A14" s="14">
        <v>7</v>
      </c>
      <c r="B14" s="112" t="s">
        <v>149</v>
      </c>
      <c r="C14" s="11">
        <f t="shared" si="1"/>
        <v>0</v>
      </c>
      <c r="D14" s="11">
        <v>0</v>
      </c>
      <c r="E14" s="11">
        <v>0</v>
      </c>
      <c r="F14" s="12">
        <v>628.47</v>
      </c>
      <c r="G14" s="12">
        <f t="shared" si="2"/>
        <v>658.00809000000004</v>
      </c>
      <c r="H14" s="27">
        <v>1</v>
      </c>
      <c r="I14" s="12">
        <f t="shared" si="3"/>
        <v>628.47</v>
      </c>
      <c r="J14" s="12">
        <f t="shared" si="4"/>
        <v>658.00809000000004</v>
      </c>
      <c r="K14" s="12">
        <v>0</v>
      </c>
      <c r="L14" s="20">
        <f t="shared" si="5"/>
        <v>0</v>
      </c>
      <c r="M14" s="122">
        <f t="shared" si="6"/>
        <v>0</v>
      </c>
      <c r="N14" s="124">
        <f t="shared" si="7"/>
        <v>0</v>
      </c>
      <c r="O14" s="33">
        <v>0</v>
      </c>
      <c r="P14" s="33">
        <v>0</v>
      </c>
    </row>
    <row r="15" spans="1:16" ht="14.25" customHeight="1">
      <c r="A15" s="14">
        <v>8</v>
      </c>
      <c r="B15" s="112" t="s">
        <v>34</v>
      </c>
      <c r="C15" s="11">
        <f t="shared" si="1"/>
        <v>0</v>
      </c>
      <c r="D15" s="11">
        <v>0</v>
      </c>
      <c r="E15" s="11">
        <v>0</v>
      </c>
      <c r="F15" s="12">
        <v>628.47</v>
      </c>
      <c r="G15" s="12">
        <f t="shared" si="2"/>
        <v>658.00809000000004</v>
      </c>
      <c r="H15" s="27">
        <v>1.2</v>
      </c>
      <c r="I15" s="12">
        <f t="shared" si="3"/>
        <v>754.16399999999999</v>
      </c>
      <c r="J15" s="12">
        <f t="shared" si="4"/>
        <v>789.60970800000007</v>
      </c>
      <c r="K15" s="12">
        <v>0</v>
      </c>
      <c r="L15" s="20">
        <f t="shared" si="5"/>
        <v>0</v>
      </c>
      <c r="M15" s="122">
        <f t="shared" si="6"/>
        <v>0</v>
      </c>
      <c r="N15" s="124">
        <f t="shared" si="7"/>
        <v>0</v>
      </c>
      <c r="O15" s="33">
        <v>0</v>
      </c>
      <c r="P15" s="33">
        <v>0</v>
      </c>
    </row>
    <row r="16" spans="1:16" ht="14.25" customHeight="1">
      <c r="A16" s="14">
        <v>9</v>
      </c>
      <c r="B16" s="112" t="s">
        <v>150</v>
      </c>
      <c r="C16" s="11">
        <f t="shared" si="1"/>
        <v>0</v>
      </c>
      <c r="D16" s="11">
        <v>0</v>
      </c>
      <c r="E16" s="11">
        <v>0</v>
      </c>
      <c r="F16" s="12">
        <v>628.47</v>
      </c>
      <c r="G16" s="12">
        <f t="shared" si="2"/>
        <v>658.00809000000004</v>
      </c>
      <c r="H16" s="27">
        <v>1</v>
      </c>
      <c r="I16" s="12">
        <f t="shared" si="3"/>
        <v>628.47</v>
      </c>
      <c r="J16" s="12">
        <f t="shared" si="4"/>
        <v>658.00809000000004</v>
      </c>
      <c r="K16" s="12">
        <v>0</v>
      </c>
      <c r="L16" s="20">
        <f t="shared" si="5"/>
        <v>0</v>
      </c>
      <c r="M16" s="122">
        <f t="shared" si="6"/>
        <v>0</v>
      </c>
      <c r="N16" s="124">
        <f t="shared" si="7"/>
        <v>0</v>
      </c>
      <c r="O16" s="33">
        <v>0</v>
      </c>
      <c r="P16" s="33">
        <v>0</v>
      </c>
    </row>
    <row r="17" spans="1:16" ht="14.25" customHeight="1">
      <c r="A17" s="14">
        <v>10</v>
      </c>
      <c r="B17" s="112" t="s">
        <v>21</v>
      </c>
      <c r="C17" s="11">
        <f t="shared" si="1"/>
        <v>1</v>
      </c>
      <c r="D17" s="11">
        <v>0</v>
      </c>
      <c r="E17" s="11">
        <v>1</v>
      </c>
      <c r="F17" s="12">
        <v>628.47</v>
      </c>
      <c r="G17" s="12">
        <f t="shared" si="2"/>
        <v>658.00809000000004</v>
      </c>
      <c r="H17" s="27">
        <v>1.208</v>
      </c>
      <c r="I17" s="12">
        <f t="shared" si="3"/>
        <v>759.19176000000004</v>
      </c>
      <c r="J17" s="12">
        <f t="shared" si="4"/>
        <v>794.87377272000003</v>
      </c>
      <c r="K17" s="12">
        <v>0</v>
      </c>
      <c r="L17" s="20">
        <f t="shared" si="5"/>
        <v>0.8</v>
      </c>
      <c r="M17" s="122">
        <f t="shared" si="6"/>
        <v>11.9231065908</v>
      </c>
      <c r="N17" s="124">
        <f t="shared" si="7"/>
        <v>11.9231065908</v>
      </c>
      <c r="O17" s="33">
        <v>2</v>
      </c>
      <c r="P17" s="33">
        <v>1</v>
      </c>
    </row>
    <row r="18" spans="1:16" ht="14.25" customHeight="1">
      <c r="A18" s="14">
        <v>11</v>
      </c>
      <c r="B18" s="112" t="s">
        <v>22</v>
      </c>
      <c r="C18" s="11">
        <f t="shared" si="1"/>
        <v>0</v>
      </c>
      <c r="D18" s="11">
        <v>0</v>
      </c>
      <c r="E18" s="11">
        <v>0</v>
      </c>
      <c r="F18" s="12">
        <v>628.47</v>
      </c>
      <c r="G18" s="12">
        <f t="shared" si="2"/>
        <v>658.00809000000004</v>
      </c>
      <c r="H18" s="27">
        <v>1.3</v>
      </c>
      <c r="I18" s="12">
        <f t="shared" si="3"/>
        <v>817.01100000000008</v>
      </c>
      <c r="J18" s="12">
        <f t="shared" si="4"/>
        <v>855.41051700000003</v>
      </c>
      <c r="K18" s="12">
        <v>0</v>
      </c>
      <c r="L18" s="20">
        <f t="shared" si="5"/>
        <v>0</v>
      </c>
      <c r="M18" s="122">
        <f t="shared" si="6"/>
        <v>0</v>
      </c>
      <c r="N18" s="124">
        <f t="shared" si="7"/>
        <v>0</v>
      </c>
      <c r="O18" s="33">
        <v>0</v>
      </c>
      <c r="P18" s="33">
        <v>0</v>
      </c>
    </row>
    <row r="19" spans="1:16" ht="14.25" customHeight="1">
      <c r="A19" s="14">
        <v>12</v>
      </c>
      <c r="B19" s="112" t="s">
        <v>85</v>
      </c>
      <c r="C19" s="11">
        <f t="shared" si="1"/>
        <v>0</v>
      </c>
      <c r="D19" s="11">
        <v>0</v>
      </c>
      <c r="E19" s="11">
        <v>0</v>
      </c>
      <c r="F19" s="12">
        <v>628.47</v>
      </c>
      <c r="G19" s="12">
        <f t="shared" si="2"/>
        <v>658.00809000000004</v>
      </c>
      <c r="H19" s="27">
        <v>1</v>
      </c>
      <c r="I19" s="12">
        <f t="shared" si="3"/>
        <v>628.47</v>
      </c>
      <c r="J19" s="12">
        <f t="shared" si="4"/>
        <v>658.00809000000004</v>
      </c>
      <c r="K19" s="12">
        <v>0</v>
      </c>
      <c r="L19" s="20">
        <f t="shared" si="5"/>
        <v>0</v>
      </c>
      <c r="M19" s="122">
        <f t="shared" si="6"/>
        <v>0</v>
      </c>
      <c r="N19" s="124">
        <f t="shared" si="7"/>
        <v>0</v>
      </c>
      <c r="O19" s="33">
        <v>1</v>
      </c>
      <c r="P19" s="33">
        <v>0</v>
      </c>
    </row>
    <row r="20" spans="1:16" ht="14.25" customHeight="1">
      <c r="A20" s="14">
        <v>13</v>
      </c>
      <c r="B20" s="112" t="s">
        <v>40</v>
      </c>
      <c r="C20" s="11">
        <f t="shared" si="1"/>
        <v>1</v>
      </c>
      <c r="D20" s="11">
        <v>0</v>
      </c>
      <c r="E20" s="11">
        <v>1</v>
      </c>
      <c r="F20" s="12">
        <v>628.47</v>
      </c>
      <c r="G20" s="12">
        <f t="shared" si="2"/>
        <v>658.00809000000004</v>
      </c>
      <c r="H20" s="27">
        <v>1</v>
      </c>
      <c r="I20" s="12">
        <f t="shared" si="3"/>
        <v>628.47</v>
      </c>
      <c r="J20" s="12">
        <f t="shared" si="4"/>
        <v>658.00809000000004</v>
      </c>
      <c r="K20" s="12">
        <v>0</v>
      </c>
      <c r="L20" s="20">
        <f t="shared" si="5"/>
        <v>0.7</v>
      </c>
      <c r="M20" s="122">
        <f t="shared" si="6"/>
        <v>9.8701213499999998</v>
      </c>
      <c r="N20" s="124">
        <f t="shared" si="7"/>
        <v>9.8701213499999998</v>
      </c>
      <c r="O20" s="33">
        <v>2</v>
      </c>
      <c r="P20" s="33">
        <v>1</v>
      </c>
    </row>
    <row r="21" spans="1:16" ht="14.25" customHeight="1">
      <c r="A21" s="14">
        <v>14</v>
      </c>
      <c r="B21" s="112" t="s">
        <v>41</v>
      </c>
      <c r="C21" s="11">
        <f t="shared" si="1"/>
        <v>0</v>
      </c>
      <c r="D21" s="11">
        <v>0</v>
      </c>
      <c r="E21" s="11">
        <v>0</v>
      </c>
      <c r="F21" s="12">
        <v>628.47</v>
      </c>
      <c r="G21" s="12">
        <f t="shared" si="2"/>
        <v>658.00809000000004</v>
      </c>
      <c r="H21" s="27">
        <v>1</v>
      </c>
      <c r="I21" s="12">
        <f t="shared" si="3"/>
        <v>628.47</v>
      </c>
      <c r="J21" s="12">
        <f t="shared" si="4"/>
        <v>658.00809000000004</v>
      </c>
      <c r="K21" s="12">
        <v>0</v>
      </c>
      <c r="L21" s="20">
        <f t="shared" si="5"/>
        <v>0</v>
      </c>
      <c r="M21" s="122">
        <f t="shared" si="6"/>
        <v>0</v>
      </c>
      <c r="N21" s="124">
        <f t="shared" si="7"/>
        <v>0</v>
      </c>
      <c r="O21" s="33">
        <v>0</v>
      </c>
      <c r="P21" s="33">
        <v>0</v>
      </c>
    </row>
    <row r="22" spans="1:16" ht="14.25" customHeight="1">
      <c r="A22" s="14">
        <v>15</v>
      </c>
      <c r="B22" s="112" t="s">
        <v>67</v>
      </c>
      <c r="C22" s="11">
        <f t="shared" si="1"/>
        <v>0</v>
      </c>
      <c r="D22" s="11">
        <v>0</v>
      </c>
      <c r="E22" s="11">
        <v>0</v>
      </c>
      <c r="F22" s="12">
        <v>628.47</v>
      </c>
      <c r="G22" s="12">
        <f t="shared" si="2"/>
        <v>658.00809000000004</v>
      </c>
      <c r="H22" s="27">
        <v>1.47</v>
      </c>
      <c r="I22" s="12">
        <f t="shared" si="3"/>
        <v>923.85090000000002</v>
      </c>
      <c r="J22" s="12">
        <f t="shared" si="4"/>
        <v>967.27189229999999</v>
      </c>
      <c r="K22" s="12">
        <v>0</v>
      </c>
      <c r="L22" s="20">
        <f t="shared" si="5"/>
        <v>0</v>
      </c>
      <c r="M22" s="122">
        <f t="shared" si="6"/>
        <v>0</v>
      </c>
      <c r="N22" s="124">
        <f t="shared" si="7"/>
        <v>0</v>
      </c>
      <c r="O22" s="33">
        <v>0</v>
      </c>
      <c r="P22" s="33">
        <v>0</v>
      </c>
    </row>
    <row r="23" spans="1:16" ht="14.25" customHeight="1">
      <c r="A23" s="14">
        <v>16</v>
      </c>
      <c r="B23" s="112" t="s">
        <v>151</v>
      </c>
      <c r="C23" s="11">
        <f t="shared" si="1"/>
        <v>0</v>
      </c>
      <c r="D23" s="11">
        <v>0</v>
      </c>
      <c r="E23" s="11">
        <v>0</v>
      </c>
      <c r="F23" s="12">
        <v>628.47</v>
      </c>
      <c r="G23" s="12">
        <f t="shared" si="2"/>
        <v>658.00809000000004</v>
      </c>
      <c r="H23" s="27">
        <v>1</v>
      </c>
      <c r="I23" s="12">
        <f t="shared" si="3"/>
        <v>628.47</v>
      </c>
      <c r="J23" s="12">
        <f t="shared" si="4"/>
        <v>658.00809000000004</v>
      </c>
      <c r="K23" s="12">
        <v>0</v>
      </c>
      <c r="L23" s="20">
        <f t="shared" si="5"/>
        <v>0</v>
      </c>
      <c r="M23" s="122">
        <f t="shared" si="6"/>
        <v>0</v>
      </c>
      <c r="N23" s="124">
        <f t="shared" si="7"/>
        <v>0</v>
      </c>
      <c r="O23" s="33">
        <v>0</v>
      </c>
      <c r="P23" s="33">
        <v>0</v>
      </c>
    </row>
    <row r="24" spans="1:16" ht="14.25" customHeight="1">
      <c r="A24" s="14">
        <v>17</v>
      </c>
      <c r="B24" s="112" t="s">
        <v>152</v>
      </c>
      <c r="C24" s="11">
        <f t="shared" si="1"/>
        <v>2</v>
      </c>
      <c r="D24" s="11">
        <v>0</v>
      </c>
      <c r="E24" s="11">
        <v>2</v>
      </c>
      <c r="F24" s="12">
        <v>628.47</v>
      </c>
      <c r="G24" s="12">
        <f t="shared" si="2"/>
        <v>658.00809000000004</v>
      </c>
      <c r="H24" s="27">
        <v>1</v>
      </c>
      <c r="I24" s="12">
        <f t="shared" si="3"/>
        <v>628.47</v>
      </c>
      <c r="J24" s="12">
        <f t="shared" si="4"/>
        <v>658.00809000000004</v>
      </c>
      <c r="K24" s="12">
        <v>0</v>
      </c>
      <c r="L24" s="20">
        <f t="shared" si="5"/>
        <v>1.3</v>
      </c>
      <c r="M24" s="122">
        <f t="shared" si="6"/>
        <v>19.7402427</v>
      </c>
      <c r="N24" s="124">
        <f t="shared" si="7"/>
        <v>19.7402427</v>
      </c>
      <c r="O24" s="33">
        <v>1</v>
      </c>
      <c r="P24" s="33">
        <v>2</v>
      </c>
    </row>
    <row r="25" spans="1:16" ht="14.25" customHeight="1">
      <c r="A25" s="14">
        <v>18</v>
      </c>
      <c r="B25" s="112" t="s">
        <v>57</v>
      </c>
      <c r="C25" s="11">
        <f t="shared" si="1"/>
        <v>0</v>
      </c>
      <c r="D25" s="11">
        <v>0</v>
      </c>
      <c r="E25" s="11">
        <v>0</v>
      </c>
      <c r="F25" s="12">
        <v>628.47</v>
      </c>
      <c r="G25" s="12">
        <f t="shared" si="2"/>
        <v>658.00809000000004</v>
      </c>
      <c r="H25" s="27">
        <v>1.4</v>
      </c>
      <c r="I25" s="12">
        <f t="shared" si="3"/>
        <v>879.85799999999995</v>
      </c>
      <c r="J25" s="12">
        <f t="shared" si="4"/>
        <v>921.21132599999999</v>
      </c>
      <c r="K25" s="12">
        <v>0</v>
      </c>
      <c r="L25" s="20">
        <f t="shared" si="5"/>
        <v>0</v>
      </c>
      <c r="M25" s="122">
        <f t="shared" si="6"/>
        <v>0</v>
      </c>
      <c r="N25" s="124">
        <f t="shared" si="7"/>
        <v>0</v>
      </c>
      <c r="O25" s="33">
        <v>0</v>
      </c>
      <c r="P25" s="33">
        <v>0</v>
      </c>
    </row>
    <row r="26" spans="1:16" ht="14.25" customHeight="1">
      <c r="A26" s="14">
        <v>19</v>
      </c>
      <c r="B26" s="112" t="s">
        <v>42</v>
      </c>
      <c r="C26" s="11">
        <f t="shared" si="1"/>
        <v>0</v>
      </c>
      <c r="D26" s="11">
        <v>0</v>
      </c>
      <c r="E26" s="11">
        <v>0</v>
      </c>
      <c r="F26" s="12">
        <v>628.47</v>
      </c>
      <c r="G26" s="12">
        <f t="shared" si="2"/>
        <v>658.00809000000004</v>
      </c>
      <c r="H26" s="27">
        <v>1.1499999999999999</v>
      </c>
      <c r="I26" s="12">
        <f t="shared" si="3"/>
        <v>722.7405</v>
      </c>
      <c r="J26" s="12">
        <f t="shared" si="4"/>
        <v>756.70930350000003</v>
      </c>
      <c r="K26" s="12">
        <v>0</v>
      </c>
      <c r="L26" s="20">
        <f t="shared" si="5"/>
        <v>0</v>
      </c>
      <c r="M26" s="122">
        <f t="shared" si="6"/>
        <v>0</v>
      </c>
      <c r="N26" s="124">
        <f t="shared" si="7"/>
        <v>0</v>
      </c>
      <c r="O26" s="33">
        <v>1</v>
      </c>
      <c r="P26" s="33">
        <v>0</v>
      </c>
    </row>
    <row r="27" spans="1:16" ht="14.25" customHeight="1">
      <c r="A27" s="14">
        <v>20</v>
      </c>
      <c r="B27" s="112" t="s">
        <v>58</v>
      </c>
      <c r="C27" s="11">
        <f t="shared" si="1"/>
        <v>0</v>
      </c>
      <c r="D27" s="11">
        <v>0</v>
      </c>
      <c r="E27" s="11">
        <v>0</v>
      </c>
      <c r="F27" s="12">
        <v>628.47</v>
      </c>
      <c r="G27" s="12">
        <f t="shared" si="2"/>
        <v>658.00809000000004</v>
      </c>
      <c r="H27" s="27">
        <v>1.3</v>
      </c>
      <c r="I27" s="12">
        <f t="shared" si="3"/>
        <v>817.01100000000008</v>
      </c>
      <c r="J27" s="12">
        <f t="shared" si="4"/>
        <v>855.41051700000003</v>
      </c>
      <c r="K27" s="12">
        <v>0</v>
      </c>
      <c r="L27" s="20">
        <f t="shared" si="5"/>
        <v>0</v>
      </c>
      <c r="M27" s="122">
        <f t="shared" si="6"/>
        <v>0</v>
      </c>
      <c r="N27" s="124">
        <f t="shared" si="7"/>
        <v>0</v>
      </c>
      <c r="O27" s="33">
        <v>0</v>
      </c>
      <c r="P27" s="33">
        <v>0</v>
      </c>
    </row>
    <row r="28" spans="1:16" ht="14.25" customHeight="1">
      <c r="A28" s="14">
        <v>21</v>
      </c>
      <c r="B28" s="112" t="s">
        <v>32</v>
      </c>
      <c r="C28" s="11">
        <f t="shared" si="1"/>
        <v>0</v>
      </c>
      <c r="D28" s="11">
        <v>0</v>
      </c>
      <c r="E28" s="11">
        <v>0</v>
      </c>
      <c r="F28" s="12">
        <v>628.47</v>
      </c>
      <c r="G28" s="12">
        <f t="shared" si="2"/>
        <v>658.00809000000004</v>
      </c>
      <c r="H28" s="27">
        <v>1</v>
      </c>
      <c r="I28" s="12">
        <f t="shared" si="3"/>
        <v>628.47</v>
      </c>
      <c r="J28" s="12">
        <f t="shared" si="4"/>
        <v>658.00809000000004</v>
      </c>
      <c r="K28" s="12">
        <v>0</v>
      </c>
      <c r="L28" s="20">
        <f t="shared" si="5"/>
        <v>0</v>
      </c>
      <c r="M28" s="122">
        <f t="shared" si="6"/>
        <v>0</v>
      </c>
      <c r="N28" s="124">
        <f t="shared" si="7"/>
        <v>0</v>
      </c>
      <c r="O28" s="33">
        <v>0</v>
      </c>
      <c r="P28" s="33">
        <v>0</v>
      </c>
    </row>
    <row r="29" spans="1:16" ht="14.25" customHeight="1">
      <c r="A29" s="14">
        <v>22</v>
      </c>
      <c r="B29" s="112" t="s">
        <v>153</v>
      </c>
      <c r="C29" s="11">
        <f t="shared" si="1"/>
        <v>0</v>
      </c>
      <c r="D29" s="11">
        <v>0</v>
      </c>
      <c r="E29" s="11">
        <v>0</v>
      </c>
      <c r="F29" s="12">
        <v>628.47</v>
      </c>
      <c r="G29" s="12">
        <f t="shared" si="2"/>
        <v>658.00809000000004</v>
      </c>
      <c r="H29" s="27">
        <v>1</v>
      </c>
      <c r="I29" s="12">
        <f t="shared" si="3"/>
        <v>628.47</v>
      </c>
      <c r="J29" s="12">
        <f t="shared" si="4"/>
        <v>658.00809000000004</v>
      </c>
      <c r="K29" s="12">
        <v>0</v>
      </c>
      <c r="L29" s="20">
        <f t="shared" si="5"/>
        <v>0</v>
      </c>
      <c r="M29" s="122">
        <f t="shared" si="6"/>
        <v>0</v>
      </c>
      <c r="N29" s="124">
        <f t="shared" si="7"/>
        <v>0</v>
      </c>
      <c r="O29" s="33">
        <v>0</v>
      </c>
      <c r="P29" s="33">
        <v>0</v>
      </c>
    </row>
    <row r="30" spans="1:16" ht="14.25" customHeight="1">
      <c r="A30" s="14">
        <v>23</v>
      </c>
      <c r="B30" s="112" t="s">
        <v>59</v>
      </c>
      <c r="C30" s="11">
        <f t="shared" si="1"/>
        <v>2</v>
      </c>
      <c r="D30" s="11">
        <v>0</v>
      </c>
      <c r="E30" s="11">
        <v>2</v>
      </c>
      <c r="F30" s="12">
        <v>628.47</v>
      </c>
      <c r="G30" s="12">
        <f t="shared" si="2"/>
        <v>658.00809000000004</v>
      </c>
      <c r="H30" s="27">
        <v>1.175</v>
      </c>
      <c r="I30" s="12">
        <f t="shared" si="3"/>
        <v>738.45225000000005</v>
      </c>
      <c r="J30" s="12">
        <f t="shared" si="4"/>
        <v>773.15950575000011</v>
      </c>
      <c r="K30" s="12">
        <v>0</v>
      </c>
      <c r="L30" s="20">
        <f t="shared" si="5"/>
        <v>1.5</v>
      </c>
      <c r="M30" s="122">
        <f t="shared" si="6"/>
        <v>23.194785172500005</v>
      </c>
      <c r="N30" s="124">
        <f t="shared" si="7"/>
        <v>23.194785172500005</v>
      </c>
      <c r="O30" s="33">
        <v>3</v>
      </c>
      <c r="P30" s="33">
        <v>1</v>
      </c>
    </row>
    <row r="31" spans="1:16" ht="14.25" customHeight="1">
      <c r="A31" s="14">
        <v>24</v>
      </c>
      <c r="B31" s="112" t="s">
        <v>66</v>
      </c>
      <c r="C31" s="11">
        <f t="shared" si="1"/>
        <v>0</v>
      </c>
      <c r="D31" s="11">
        <v>0</v>
      </c>
      <c r="E31" s="11">
        <v>0</v>
      </c>
      <c r="F31" s="12">
        <v>628.47</v>
      </c>
      <c r="G31" s="12">
        <f t="shared" si="2"/>
        <v>658.00809000000004</v>
      </c>
      <c r="H31" s="27">
        <v>1.24</v>
      </c>
      <c r="I31" s="12">
        <f t="shared" si="3"/>
        <v>779.30280000000005</v>
      </c>
      <c r="J31" s="12">
        <f t="shared" si="4"/>
        <v>815.93003160000001</v>
      </c>
      <c r="K31" s="12">
        <v>0</v>
      </c>
      <c r="L31" s="20">
        <f t="shared" si="5"/>
        <v>0</v>
      </c>
      <c r="M31" s="122">
        <f t="shared" si="6"/>
        <v>0</v>
      </c>
      <c r="N31" s="124">
        <f t="shared" si="7"/>
        <v>0</v>
      </c>
      <c r="O31" s="33">
        <v>0</v>
      </c>
      <c r="P31" s="33">
        <v>4</v>
      </c>
    </row>
    <row r="32" spans="1:16" ht="14.25" customHeight="1">
      <c r="A32" s="14">
        <v>25</v>
      </c>
      <c r="B32" s="112" t="s">
        <v>71</v>
      </c>
      <c r="C32" s="11">
        <f t="shared" si="1"/>
        <v>0</v>
      </c>
      <c r="D32" s="11">
        <v>0</v>
      </c>
      <c r="E32" s="11">
        <v>0</v>
      </c>
      <c r="F32" s="12">
        <v>628.47</v>
      </c>
      <c r="G32" s="12">
        <f t="shared" si="2"/>
        <v>658.00809000000004</v>
      </c>
      <c r="H32" s="27">
        <v>1.6</v>
      </c>
      <c r="I32" s="12">
        <f t="shared" si="3"/>
        <v>1005.5520000000001</v>
      </c>
      <c r="J32" s="12">
        <f t="shared" si="4"/>
        <v>1052.812944</v>
      </c>
      <c r="K32" s="12">
        <v>0</v>
      </c>
      <c r="L32" s="20">
        <f t="shared" si="5"/>
        <v>0</v>
      </c>
      <c r="M32" s="122">
        <f t="shared" si="6"/>
        <v>0</v>
      </c>
      <c r="N32" s="124">
        <f t="shared" si="7"/>
        <v>0</v>
      </c>
      <c r="O32" s="33">
        <v>0</v>
      </c>
      <c r="P32" s="33">
        <v>0</v>
      </c>
    </row>
    <row r="33" spans="1:16" ht="14.25" customHeight="1">
      <c r="A33" s="14">
        <v>26</v>
      </c>
      <c r="B33" s="112" t="s">
        <v>35</v>
      </c>
      <c r="C33" s="11">
        <f t="shared" si="1"/>
        <v>0</v>
      </c>
      <c r="D33" s="11">
        <v>0</v>
      </c>
      <c r="E33" s="11">
        <v>0</v>
      </c>
      <c r="F33" s="12">
        <v>628.47</v>
      </c>
      <c r="G33" s="12">
        <f t="shared" si="2"/>
        <v>658.00809000000004</v>
      </c>
      <c r="H33" s="27">
        <v>1</v>
      </c>
      <c r="I33" s="12">
        <f t="shared" si="3"/>
        <v>628.47</v>
      </c>
      <c r="J33" s="12">
        <f t="shared" si="4"/>
        <v>658.00809000000004</v>
      </c>
      <c r="K33" s="12">
        <v>0</v>
      </c>
      <c r="L33" s="20">
        <f t="shared" si="5"/>
        <v>0</v>
      </c>
      <c r="M33" s="122">
        <f t="shared" si="6"/>
        <v>0</v>
      </c>
      <c r="N33" s="124">
        <f t="shared" si="7"/>
        <v>0</v>
      </c>
      <c r="O33" s="33">
        <v>0</v>
      </c>
      <c r="P33" s="33">
        <v>0</v>
      </c>
    </row>
    <row r="34" spans="1:16" ht="14.25" customHeight="1">
      <c r="A34" s="14">
        <v>27</v>
      </c>
      <c r="B34" s="112" t="s">
        <v>60</v>
      </c>
      <c r="C34" s="11">
        <f t="shared" si="1"/>
        <v>0</v>
      </c>
      <c r="D34" s="11">
        <v>0</v>
      </c>
      <c r="E34" s="11">
        <v>0</v>
      </c>
      <c r="F34" s="12">
        <v>628.47</v>
      </c>
      <c r="G34" s="12">
        <f t="shared" si="2"/>
        <v>658.00809000000004</v>
      </c>
      <c r="H34" s="27">
        <v>1.25</v>
      </c>
      <c r="I34" s="12">
        <f t="shared" si="3"/>
        <v>785.58750000000009</v>
      </c>
      <c r="J34" s="12">
        <f t="shared" si="4"/>
        <v>822.5101125000001</v>
      </c>
      <c r="K34" s="12">
        <v>0</v>
      </c>
      <c r="L34" s="20">
        <f t="shared" si="5"/>
        <v>0</v>
      </c>
      <c r="M34" s="122">
        <f t="shared" si="6"/>
        <v>0</v>
      </c>
      <c r="N34" s="124">
        <f t="shared" si="7"/>
        <v>0</v>
      </c>
      <c r="O34" s="33">
        <v>0</v>
      </c>
      <c r="P34" s="33">
        <v>1</v>
      </c>
    </row>
    <row r="35" spans="1:16" ht="14.25" customHeight="1">
      <c r="A35" s="14">
        <v>28</v>
      </c>
      <c r="B35" s="112" t="s">
        <v>47</v>
      </c>
      <c r="C35" s="11">
        <f t="shared" si="1"/>
        <v>0</v>
      </c>
      <c r="D35" s="11">
        <v>0</v>
      </c>
      <c r="E35" s="11">
        <v>0</v>
      </c>
      <c r="F35" s="12">
        <v>628.47</v>
      </c>
      <c r="G35" s="12">
        <f t="shared" si="2"/>
        <v>658.00809000000004</v>
      </c>
      <c r="H35" s="27">
        <v>1.1499999999999999</v>
      </c>
      <c r="I35" s="12">
        <f t="shared" si="3"/>
        <v>722.7405</v>
      </c>
      <c r="J35" s="12">
        <f t="shared" si="4"/>
        <v>756.70930350000003</v>
      </c>
      <c r="K35" s="12">
        <v>0</v>
      </c>
      <c r="L35" s="20">
        <f t="shared" si="5"/>
        <v>0</v>
      </c>
      <c r="M35" s="122">
        <f t="shared" si="6"/>
        <v>0</v>
      </c>
      <c r="N35" s="124">
        <f t="shared" si="7"/>
        <v>0</v>
      </c>
      <c r="O35" s="33">
        <v>2</v>
      </c>
      <c r="P35" s="33">
        <v>2</v>
      </c>
    </row>
    <row r="36" spans="1:16" ht="14.25" customHeight="1">
      <c r="A36" s="14">
        <v>29</v>
      </c>
      <c r="B36" s="112" t="s">
        <v>68</v>
      </c>
      <c r="C36" s="11">
        <f t="shared" si="1"/>
        <v>0</v>
      </c>
      <c r="D36" s="11">
        <v>0</v>
      </c>
      <c r="E36" s="11">
        <v>0</v>
      </c>
      <c r="F36" s="12">
        <v>628.47</v>
      </c>
      <c r="G36" s="12">
        <f t="shared" si="2"/>
        <v>658.00809000000004</v>
      </c>
      <c r="H36" s="27">
        <v>1.2</v>
      </c>
      <c r="I36" s="12">
        <f t="shared" si="3"/>
        <v>754.16399999999999</v>
      </c>
      <c r="J36" s="12">
        <f t="shared" si="4"/>
        <v>789.60970800000007</v>
      </c>
      <c r="K36" s="12">
        <v>0</v>
      </c>
      <c r="L36" s="20">
        <f t="shared" si="5"/>
        <v>0</v>
      </c>
      <c r="M36" s="122">
        <f t="shared" si="6"/>
        <v>0</v>
      </c>
      <c r="N36" s="124">
        <f t="shared" si="7"/>
        <v>0</v>
      </c>
      <c r="O36" s="33">
        <v>0</v>
      </c>
      <c r="P36" s="33">
        <v>0</v>
      </c>
    </row>
    <row r="37" spans="1:16" ht="14.25" customHeight="1">
      <c r="A37" s="14">
        <v>30</v>
      </c>
      <c r="B37" s="112" t="s">
        <v>33</v>
      </c>
      <c r="C37" s="11">
        <f t="shared" si="1"/>
        <v>0</v>
      </c>
      <c r="D37" s="11">
        <v>0</v>
      </c>
      <c r="E37" s="11">
        <v>0</v>
      </c>
      <c r="F37" s="12">
        <v>628.47</v>
      </c>
      <c r="G37" s="12">
        <f t="shared" si="2"/>
        <v>658.00809000000004</v>
      </c>
      <c r="H37" s="27">
        <v>1</v>
      </c>
      <c r="I37" s="12">
        <f t="shared" si="3"/>
        <v>628.47</v>
      </c>
      <c r="J37" s="12">
        <f t="shared" si="4"/>
        <v>658.00809000000004</v>
      </c>
      <c r="K37" s="12">
        <v>0</v>
      </c>
      <c r="L37" s="20">
        <f t="shared" si="5"/>
        <v>0</v>
      </c>
      <c r="M37" s="122">
        <f t="shared" si="6"/>
        <v>0</v>
      </c>
      <c r="N37" s="124">
        <f t="shared" si="7"/>
        <v>0</v>
      </c>
      <c r="O37" s="33">
        <v>0</v>
      </c>
      <c r="P37" s="33">
        <v>1</v>
      </c>
    </row>
    <row r="38" spans="1:16" ht="14.25" customHeight="1">
      <c r="A38" s="14">
        <v>31</v>
      </c>
      <c r="B38" s="112" t="s">
        <v>69</v>
      </c>
      <c r="C38" s="11">
        <f t="shared" si="1"/>
        <v>2</v>
      </c>
      <c r="D38" s="11">
        <v>0</v>
      </c>
      <c r="E38" s="11">
        <v>2</v>
      </c>
      <c r="F38" s="12">
        <v>628.47</v>
      </c>
      <c r="G38" s="12">
        <f t="shared" si="2"/>
        <v>658.00809000000004</v>
      </c>
      <c r="H38" s="27">
        <v>1.27</v>
      </c>
      <c r="I38" s="12">
        <f t="shared" si="3"/>
        <v>798.15690000000006</v>
      </c>
      <c r="J38" s="12">
        <f t="shared" si="4"/>
        <v>835.67027430000007</v>
      </c>
      <c r="K38" s="12">
        <v>0</v>
      </c>
      <c r="L38" s="20">
        <f t="shared" si="5"/>
        <v>1.7</v>
      </c>
      <c r="M38" s="122">
        <f t="shared" si="6"/>
        <v>25.070108229000002</v>
      </c>
      <c r="N38" s="124">
        <f t="shared" si="7"/>
        <v>25.070108229000002</v>
      </c>
      <c r="O38" s="33">
        <v>2</v>
      </c>
      <c r="P38" s="33">
        <v>3</v>
      </c>
    </row>
    <row r="39" spans="1:16" ht="14.25" customHeight="1">
      <c r="A39" s="14">
        <v>32</v>
      </c>
      <c r="B39" s="112" t="s">
        <v>70</v>
      </c>
      <c r="C39" s="11">
        <f t="shared" si="1"/>
        <v>1</v>
      </c>
      <c r="D39" s="11">
        <v>1</v>
      </c>
      <c r="E39" s="11">
        <v>0</v>
      </c>
      <c r="F39" s="12">
        <v>628.47</v>
      </c>
      <c r="G39" s="12">
        <f t="shared" si="2"/>
        <v>658.00809000000004</v>
      </c>
      <c r="H39" s="27">
        <v>1.3</v>
      </c>
      <c r="I39" s="12">
        <f t="shared" si="3"/>
        <v>817.01100000000008</v>
      </c>
      <c r="J39" s="12">
        <f t="shared" si="4"/>
        <v>855.41051700000003</v>
      </c>
      <c r="K39" s="12">
        <v>12.25</v>
      </c>
      <c r="L39" s="20">
        <f t="shared" si="5"/>
        <v>0.8</v>
      </c>
      <c r="M39" s="122">
        <f t="shared" si="6"/>
        <v>12.255165000000002</v>
      </c>
      <c r="N39" s="124">
        <f t="shared" si="7"/>
        <v>5.1650000000016405E-3</v>
      </c>
      <c r="O39" s="33">
        <v>0</v>
      </c>
      <c r="P39" s="33">
        <v>1</v>
      </c>
    </row>
    <row r="40" spans="1:16" ht="14.25" customHeight="1">
      <c r="A40" s="14">
        <v>33</v>
      </c>
      <c r="B40" s="112" t="s">
        <v>23</v>
      </c>
      <c r="C40" s="11">
        <f t="shared" si="1"/>
        <v>0</v>
      </c>
      <c r="D40" s="11">
        <v>0</v>
      </c>
      <c r="E40" s="11">
        <v>0</v>
      </c>
      <c r="F40" s="12">
        <v>628.47</v>
      </c>
      <c r="G40" s="12">
        <f t="shared" si="2"/>
        <v>658.00809000000004</v>
      </c>
      <c r="H40" s="27">
        <v>1.3</v>
      </c>
      <c r="I40" s="12">
        <f t="shared" si="3"/>
        <v>817.01100000000008</v>
      </c>
      <c r="J40" s="12">
        <f t="shared" si="4"/>
        <v>855.41051700000003</v>
      </c>
      <c r="K40" s="12">
        <v>0</v>
      </c>
      <c r="L40" s="20">
        <f t="shared" si="5"/>
        <v>0</v>
      </c>
      <c r="M40" s="122">
        <f t="shared" si="6"/>
        <v>0</v>
      </c>
      <c r="N40" s="124">
        <f t="shared" si="7"/>
        <v>0</v>
      </c>
      <c r="O40" s="33">
        <v>0</v>
      </c>
      <c r="P40" s="33">
        <v>0</v>
      </c>
    </row>
    <row r="41" spans="1:16" ht="14.25" customHeight="1">
      <c r="A41" s="14">
        <v>34</v>
      </c>
      <c r="B41" s="112" t="s">
        <v>36</v>
      </c>
      <c r="C41" s="11">
        <f t="shared" si="1"/>
        <v>1</v>
      </c>
      <c r="D41" s="11">
        <v>0</v>
      </c>
      <c r="E41" s="11">
        <v>1</v>
      </c>
      <c r="F41" s="12">
        <v>628.47</v>
      </c>
      <c r="G41" s="12">
        <f t="shared" si="2"/>
        <v>658.00809000000004</v>
      </c>
      <c r="H41" s="27">
        <v>1</v>
      </c>
      <c r="I41" s="12">
        <f t="shared" si="3"/>
        <v>628.47</v>
      </c>
      <c r="J41" s="12">
        <f t="shared" si="4"/>
        <v>658.00809000000004</v>
      </c>
      <c r="K41" s="12">
        <v>0</v>
      </c>
      <c r="L41" s="20">
        <f t="shared" si="5"/>
        <v>0.7</v>
      </c>
      <c r="M41" s="122">
        <f t="shared" si="6"/>
        <v>9.8701213499999998</v>
      </c>
      <c r="N41" s="124">
        <f t="shared" si="7"/>
        <v>9.8701213499999998</v>
      </c>
      <c r="O41" s="33">
        <v>1</v>
      </c>
      <c r="P41" s="33">
        <v>0</v>
      </c>
    </row>
    <row r="42" spans="1:16" ht="14.25" customHeight="1">
      <c r="A42" s="14">
        <v>35</v>
      </c>
      <c r="B42" s="112" t="s">
        <v>4</v>
      </c>
      <c r="C42" s="11">
        <f t="shared" si="1"/>
        <v>0</v>
      </c>
      <c r="D42" s="11">
        <v>0</v>
      </c>
      <c r="E42" s="11">
        <v>0</v>
      </c>
      <c r="F42" s="12">
        <v>628.47</v>
      </c>
      <c r="G42" s="12">
        <f t="shared" si="2"/>
        <v>658.00809000000004</v>
      </c>
      <c r="H42" s="27">
        <v>1</v>
      </c>
      <c r="I42" s="12">
        <f t="shared" si="3"/>
        <v>628.47</v>
      </c>
      <c r="J42" s="12">
        <f t="shared" si="4"/>
        <v>658.00809000000004</v>
      </c>
      <c r="K42" s="12">
        <v>0</v>
      </c>
      <c r="L42" s="20">
        <f t="shared" si="5"/>
        <v>0</v>
      </c>
      <c r="M42" s="122">
        <f t="shared" si="6"/>
        <v>0</v>
      </c>
      <c r="N42" s="124">
        <f t="shared" si="7"/>
        <v>0</v>
      </c>
      <c r="O42" s="33">
        <v>0</v>
      </c>
      <c r="P42" s="33">
        <v>1</v>
      </c>
    </row>
    <row r="43" spans="1:16" ht="14.25" customHeight="1">
      <c r="A43" s="14">
        <v>36</v>
      </c>
      <c r="B43" s="112" t="s">
        <v>5</v>
      </c>
      <c r="C43" s="11">
        <f t="shared" si="1"/>
        <v>1</v>
      </c>
      <c r="D43" s="11">
        <v>0</v>
      </c>
      <c r="E43" s="11">
        <v>1</v>
      </c>
      <c r="F43" s="12">
        <v>628.47</v>
      </c>
      <c r="G43" s="12">
        <f t="shared" si="2"/>
        <v>658.00809000000004</v>
      </c>
      <c r="H43" s="27">
        <v>1</v>
      </c>
      <c r="I43" s="12">
        <f t="shared" si="3"/>
        <v>628.47</v>
      </c>
      <c r="J43" s="12">
        <f t="shared" si="4"/>
        <v>658.00809000000004</v>
      </c>
      <c r="K43" s="12">
        <v>0</v>
      </c>
      <c r="L43" s="20">
        <f t="shared" si="5"/>
        <v>0.7</v>
      </c>
      <c r="M43" s="122">
        <f t="shared" si="6"/>
        <v>9.8701213499999998</v>
      </c>
      <c r="N43" s="124">
        <f t="shared" si="7"/>
        <v>9.8701213499999998</v>
      </c>
      <c r="O43" s="33">
        <v>1</v>
      </c>
      <c r="P43" s="33">
        <v>0</v>
      </c>
    </row>
    <row r="44" spans="1:16" ht="14.25" customHeight="1">
      <c r="A44" s="14">
        <v>37</v>
      </c>
      <c r="B44" s="112" t="s">
        <v>6</v>
      </c>
      <c r="C44" s="11">
        <f t="shared" si="1"/>
        <v>0</v>
      </c>
      <c r="D44" s="11">
        <v>0</v>
      </c>
      <c r="E44" s="11">
        <v>0</v>
      </c>
      <c r="F44" s="12">
        <v>628.47</v>
      </c>
      <c r="G44" s="12">
        <f t="shared" si="2"/>
        <v>658.00809000000004</v>
      </c>
      <c r="H44" s="27">
        <v>1</v>
      </c>
      <c r="I44" s="12">
        <f t="shared" si="3"/>
        <v>628.47</v>
      </c>
      <c r="J44" s="12">
        <f t="shared" si="4"/>
        <v>658.00809000000004</v>
      </c>
      <c r="K44" s="12">
        <v>0</v>
      </c>
      <c r="L44" s="20">
        <f t="shared" si="5"/>
        <v>0</v>
      </c>
      <c r="M44" s="122">
        <f t="shared" si="6"/>
        <v>0</v>
      </c>
      <c r="N44" s="124">
        <f t="shared" si="7"/>
        <v>0</v>
      </c>
      <c r="O44" s="33">
        <v>0</v>
      </c>
      <c r="P44" s="33">
        <v>0</v>
      </c>
    </row>
    <row r="45" spans="1:16" ht="14.25" customHeight="1">
      <c r="A45" s="14">
        <v>38</v>
      </c>
      <c r="B45" s="112" t="s">
        <v>37</v>
      </c>
      <c r="C45" s="11">
        <f t="shared" si="1"/>
        <v>1</v>
      </c>
      <c r="D45" s="11">
        <v>0</v>
      </c>
      <c r="E45" s="11">
        <v>1</v>
      </c>
      <c r="F45" s="12">
        <v>628.47</v>
      </c>
      <c r="G45" s="12">
        <f t="shared" si="2"/>
        <v>658.00809000000004</v>
      </c>
      <c r="H45" s="27">
        <v>1</v>
      </c>
      <c r="I45" s="12">
        <f t="shared" si="3"/>
        <v>628.47</v>
      </c>
      <c r="J45" s="12">
        <f t="shared" si="4"/>
        <v>658.00809000000004</v>
      </c>
      <c r="K45" s="12">
        <v>9.85</v>
      </c>
      <c r="L45" s="20">
        <f t="shared" si="5"/>
        <v>0.7</v>
      </c>
      <c r="M45" s="122">
        <f t="shared" si="6"/>
        <v>9.8701213499999998</v>
      </c>
      <c r="N45" s="124">
        <f t="shared" si="7"/>
        <v>2.0121350000000149E-2</v>
      </c>
      <c r="O45" s="33">
        <v>3</v>
      </c>
      <c r="P45" s="33">
        <v>1</v>
      </c>
    </row>
    <row r="46" spans="1:16" ht="14.25" customHeight="1">
      <c r="A46" s="14">
        <v>39</v>
      </c>
      <c r="B46" s="112" t="s">
        <v>24</v>
      </c>
      <c r="C46" s="11">
        <f t="shared" si="1"/>
        <v>0</v>
      </c>
      <c r="D46" s="11">
        <v>0</v>
      </c>
      <c r="E46" s="11">
        <v>0</v>
      </c>
      <c r="F46" s="12">
        <v>628.47</v>
      </c>
      <c r="G46" s="12">
        <f t="shared" si="2"/>
        <v>658.00809000000004</v>
      </c>
      <c r="H46" s="27">
        <v>1.2</v>
      </c>
      <c r="I46" s="12">
        <f t="shared" si="3"/>
        <v>754.16399999999999</v>
      </c>
      <c r="J46" s="12">
        <f t="shared" si="4"/>
        <v>789.60970800000007</v>
      </c>
      <c r="K46" s="12">
        <v>0</v>
      </c>
      <c r="L46" s="20">
        <f t="shared" si="5"/>
        <v>0</v>
      </c>
      <c r="M46" s="122">
        <f t="shared" si="6"/>
        <v>0</v>
      </c>
      <c r="N46" s="124">
        <f t="shared" si="7"/>
        <v>0</v>
      </c>
      <c r="O46" s="33">
        <v>0</v>
      </c>
      <c r="P46" s="33">
        <v>0</v>
      </c>
    </row>
    <row r="47" spans="1:16" ht="14.25" customHeight="1">
      <c r="A47" s="14">
        <v>40</v>
      </c>
      <c r="B47" s="112" t="s">
        <v>7</v>
      </c>
      <c r="C47" s="11">
        <f t="shared" si="1"/>
        <v>1</v>
      </c>
      <c r="D47" s="11">
        <v>0</v>
      </c>
      <c r="E47" s="11">
        <v>1</v>
      </c>
      <c r="F47" s="12">
        <v>628.47</v>
      </c>
      <c r="G47" s="12">
        <f t="shared" si="2"/>
        <v>658.00809000000004</v>
      </c>
      <c r="H47" s="27">
        <v>1</v>
      </c>
      <c r="I47" s="12">
        <f t="shared" si="3"/>
        <v>628.47</v>
      </c>
      <c r="J47" s="12">
        <f t="shared" si="4"/>
        <v>658.00809000000004</v>
      </c>
      <c r="K47" s="12">
        <v>9.8000000000000007</v>
      </c>
      <c r="L47" s="20">
        <f t="shared" si="5"/>
        <v>0.7</v>
      </c>
      <c r="M47" s="122">
        <f t="shared" si="6"/>
        <v>9.8701213499999998</v>
      </c>
      <c r="N47" s="124">
        <f t="shared" si="7"/>
        <v>7.0121349999999083E-2</v>
      </c>
      <c r="O47" s="33">
        <v>1</v>
      </c>
      <c r="P47" s="33">
        <v>0</v>
      </c>
    </row>
    <row r="48" spans="1:16" ht="14.25" customHeight="1">
      <c r="A48" s="14">
        <v>41</v>
      </c>
      <c r="B48" s="112" t="s">
        <v>8</v>
      </c>
      <c r="C48" s="11">
        <f t="shared" si="1"/>
        <v>1</v>
      </c>
      <c r="D48" s="11">
        <v>0</v>
      </c>
      <c r="E48" s="11">
        <v>1</v>
      </c>
      <c r="F48" s="12">
        <v>628.47</v>
      </c>
      <c r="G48" s="12">
        <f t="shared" si="2"/>
        <v>658.00809000000004</v>
      </c>
      <c r="H48" s="27">
        <v>1</v>
      </c>
      <c r="I48" s="12">
        <f t="shared" si="3"/>
        <v>628.47</v>
      </c>
      <c r="J48" s="12">
        <f t="shared" si="4"/>
        <v>658.00809000000004</v>
      </c>
      <c r="K48" s="12">
        <v>9.85</v>
      </c>
      <c r="L48" s="20">
        <f t="shared" si="5"/>
        <v>0.7</v>
      </c>
      <c r="M48" s="122">
        <f t="shared" si="6"/>
        <v>9.8701213499999998</v>
      </c>
      <c r="N48" s="124">
        <f t="shared" si="7"/>
        <v>2.0121350000000149E-2</v>
      </c>
      <c r="O48" s="33">
        <v>1</v>
      </c>
      <c r="P48" s="33">
        <v>1</v>
      </c>
    </row>
    <row r="49" spans="1:16" ht="14.25" customHeight="1">
      <c r="A49" s="14">
        <v>42</v>
      </c>
      <c r="B49" s="112" t="s">
        <v>61</v>
      </c>
      <c r="C49" s="11">
        <f t="shared" si="1"/>
        <v>0</v>
      </c>
      <c r="D49" s="11">
        <v>0</v>
      </c>
      <c r="E49" s="11">
        <v>0</v>
      </c>
      <c r="F49" s="12">
        <v>628.47</v>
      </c>
      <c r="G49" s="12">
        <f t="shared" si="2"/>
        <v>658.00809000000004</v>
      </c>
      <c r="H49" s="27">
        <v>1.23</v>
      </c>
      <c r="I49" s="12">
        <f t="shared" si="3"/>
        <v>773.0181</v>
      </c>
      <c r="J49" s="12">
        <f t="shared" si="4"/>
        <v>809.34995070000002</v>
      </c>
      <c r="K49" s="12">
        <v>0</v>
      </c>
      <c r="L49" s="20">
        <f t="shared" si="5"/>
        <v>0</v>
      </c>
      <c r="M49" s="122">
        <f t="shared" si="6"/>
        <v>0</v>
      </c>
      <c r="N49" s="124">
        <f t="shared" si="7"/>
        <v>0</v>
      </c>
      <c r="O49" s="33">
        <v>0</v>
      </c>
      <c r="P49" s="33">
        <v>1</v>
      </c>
    </row>
    <row r="50" spans="1:16" ht="14.25" customHeight="1">
      <c r="A50" s="14">
        <v>43</v>
      </c>
      <c r="B50" s="112" t="s">
        <v>25</v>
      </c>
      <c r="C50" s="11">
        <f t="shared" si="1"/>
        <v>1</v>
      </c>
      <c r="D50" s="11">
        <v>0</v>
      </c>
      <c r="E50" s="11">
        <v>1</v>
      </c>
      <c r="F50" s="12">
        <v>628.47</v>
      </c>
      <c r="G50" s="12">
        <f t="shared" si="2"/>
        <v>658.00809000000004</v>
      </c>
      <c r="H50" s="27">
        <v>1</v>
      </c>
      <c r="I50" s="12">
        <f t="shared" si="3"/>
        <v>628.47</v>
      </c>
      <c r="J50" s="12">
        <f t="shared" si="4"/>
        <v>658.00809000000004</v>
      </c>
      <c r="K50" s="12">
        <v>0</v>
      </c>
      <c r="L50" s="20">
        <f t="shared" si="5"/>
        <v>0.7</v>
      </c>
      <c r="M50" s="122">
        <f t="shared" si="6"/>
        <v>9.8701213499999998</v>
      </c>
      <c r="N50" s="124">
        <f t="shared" si="7"/>
        <v>9.8701213499999998</v>
      </c>
      <c r="O50" s="33">
        <v>0</v>
      </c>
      <c r="P50" s="33">
        <v>1</v>
      </c>
    </row>
    <row r="51" spans="1:16" ht="14.25" customHeight="1">
      <c r="A51" s="14">
        <v>44</v>
      </c>
      <c r="B51" s="112" t="s">
        <v>9</v>
      </c>
      <c r="C51" s="11">
        <f t="shared" si="1"/>
        <v>0</v>
      </c>
      <c r="D51" s="11">
        <v>0</v>
      </c>
      <c r="E51" s="11">
        <v>0</v>
      </c>
      <c r="F51" s="12">
        <v>628.47</v>
      </c>
      <c r="G51" s="12">
        <f t="shared" si="2"/>
        <v>658.00809000000004</v>
      </c>
      <c r="H51" s="27">
        <v>1</v>
      </c>
      <c r="I51" s="12">
        <f t="shared" si="3"/>
        <v>628.47</v>
      </c>
      <c r="J51" s="12">
        <f t="shared" si="4"/>
        <v>658.00809000000004</v>
      </c>
      <c r="K51" s="12">
        <v>0</v>
      </c>
      <c r="L51" s="20">
        <f t="shared" si="5"/>
        <v>0</v>
      </c>
      <c r="M51" s="122">
        <f t="shared" si="6"/>
        <v>0</v>
      </c>
      <c r="N51" s="124">
        <f t="shared" si="7"/>
        <v>0</v>
      </c>
      <c r="O51" s="33">
        <v>1</v>
      </c>
      <c r="P51" s="33">
        <v>0</v>
      </c>
    </row>
    <row r="52" spans="1:16" ht="14.25" customHeight="1">
      <c r="A52" s="14">
        <v>45</v>
      </c>
      <c r="B52" s="112" t="s">
        <v>62</v>
      </c>
      <c r="C52" s="11">
        <f t="shared" si="1"/>
        <v>1</v>
      </c>
      <c r="D52" s="11">
        <v>0</v>
      </c>
      <c r="E52" s="11">
        <v>1</v>
      </c>
      <c r="F52" s="12">
        <v>628.47</v>
      </c>
      <c r="G52" s="12">
        <f t="shared" si="2"/>
        <v>658.00809000000004</v>
      </c>
      <c r="H52" s="27">
        <v>1.3</v>
      </c>
      <c r="I52" s="12">
        <f t="shared" si="3"/>
        <v>817.01100000000008</v>
      </c>
      <c r="J52" s="12">
        <f t="shared" si="4"/>
        <v>855.41051700000003</v>
      </c>
      <c r="K52" s="12">
        <v>0</v>
      </c>
      <c r="L52" s="20">
        <f t="shared" si="5"/>
        <v>0.9</v>
      </c>
      <c r="M52" s="122">
        <f t="shared" si="6"/>
        <v>12.831157755</v>
      </c>
      <c r="N52" s="124">
        <f t="shared" si="7"/>
        <v>12.831157755</v>
      </c>
      <c r="O52" s="33">
        <v>0</v>
      </c>
      <c r="P52" s="33">
        <v>1</v>
      </c>
    </row>
    <row r="53" spans="1:16" ht="14.25" customHeight="1">
      <c r="A53" s="14">
        <v>46</v>
      </c>
      <c r="B53" s="112" t="s">
        <v>43</v>
      </c>
      <c r="C53" s="11">
        <f t="shared" si="1"/>
        <v>1</v>
      </c>
      <c r="D53" s="11">
        <v>0</v>
      </c>
      <c r="E53" s="11">
        <v>1</v>
      </c>
      <c r="F53" s="12">
        <v>628.47</v>
      </c>
      <c r="G53" s="12">
        <f t="shared" si="2"/>
        <v>658.00809000000004</v>
      </c>
      <c r="H53" s="27">
        <v>1.1000000000000001</v>
      </c>
      <c r="I53" s="12">
        <f t="shared" si="3"/>
        <v>691.31700000000012</v>
      </c>
      <c r="J53" s="12">
        <f t="shared" si="4"/>
        <v>723.80889900000011</v>
      </c>
      <c r="K53" s="12">
        <v>0</v>
      </c>
      <c r="L53" s="20">
        <f t="shared" si="5"/>
        <v>0.7</v>
      </c>
      <c r="M53" s="122">
        <f t="shared" si="6"/>
        <v>10.857133485000002</v>
      </c>
      <c r="N53" s="124">
        <f t="shared" si="7"/>
        <v>10.857133485000002</v>
      </c>
      <c r="O53" s="33">
        <v>1</v>
      </c>
      <c r="P53" s="33">
        <v>1</v>
      </c>
    </row>
    <row r="54" spans="1:16" ht="14.25" customHeight="1">
      <c r="A54" s="14">
        <v>47</v>
      </c>
      <c r="B54" s="112" t="s">
        <v>10</v>
      </c>
      <c r="C54" s="11">
        <f t="shared" si="1"/>
        <v>0</v>
      </c>
      <c r="D54" s="11">
        <v>0</v>
      </c>
      <c r="E54" s="11">
        <v>0</v>
      </c>
      <c r="F54" s="12">
        <v>628.47</v>
      </c>
      <c r="G54" s="12">
        <f t="shared" si="2"/>
        <v>658.00809000000004</v>
      </c>
      <c r="H54" s="27">
        <v>1</v>
      </c>
      <c r="I54" s="12">
        <f t="shared" si="3"/>
        <v>628.47</v>
      </c>
      <c r="J54" s="12">
        <f t="shared" si="4"/>
        <v>658.00809000000004</v>
      </c>
      <c r="K54" s="12">
        <v>0</v>
      </c>
      <c r="L54" s="20">
        <f t="shared" si="5"/>
        <v>0</v>
      </c>
      <c r="M54" s="122">
        <f t="shared" si="6"/>
        <v>0</v>
      </c>
      <c r="N54" s="124">
        <f t="shared" si="7"/>
        <v>0</v>
      </c>
      <c r="O54" s="33">
        <v>0</v>
      </c>
      <c r="P54" s="33">
        <v>0</v>
      </c>
    </row>
    <row r="55" spans="1:16" ht="14.25" customHeight="1">
      <c r="A55" s="14">
        <v>48</v>
      </c>
      <c r="B55" s="112" t="s">
        <v>51</v>
      </c>
      <c r="C55" s="11">
        <f t="shared" si="1"/>
        <v>2</v>
      </c>
      <c r="D55" s="11">
        <v>0</v>
      </c>
      <c r="E55" s="11">
        <v>2</v>
      </c>
      <c r="F55" s="12">
        <v>628.47</v>
      </c>
      <c r="G55" s="12">
        <f t="shared" si="2"/>
        <v>658.00809000000004</v>
      </c>
      <c r="H55" s="27">
        <v>1.1499999999999999</v>
      </c>
      <c r="I55" s="12">
        <f t="shared" si="3"/>
        <v>722.7405</v>
      </c>
      <c r="J55" s="12">
        <f t="shared" si="4"/>
        <v>756.70930350000003</v>
      </c>
      <c r="K55" s="12">
        <v>22.7</v>
      </c>
      <c r="L55" s="20">
        <f t="shared" si="5"/>
        <v>1.5</v>
      </c>
      <c r="M55" s="122">
        <f t="shared" si="6"/>
        <v>22.701279105000005</v>
      </c>
      <c r="N55" s="124">
        <f t="shared" si="7"/>
        <v>1.2791050000053872E-3</v>
      </c>
      <c r="O55" s="33">
        <v>3</v>
      </c>
      <c r="P55" s="33">
        <v>1</v>
      </c>
    </row>
    <row r="56" spans="1:16" ht="14.25" customHeight="1">
      <c r="A56" s="14">
        <v>49</v>
      </c>
      <c r="B56" s="112" t="s">
        <v>11</v>
      </c>
      <c r="C56" s="11">
        <f t="shared" si="1"/>
        <v>0</v>
      </c>
      <c r="D56" s="11">
        <v>0</v>
      </c>
      <c r="E56" s="11">
        <v>0</v>
      </c>
      <c r="F56" s="12">
        <v>628.47</v>
      </c>
      <c r="G56" s="12">
        <f t="shared" si="2"/>
        <v>658.00809000000004</v>
      </c>
      <c r="H56" s="27">
        <v>1</v>
      </c>
      <c r="I56" s="12">
        <f t="shared" si="3"/>
        <v>628.47</v>
      </c>
      <c r="J56" s="12">
        <f t="shared" si="4"/>
        <v>658.00809000000004</v>
      </c>
      <c r="K56" s="12">
        <v>0</v>
      </c>
      <c r="L56" s="20">
        <f t="shared" si="5"/>
        <v>0</v>
      </c>
      <c r="M56" s="122">
        <f t="shared" si="6"/>
        <v>0</v>
      </c>
      <c r="N56" s="124">
        <f t="shared" si="7"/>
        <v>0</v>
      </c>
      <c r="O56" s="33">
        <v>0</v>
      </c>
      <c r="P56" s="33">
        <v>0</v>
      </c>
    </row>
    <row r="57" spans="1:16" ht="14.25" customHeight="1">
      <c r="A57" s="14">
        <v>50</v>
      </c>
      <c r="B57" s="112" t="s">
        <v>26</v>
      </c>
      <c r="C57" s="11">
        <f t="shared" si="1"/>
        <v>2</v>
      </c>
      <c r="D57" s="11">
        <v>0</v>
      </c>
      <c r="E57" s="11">
        <v>2</v>
      </c>
      <c r="F57" s="12">
        <v>628.47</v>
      </c>
      <c r="G57" s="12">
        <f t="shared" si="2"/>
        <v>658.00809000000004</v>
      </c>
      <c r="H57" s="27">
        <v>1</v>
      </c>
      <c r="I57" s="12">
        <f t="shared" si="3"/>
        <v>628.47</v>
      </c>
      <c r="J57" s="12">
        <f t="shared" si="4"/>
        <v>658.00809000000004</v>
      </c>
      <c r="K57" s="12">
        <v>0</v>
      </c>
      <c r="L57" s="20">
        <f t="shared" si="5"/>
        <v>1.3</v>
      </c>
      <c r="M57" s="122">
        <f t="shared" si="6"/>
        <v>19.7402427</v>
      </c>
      <c r="N57" s="124">
        <f t="shared" si="7"/>
        <v>19.7402427</v>
      </c>
      <c r="O57" s="33">
        <v>0</v>
      </c>
      <c r="P57" s="33">
        <v>0</v>
      </c>
    </row>
    <row r="58" spans="1:16" ht="14.25" customHeight="1">
      <c r="A58" s="14">
        <v>51</v>
      </c>
      <c r="B58" s="112" t="s">
        <v>12</v>
      </c>
      <c r="C58" s="11">
        <f t="shared" si="1"/>
        <v>0</v>
      </c>
      <c r="D58" s="11">
        <v>0</v>
      </c>
      <c r="E58" s="11">
        <v>0</v>
      </c>
      <c r="F58" s="12">
        <v>628.47</v>
      </c>
      <c r="G58" s="12">
        <f t="shared" si="2"/>
        <v>658.00809000000004</v>
      </c>
      <c r="H58" s="27">
        <v>1</v>
      </c>
      <c r="I58" s="12">
        <f t="shared" si="3"/>
        <v>628.47</v>
      </c>
      <c r="J58" s="12">
        <f t="shared" si="4"/>
        <v>658.00809000000004</v>
      </c>
      <c r="K58" s="12">
        <v>0</v>
      </c>
      <c r="L58" s="20">
        <f t="shared" si="5"/>
        <v>0</v>
      </c>
      <c r="M58" s="122">
        <f t="shared" si="6"/>
        <v>0</v>
      </c>
      <c r="N58" s="124">
        <f t="shared" si="7"/>
        <v>0</v>
      </c>
      <c r="O58" s="33">
        <v>0</v>
      </c>
      <c r="P58" s="33">
        <v>0</v>
      </c>
    </row>
    <row r="59" spans="1:16" ht="14.25" customHeight="1">
      <c r="A59" s="14">
        <v>52</v>
      </c>
      <c r="B59" s="112" t="s">
        <v>72</v>
      </c>
      <c r="C59" s="11">
        <f t="shared" si="1"/>
        <v>0</v>
      </c>
      <c r="D59" s="11">
        <v>0</v>
      </c>
      <c r="E59" s="11">
        <v>0</v>
      </c>
      <c r="F59" s="12">
        <v>628.47</v>
      </c>
      <c r="G59" s="12">
        <f t="shared" si="2"/>
        <v>658.00809000000004</v>
      </c>
      <c r="H59" s="27">
        <v>1.7</v>
      </c>
      <c r="I59" s="12">
        <f t="shared" si="3"/>
        <v>1068.3990000000001</v>
      </c>
      <c r="J59" s="12">
        <f t="shared" si="4"/>
        <v>1118.6137530000001</v>
      </c>
      <c r="K59" s="12">
        <v>0</v>
      </c>
      <c r="L59" s="20">
        <f t="shared" si="5"/>
        <v>0</v>
      </c>
      <c r="M59" s="122">
        <f t="shared" si="6"/>
        <v>0</v>
      </c>
      <c r="N59" s="124">
        <f t="shared" si="7"/>
        <v>0</v>
      </c>
      <c r="O59" s="33">
        <v>1</v>
      </c>
      <c r="P59" s="33">
        <v>0</v>
      </c>
    </row>
    <row r="60" spans="1:16" ht="14.25" customHeight="1">
      <c r="A60" s="14">
        <v>53</v>
      </c>
      <c r="B60" s="112" t="s">
        <v>13</v>
      </c>
      <c r="C60" s="11">
        <f t="shared" si="1"/>
        <v>0</v>
      </c>
      <c r="D60" s="11">
        <v>0</v>
      </c>
      <c r="E60" s="11">
        <v>0</v>
      </c>
      <c r="F60" s="12">
        <v>628.47</v>
      </c>
      <c r="G60" s="12">
        <f t="shared" si="2"/>
        <v>658.00809000000004</v>
      </c>
      <c r="H60" s="27">
        <v>1</v>
      </c>
      <c r="I60" s="12">
        <f t="shared" si="3"/>
        <v>628.47</v>
      </c>
      <c r="J60" s="12">
        <f t="shared" si="4"/>
        <v>658.00809000000004</v>
      </c>
      <c r="K60" s="12">
        <v>0</v>
      </c>
      <c r="L60" s="20">
        <f t="shared" si="5"/>
        <v>0</v>
      </c>
      <c r="M60" s="122">
        <f t="shared" si="6"/>
        <v>0</v>
      </c>
      <c r="N60" s="124">
        <f t="shared" si="7"/>
        <v>0</v>
      </c>
      <c r="O60" s="33">
        <v>1</v>
      </c>
      <c r="P60" s="33">
        <v>0</v>
      </c>
    </row>
    <row r="61" spans="1:16" ht="14.25" customHeight="1">
      <c r="A61" s="14">
        <v>54</v>
      </c>
      <c r="B61" s="112" t="s">
        <v>27</v>
      </c>
      <c r="C61" s="11">
        <f t="shared" si="1"/>
        <v>1</v>
      </c>
      <c r="D61" s="11">
        <v>0</v>
      </c>
      <c r="E61" s="11">
        <v>1</v>
      </c>
      <c r="F61" s="12">
        <v>628.47</v>
      </c>
      <c r="G61" s="12">
        <f t="shared" si="2"/>
        <v>658.00809000000004</v>
      </c>
      <c r="H61" s="27">
        <v>1.4</v>
      </c>
      <c r="I61" s="12">
        <f t="shared" si="3"/>
        <v>879.85799999999995</v>
      </c>
      <c r="J61" s="12">
        <f t="shared" si="4"/>
        <v>921.21132599999999</v>
      </c>
      <c r="K61" s="12">
        <v>0</v>
      </c>
      <c r="L61" s="20">
        <f t="shared" si="5"/>
        <v>0.9</v>
      </c>
      <c r="M61" s="122">
        <f t="shared" si="6"/>
        <v>13.81816989</v>
      </c>
      <c r="N61" s="124">
        <f t="shared" si="7"/>
        <v>13.81816989</v>
      </c>
      <c r="O61" s="33">
        <v>2</v>
      </c>
      <c r="P61" s="33">
        <v>1</v>
      </c>
    </row>
    <row r="62" spans="1:16" ht="14.25" customHeight="1">
      <c r="A62" s="14">
        <v>55</v>
      </c>
      <c r="B62" s="112" t="s">
        <v>44</v>
      </c>
      <c r="C62" s="11">
        <f t="shared" si="1"/>
        <v>1</v>
      </c>
      <c r="D62" s="11">
        <v>0</v>
      </c>
      <c r="E62" s="11">
        <v>1</v>
      </c>
      <c r="F62" s="12">
        <v>628.47</v>
      </c>
      <c r="G62" s="12">
        <f t="shared" si="2"/>
        <v>658.00809000000004</v>
      </c>
      <c r="H62" s="27">
        <v>1</v>
      </c>
      <c r="I62" s="12">
        <f t="shared" si="3"/>
        <v>628.47</v>
      </c>
      <c r="J62" s="12">
        <f t="shared" si="4"/>
        <v>658.00809000000004</v>
      </c>
      <c r="K62" s="12">
        <v>0</v>
      </c>
      <c r="L62" s="20">
        <f t="shared" si="5"/>
        <v>0.7</v>
      </c>
      <c r="M62" s="122">
        <f t="shared" si="6"/>
        <v>9.8701213499999998</v>
      </c>
      <c r="N62" s="124">
        <f t="shared" si="7"/>
        <v>9.8701213499999998</v>
      </c>
      <c r="O62" s="33">
        <v>0</v>
      </c>
      <c r="P62" s="33">
        <v>0</v>
      </c>
    </row>
    <row r="63" spans="1:16" ht="14.25" customHeight="1">
      <c r="A63" s="14">
        <v>56</v>
      </c>
      <c r="B63" s="112" t="s">
        <v>28</v>
      </c>
      <c r="C63" s="11">
        <f t="shared" si="1"/>
        <v>0</v>
      </c>
      <c r="D63" s="11">
        <v>0</v>
      </c>
      <c r="E63" s="11">
        <v>0</v>
      </c>
      <c r="F63" s="12">
        <v>628.47</v>
      </c>
      <c r="G63" s="12">
        <f t="shared" si="2"/>
        <v>658.00809000000004</v>
      </c>
      <c r="H63" s="27">
        <v>1</v>
      </c>
      <c r="I63" s="12">
        <f t="shared" si="3"/>
        <v>628.47</v>
      </c>
      <c r="J63" s="12">
        <f t="shared" si="4"/>
        <v>658.00809000000004</v>
      </c>
      <c r="K63" s="12">
        <v>0</v>
      </c>
      <c r="L63" s="20">
        <f t="shared" si="5"/>
        <v>0</v>
      </c>
      <c r="M63" s="122">
        <f t="shared" si="6"/>
        <v>0</v>
      </c>
      <c r="N63" s="124">
        <f t="shared" si="7"/>
        <v>0</v>
      </c>
      <c r="O63" s="33">
        <v>0</v>
      </c>
      <c r="P63" s="33">
        <v>1</v>
      </c>
    </row>
    <row r="64" spans="1:16" ht="14.25" customHeight="1">
      <c r="A64" s="14">
        <v>57</v>
      </c>
      <c r="B64" s="112" t="s">
        <v>63</v>
      </c>
      <c r="C64" s="11">
        <f t="shared" si="1"/>
        <v>0</v>
      </c>
      <c r="D64" s="11">
        <v>0</v>
      </c>
      <c r="E64" s="11">
        <v>0</v>
      </c>
      <c r="F64" s="12">
        <v>628.47</v>
      </c>
      <c r="G64" s="12">
        <f t="shared" si="2"/>
        <v>658.00809000000004</v>
      </c>
      <c r="H64" s="27">
        <v>1.2</v>
      </c>
      <c r="I64" s="12">
        <f t="shared" si="3"/>
        <v>754.16399999999999</v>
      </c>
      <c r="J64" s="12">
        <f t="shared" si="4"/>
        <v>789.60970800000007</v>
      </c>
      <c r="K64" s="12">
        <v>0</v>
      </c>
      <c r="L64" s="20">
        <f t="shared" si="5"/>
        <v>0</v>
      </c>
      <c r="M64" s="122">
        <f t="shared" si="6"/>
        <v>0</v>
      </c>
      <c r="N64" s="124">
        <f t="shared" si="7"/>
        <v>0</v>
      </c>
      <c r="O64" s="33">
        <v>0</v>
      </c>
      <c r="P64" s="33">
        <v>0</v>
      </c>
    </row>
    <row r="65" spans="1:16" ht="14.25" customHeight="1">
      <c r="A65" s="14">
        <v>58</v>
      </c>
      <c r="B65" s="112" t="s">
        <v>64</v>
      </c>
      <c r="C65" s="11">
        <f t="shared" si="1"/>
        <v>0</v>
      </c>
      <c r="D65" s="11">
        <v>0</v>
      </c>
      <c r="E65" s="11">
        <v>0</v>
      </c>
      <c r="F65" s="12">
        <v>628.47</v>
      </c>
      <c r="G65" s="12">
        <f t="shared" si="2"/>
        <v>658.00809000000004</v>
      </c>
      <c r="H65" s="27">
        <v>1.1499999999999999</v>
      </c>
      <c r="I65" s="12">
        <f t="shared" si="3"/>
        <v>722.7405</v>
      </c>
      <c r="J65" s="12">
        <f t="shared" si="4"/>
        <v>756.70930350000003</v>
      </c>
      <c r="K65" s="12">
        <v>0</v>
      </c>
      <c r="L65" s="20">
        <f t="shared" si="5"/>
        <v>0</v>
      </c>
      <c r="M65" s="122">
        <f t="shared" si="6"/>
        <v>0</v>
      </c>
      <c r="N65" s="124">
        <f t="shared" si="7"/>
        <v>0</v>
      </c>
      <c r="O65" s="33">
        <v>0</v>
      </c>
      <c r="P65" s="33">
        <v>0</v>
      </c>
    </row>
    <row r="66" spans="1:16" ht="14.25" customHeight="1">
      <c r="A66" s="14">
        <v>59</v>
      </c>
      <c r="B66" s="112" t="s">
        <v>45</v>
      </c>
      <c r="C66" s="11">
        <f t="shared" si="1"/>
        <v>2</v>
      </c>
      <c r="D66" s="11">
        <v>0</v>
      </c>
      <c r="E66" s="11">
        <v>2</v>
      </c>
      <c r="F66" s="12">
        <v>628.47</v>
      </c>
      <c r="G66" s="12">
        <f t="shared" si="2"/>
        <v>658.00809000000004</v>
      </c>
      <c r="H66" s="27">
        <v>1.1499999999999999</v>
      </c>
      <c r="I66" s="12">
        <f t="shared" si="3"/>
        <v>722.7405</v>
      </c>
      <c r="J66" s="12">
        <f t="shared" si="4"/>
        <v>756.70930350000003</v>
      </c>
      <c r="K66" s="12">
        <v>22.7</v>
      </c>
      <c r="L66" s="20">
        <f t="shared" si="5"/>
        <v>1.5</v>
      </c>
      <c r="M66" s="122">
        <f t="shared" si="6"/>
        <v>22.701279105000005</v>
      </c>
      <c r="N66" s="124">
        <f t="shared" si="7"/>
        <v>1.2791050000053872E-3</v>
      </c>
      <c r="O66" s="33">
        <v>2</v>
      </c>
      <c r="P66" s="33">
        <v>2</v>
      </c>
    </row>
    <row r="67" spans="1:16" ht="14.25" customHeight="1">
      <c r="A67" s="14">
        <v>60</v>
      </c>
      <c r="B67" s="112" t="s">
        <v>14</v>
      </c>
      <c r="C67" s="11">
        <f t="shared" si="1"/>
        <v>6</v>
      </c>
      <c r="D67" s="11">
        <v>2</v>
      </c>
      <c r="E67" s="11">
        <v>4</v>
      </c>
      <c r="F67" s="12">
        <v>628.47</v>
      </c>
      <c r="G67" s="12">
        <f t="shared" si="2"/>
        <v>658.00809000000004</v>
      </c>
      <c r="H67" s="27">
        <v>1</v>
      </c>
      <c r="I67" s="12">
        <f t="shared" si="3"/>
        <v>628.47</v>
      </c>
      <c r="J67" s="12">
        <f t="shared" si="4"/>
        <v>658.00809000000004</v>
      </c>
      <c r="K67" s="12">
        <v>0</v>
      </c>
      <c r="L67" s="20">
        <f t="shared" si="5"/>
        <v>3.9</v>
      </c>
      <c r="M67" s="122">
        <f t="shared" si="6"/>
        <v>58.334585400000009</v>
      </c>
      <c r="N67" s="124">
        <f t="shared" si="7"/>
        <v>58.334585400000009</v>
      </c>
      <c r="O67" s="33">
        <v>0</v>
      </c>
      <c r="P67" s="33">
        <v>1</v>
      </c>
    </row>
    <row r="68" spans="1:16" ht="14.25" customHeight="1">
      <c r="A68" s="14">
        <v>61</v>
      </c>
      <c r="B68" s="112" t="s">
        <v>46</v>
      </c>
      <c r="C68" s="11">
        <f t="shared" si="1"/>
        <v>1</v>
      </c>
      <c r="D68" s="11">
        <v>0</v>
      </c>
      <c r="E68" s="11">
        <v>1</v>
      </c>
      <c r="F68" s="12">
        <v>628.47</v>
      </c>
      <c r="G68" s="12">
        <f t="shared" si="2"/>
        <v>658.00809000000004</v>
      </c>
      <c r="H68" s="27">
        <v>1</v>
      </c>
      <c r="I68" s="12">
        <f t="shared" ref="I68:I93" si="8">F68*H68</f>
        <v>628.47</v>
      </c>
      <c r="J68" s="12">
        <f t="shared" ref="J68:J93" si="9">G68*H68</f>
        <v>658.00809000000004</v>
      </c>
      <c r="K68" s="12">
        <v>0</v>
      </c>
      <c r="L68" s="20">
        <f t="shared" si="5"/>
        <v>0.7</v>
      </c>
      <c r="M68" s="122">
        <f t="shared" si="6"/>
        <v>9.8701213499999998</v>
      </c>
      <c r="N68" s="124">
        <f t="shared" si="7"/>
        <v>9.8701213499999998</v>
      </c>
      <c r="O68" s="33">
        <v>1</v>
      </c>
      <c r="P68" s="33">
        <v>0</v>
      </c>
    </row>
    <row r="69" spans="1:16" ht="14.25" customHeight="1">
      <c r="A69" s="14">
        <v>62</v>
      </c>
      <c r="B69" s="112" t="s">
        <v>29</v>
      </c>
      <c r="C69" s="11">
        <f t="shared" si="1"/>
        <v>1</v>
      </c>
      <c r="D69" s="11">
        <v>0</v>
      </c>
      <c r="E69" s="11">
        <v>1</v>
      </c>
      <c r="F69" s="12">
        <v>628.47</v>
      </c>
      <c r="G69" s="12">
        <f t="shared" si="2"/>
        <v>658.00809000000004</v>
      </c>
      <c r="H69" s="27">
        <v>1</v>
      </c>
      <c r="I69" s="12">
        <f t="shared" si="8"/>
        <v>628.47</v>
      </c>
      <c r="J69" s="12">
        <f t="shared" si="9"/>
        <v>658.00809000000004</v>
      </c>
      <c r="K69" s="12">
        <v>0</v>
      </c>
      <c r="L69" s="20">
        <f t="shared" si="5"/>
        <v>0.7</v>
      </c>
      <c r="M69" s="122">
        <f t="shared" si="6"/>
        <v>9.8701213499999998</v>
      </c>
      <c r="N69" s="124">
        <f t="shared" si="7"/>
        <v>9.8701213499999998</v>
      </c>
      <c r="O69" s="33">
        <v>2</v>
      </c>
      <c r="P69" s="33">
        <v>0</v>
      </c>
    </row>
    <row r="70" spans="1:16" ht="14.25" customHeight="1">
      <c r="A70" s="14">
        <v>63</v>
      </c>
      <c r="B70" s="112" t="s">
        <v>38</v>
      </c>
      <c r="C70" s="11">
        <f t="shared" si="1"/>
        <v>0</v>
      </c>
      <c r="D70" s="11">
        <v>0</v>
      </c>
      <c r="E70" s="11">
        <v>0</v>
      </c>
      <c r="F70" s="12">
        <v>628.47</v>
      </c>
      <c r="G70" s="12">
        <f t="shared" si="2"/>
        <v>658.00809000000004</v>
      </c>
      <c r="H70" s="27">
        <v>1.008</v>
      </c>
      <c r="I70" s="12">
        <f t="shared" si="8"/>
        <v>633.49776000000008</v>
      </c>
      <c r="J70" s="12">
        <f t="shared" si="9"/>
        <v>663.27215472</v>
      </c>
      <c r="K70" s="12">
        <v>0</v>
      </c>
      <c r="L70" s="20">
        <f t="shared" si="5"/>
        <v>0</v>
      </c>
      <c r="M70" s="122">
        <f t="shared" si="6"/>
        <v>0</v>
      </c>
      <c r="N70" s="124">
        <f t="shared" si="7"/>
        <v>0</v>
      </c>
      <c r="O70" s="33">
        <v>0</v>
      </c>
      <c r="P70" s="33">
        <v>0</v>
      </c>
    </row>
    <row r="71" spans="1:16" ht="14.25" customHeight="1">
      <c r="A71" s="14">
        <v>64</v>
      </c>
      <c r="B71" s="112" t="s">
        <v>15</v>
      </c>
      <c r="C71" s="11">
        <f t="shared" si="1"/>
        <v>1</v>
      </c>
      <c r="D71" s="11">
        <v>0</v>
      </c>
      <c r="E71" s="11">
        <v>1</v>
      </c>
      <c r="F71" s="12">
        <v>628.47</v>
      </c>
      <c r="G71" s="12">
        <f t="shared" si="2"/>
        <v>658.00809000000004</v>
      </c>
      <c r="H71" s="27">
        <v>1</v>
      </c>
      <c r="I71" s="12">
        <f t="shared" si="8"/>
        <v>628.47</v>
      </c>
      <c r="J71" s="12">
        <f t="shared" si="9"/>
        <v>658.00809000000004</v>
      </c>
      <c r="K71" s="12">
        <v>9.85</v>
      </c>
      <c r="L71" s="20">
        <f t="shared" si="5"/>
        <v>0.7</v>
      </c>
      <c r="M71" s="122">
        <f t="shared" si="6"/>
        <v>9.8701213499999998</v>
      </c>
      <c r="N71" s="124">
        <f t="shared" si="7"/>
        <v>2.0121350000000149E-2</v>
      </c>
      <c r="O71" s="33">
        <v>2</v>
      </c>
      <c r="P71" s="33">
        <v>0</v>
      </c>
    </row>
    <row r="72" spans="1:16" ht="14.25" customHeight="1">
      <c r="A72" s="14">
        <v>65</v>
      </c>
      <c r="B72" s="112" t="s">
        <v>48</v>
      </c>
      <c r="C72" s="11">
        <f t="shared" si="1"/>
        <v>1</v>
      </c>
      <c r="D72" s="11">
        <v>0</v>
      </c>
      <c r="E72" s="11">
        <v>1</v>
      </c>
      <c r="F72" s="12">
        <v>628.47</v>
      </c>
      <c r="G72" s="12">
        <f t="shared" si="2"/>
        <v>658.00809000000004</v>
      </c>
      <c r="H72" s="27">
        <v>1</v>
      </c>
      <c r="I72" s="12">
        <f t="shared" si="8"/>
        <v>628.47</v>
      </c>
      <c r="J72" s="12">
        <f t="shared" si="9"/>
        <v>658.00809000000004</v>
      </c>
      <c r="K72" s="12">
        <v>0</v>
      </c>
      <c r="L72" s="20">
        <f t="shared" si="5"/>
        <v>0.7</v>
      </c>
      <c r="M72" s="122">
        <f t="shared" si="6"/>
        <v>9.8701213499999998</v>
      </c>
      <c r="N72" s="124">
        <f t="shared" si="7"/>
        <v>9.8701213499999998</v>
      </c>
      <c r="O72" s="33">
        <v>1</v>
      </c>
      <c r="P72" s="33">
        <v>4</v>
      </c>
    </row>
    <row r="73" spans="1:16" ht="14.25" customHeight="1">
      <c r="A73" s="14">
        <v>66</v>
      </c>
      <c r="B73" s="112" t="s">
        <v>49</v>
      </c>
      <c r="C73" s="11">
        <f t="shared" ref="C73:C93" si="10">D73+E73</f>
        <v>0</v>
      </c>
      <c r="D73" s="11">
        <v>0</v>
      </c>
      <c r="E73" s="11">
        <v>0</v>
      </c>
      <c r="F73" s="12">
        <v>628.47</v>
      </c>
      <c r="G73" s="12">
        <f t="shared" ref="G73:G93" si="11">F73*1.047</f>
        <v>658.00809000000004</v>
      </c>
      <c r="H73" s="27">
        <v>1.0029999999999999</v>
      </c>
      <c r="I73" s="12">
        <f t="shared" si="8"/>
        <v>630.35541000000001</v>
      </c>
      <c r="J73" s="12">
        <f t="shared" si="9"/>
        <v>659.98211427000001</v>
      </c>
      <c r="K73" s="12">
        <v>0</v>
      </c>
      <c r="L73" s="20">
        <f t="shared" ref="L73:L93" si="12">ROUND(((D73*I73+E73*J73+K73)/1000),1)</f>
        <v>0</v>
      </c>
      <c r="M73" s="122">
        <f t="shared" ref="M73:M93" si="13">(D73*I73+E73*J73)*1.5/100</f>
        <v>0</v>
      </c>
      <c r="N73" s="124">
        <f t="shared" ref="N73:N93" si="14">M73-K73</f>
        <v>0</v>
      </c>
      <c r="O73" s="33">
        <v>0</v>
      </c>
      <c r="P73" s="33">
        <v>0</v>
      </c>
    </row>
    <row r="74" spans="1:16" ht="14.25" customHeight="1">
      <c r="A74" s="14">
        <v>67</v>
      </c>
      <c r="B74" s="112" t="s">
        <v>73</v>
      </c>
      <c r="C74" s="11">
        <f t="shared" si="10"/>
        <v>0</v>
      </c>
      <c r="D74" s="11">
        <v>0</v>
      </c>
      <c r="E74" s="11">
        <v>0</v>
      </c>
      <c r="F74" s="12">
        <v>628.47</v>
      </c>
      <c r="G74" s="12">
        <f t="shared" si="11"/>
        <v>658.00809000000004</v>
      </c>
      <c r="H74" s="27">
        <v>1.4</v>
      </c>
      <c r="I74" s="12">
        <f t="shared" si="8"/>
        <v>879.85799999999995</v>
      </c>
      <c r="J74" s="12">
        <f t="shared" si="9"/>
        <v>921.21132599999999</v>
      </c>
      <c r="K74" s="12">
        <v>0</v>
      </c>
      <c r="L74" s="20">
        <f t="shared" si="12"/>
        <v>0</v>
      </c>
      <c r="M74" s="122">
        <f t="shared" si="13"/>
        <v>0</v>
      </c>
      <c r="N74" s="124">
        <f t="shared" si="14"/>
        <v>0</v>
      </c>
      <c r="O74" s="33">
        <v>0</v>
      </c>
      <c r="P74" s="33">
        <v>0</v>
      </c>
    </row>
    <row r="75" spans="1:16" ht="14.25" customHeight="1">
      <c r="A75" s="14">
        <v>68</v>
      </c>
      <c r="B75" s="112" t="s">
        <v>52</v>
      </c>
      <c r="C75" s="11">
        <f t="shared" si="10"/>
        <v>0</v>
      </c>
      <c r="D75" s="11">
        <v>0</v>
      </c>
      <c r="E75" s="11">
        <v>0</v>
      </c>
      <c r="F75" s="12">
        <v>628.47</v>
      </c>
      <c r="G75" s="12">
        <f t="shared" si="11"/>
        <v>658.00809000000004</v>
      </c>
      <c r="H75" s="27">
        <v>1.1519999999999999</v>
      </c>
      <c r="I75" s="12">
        <f t="shared" si="8"/>
        <v>723.99743999999998</v>
      </c>
      <c r="J75" s="12">
        <f t="shared" si="9"/>
        <v>758.02531967999994</v>
      </c>
      <c r="K75" s="12">
        <v>0</v>
      </c>
      <c r="L75" s="20">
        <f t="shared" si="12"/>
        <v>0</v>
      </c>
      <c r="M75" s="122">
        <f t="shared" si="13"/>
        <v>0</v>
      </c>
      <c r="N75" s="124">
        <f t="shared" si="14"/>
        <v>0</v>
      </c>
      <c r="O75" s="33">
        <v>0</v>
      </c>
      <c r="P75" s="33">
        <v>0</v>
      </c>
    </row>
    <row r="76" spans="1:16" ht="14.25" customHeight="1">
      <c r="A76" s="14">
        <v>69</v>
      </c>
      <c r="B76" s="112" t="s">
        <v>16</v>
      </c>
      <c r="C76" s="11">
        <f t="shared" si="10"/>
        <v>1</v>
      </c>
      <c r="D76" s="11">
        <v>0</v>
      </c>
      <c r="E76" s="11">
        <v>1</v>
      </c>
      <c r="F76" s="12">
        <v>628.47</v>
      </c>
      <c r="G76" s="12">
        <f t="shared" si="11"/>
        <v>658.00809000000004</v>
      </c>
      <c r="H76" s="27">
        <v>1</v>
      </c>
      <c r="I76" s="12">
        <f t="shared" si="8"/>
        <v>628.47</v>
      </c>
      <c r="J76" s="12">
        <f t="shared" si="9"/>
        <v>658.00809000000004</v>
      </c>
      <c r="K76" s="12">
        <v>0</v>
      </c>
      <c r="L76" s="20">
        <f t="shared" si="12"/>
        <v>0.7</v>
      </c>
      <c r="M76" s="122">
        <f t="shared" si="13"/>
        <v>9.8701213499999998</v>
      </c>
      <c r="N76" s="124">
        <f t="shared" si="14"/>
        <v>9.8701213499999998</v>
      </c>
      <c r="O76" s="33">
        <v>1</v>
      </c>
      <c r="P76" s="33">
        <v>0</v>
      </c>
    </row>
    <row r="77" spans="1:16" ht="14.25" customHeight="1">
      <c r="A77" s="14">
        <v>70</v>
      </c>
      <c r="B77" s="112" t="s">
        <v>17</v>
      </c>
      <c r="C77" s="11">
        <f t="shared" si="10"/>
        <v>0</v>
      </c>
      <c r="D77" s="11">
        <v>0</v>
      </c>
      <c r="E77" s="11">
        <v>0</v>
      </c>
      <c r="F77" s="12">
        <v>628.47</v>
      </c>
      <c r="G77" s="12">
        <f t="shared" si="11"/>
        <v>658.00809000000004</v>
      </c>
      <c r="H77" s="27">
        <v>1</v>
      </c>
      <c r="I77" s="12">
        <f t="shared" si="8"/>
        <v>628.47</v>
      </c>
      <c r="J77" s="12">
        <f t="shared" si="9"/>
        <v>658.00809000000004</v>
      </c>
      <c r="K77" s="12">
        <v>0</v>
      </c>
      <c r="L77" s="20">
        <f t="shared" si="12"/>
        <v>0</v>
      </c>
      <c r="M77" s="122">
        <f t="shared" si="13"/>
        <v>0</v>
      </c>
      <c r="N77" s="124">
        <f t="shared" si="14"/>
        <v>0</v>
      </c>
      <c r="O77" s="33">
        <v>0</v>
      </c>
      <c r="P77" s="33">
        <v>0</v>
      </c>
    </row>
    <row r="78" spans="1:16" ht="14.25" customHeight="1">
      <c r="A78" s="14">
        <v>71</v>
      </c>
      <c r="B78" s="112" t="s">
        <v>18</v>
      </c>
      <c r="C78" s="11">
        <f t="shared" si="10"/>
        <v>0</v>
      </c>
      <c r="D78" s="11">
        <v>0</v>
      </c>
      <c r="E78" s="11">
        <v>0</v>
      </c>
      <c r="F78" s="12">
        <v>628.47</v>
      </c>
      <c r="G78" s="12">
        <f t="shared" si="11"/>
        <v>658.00809000000004</v>
      </c>
      <c r="H78" s="27">
        <v>1</v>
      </c>
      <c r="I78" s="12">
        <f t="shared" si="8"/>
        <v>628.47</v>
      </c>
      <c r="J78" s="12">
        <f t="shared" si="9"/>
        <v>658.00809000000004</v>
      </c>
      <c r="K78" s="12">
        <v>0</v>
      </c>
      <c r="L78" s="20">
        <f t="shared" si="12"/>
        <v>0</v>
      </c>
      <c r="M78" s="122">
        <f t="shared" si="13"/>
        <v>0</v>
      </c>
      <c r="N78" s="124">
        <f t="shared" si="14"/>
        <v>0</v>
      </c>
      <c r="O78" s="33">
        <v>0</v>
      </c>
      <c r="P78" s="33">
        <v>0</v>
      </c>
    </row>
    <row r="79" spans="1:16" ht="14.25" customHeight="1">
      <c r="A79" s="14">
        <v>72</v>
      </c>
      <c r="B79" s="112" t="s">
        <v>65</v>
      </c>
      <c r="C79" s="11">
        <f t="shared" si="10"/>
        <v>1</v>
      </c>
      <c r="D79" s="11">
        <v>1</v>
      </c>
      <c r="E79" s="11">
        <v>0</v>
      </c>
      <c r="F79" s="12">
        <v>628.47</v>
      </c>
      <c r="G79" s="12">
        <f t="shared" si="11"/>
        <v>658.00809000000004</v>
      </c>
      <c r="H79" s="27">
        <v>1.4</v>
      </c>
      <c r="I79" s="12">
        <f t="shared" si="8"/>
        <v>879.85799999999995</v>
      </c>
      <c r="J79" s="12">
        <f t="shared" si="9"/>
        <v>921.21132599999999</v>
      </c>
      <c r="K79" s="12">
        <v>13.19</v>
      </c>
      <c r="L79" s="20">
        <f t="shared" si="12"/>
        <v>0.9</v>
      </c>
      <c r="M79" s="122">
        <f t="shared" si="13"/>
        <v>13.197869999999998</v>
      </c>
      <c r="N79" s="124">
        <f t="shared" si="14"/>
        <v>7.8699999999987114E-3</v>
      </c>
      <c r="O79" s="33">
        <v>0</v>
      </c>
      <c r="P79" s="33">
        <v>0</v>
      </c>
    </row>
    <row r="80" spans="1:16" ht="14.25" customHeight="1">
      <c r="A80" s="14">
        <v>73</v>
      </c>
      <c r="B80" s="112" t="s">
        <v>19</v>
      </c>
      <c r="C80" s="11">
        <f t="shared" si="10"/>
        <v>0</v>
      </c>
      <c r="D80" s="11">
        <v>0</v>
      </c>
      <c r="E80" s="11">
        <v>0</v>
      </c>
      <c r="F80" s="12">
        <v>628.47</v>
      </c>
      <c r="G80" s="12">
        <f t="shared" si="11"/>
        <v>658.00809000000004</v>
      </c>
      <c r="H80" s="27">
        <v>1</v>
      </c>
      <c r="I80" s="12">
        <f t="shared" si="8"/>
        <v>628.47</v>
      </c>
      <c r="J80" s="12">
        <f t="shared" si="9"/>
        <v>658.00809000000004</v>
      </c>
      <c r="K80" s="12">
        <v>0</v>
      </c>
      <c r="L80" s="20">
        <f t="shared" si="12"/>
        <v>0</v>
      </c>
      <c r="M80" s="122">
        <f t="shared" si="13"/>
        <v>0</v>
      </c>
      <c r="N80" s="124">
        <f t="shared" si="14"/>
        <v>0</v>
      </c>
      <c r="O80" s="33">
        <v>0</v>
      </c>
      <c r="P80" s="33">
        <v>0</v>
      </c>
    </row>
    <row r="81" spans="1:16" ht="14.25" customHeight="1">
      <c r="A81" s="14">
        <v>74</v>
      </c>
      <c r="B81" s="112" t="s">
        <v>53</v>
      </c>
      <c r="C81" s="11">
        <f t="shared" si="10"/>
        <v>1</v>
      </c>
      <c r="D81" s="11">
        <v>0</v>
      </c>
      <c r="E81" s="11">
        <v>1</v>
      </c>
      <c r="F81" s="12">
        <v>628.47</v>
      </c>
      <c r="G81" s="12">
        <f t="shared" si="11"/>
        <v>658.00809000000004</v>
      </c>
      <c r="H81" s="27">
        <v>1.1599999999999999</v>
      </c>
      <c r="I81" s="12">
        <f t="shared" si="8"/>
        <v>729.02519999999993</v>
      </c>
      <c r="J81" s="12">
        <f t="shared" si="9"/>
        <v>763.28938440000002</v>
      </c>
      <c r="K81" s="12">
        <v>0</v>
      </c>
      <c r="L81" s="20">
        <f t="shared" si="12"/>
        <v>0.8</v>
      </c>
      <c r="M81" s="122">
        <f t="shared" si="13"/>
        <v>11.449340766000001</v>
      </c>
      <c r="N81" s="124">
        <f t="shared" si="14"/>
        <v>11.449340766000001</v>
      </c>
      <c r="O81" s="33">
        <v>1</v>
      </c>
      <c r="P81" s="33">
        <v>0</v>
      </c>
    </row>
    <row r="82" spans="1:16" ht="14.25" customHeight="1">
      <c r="A82" s="14">
        <v>75</v>
      </c>
      <c r="B82" s="112" t="s">
        <v>50</v>
      </c>
      <c r="C82" s="11">
        <f t="shared" si="10"/>
        <v>1</v>
      </c>
      <c r="D82" s="11">
        <v>0</v>
      </c>
      <c r="E82" s="11">
        <v>1</v>
      </c>
      <c r="F82" s="12">
        <v>628.47</v>
      </c>
      <c r="G82" s="12">
        <f t="shared" si="11"/>
        <v>658.00809000000004</v>
      </c>
      <c r="H82" s="27">
        <v>1</v>
      </c>
      <c r="I82" s="12">
        <f t="shared" si="8"/>
        <v>628.47</v>
      </c>
      <c r="J82" s="12">
        <f t="shared" si="9"/>
        <v>658.00809000000004</v>
      </c>
      <c r="K82" s="12">
        <v>9.8000000000000007</v>
      </c>
      <c r="L82" s="20">
        <f t="shared" si="12"/>
        <v>0.7</v>
      </c>
      <c r="M82" s="122">
        <f t="shared" si="13"/>
        <v>9.8701213499999998</v>
      </c>
      <c r="N82" s="124">
        <f t="shared" si="14"/>
        <v>7.0121349999999083E-2</v>
      </c>
      <c r="O82" s="33">
        <v>0</v>
      </c>
      <c r="P82" s="33">
        <v>0</v>
      </c>
    </row>
    <row r="83" spans="1:16" ht="14.25" customHeight="1">
      <c r="A83" s="14">
        <v>76</v>
      </c>
      <c r="B83" s="112" t="s">
        <v>54</v>
      </c>
      <c r="C83" s="11">
        <f t="shared" si="10"/>
        <v>2</v>
      </c>
      <c r="D83" s="11">
        <v>0</v>
      </c>
      <c r="E83" s="11">
        <v>2</v>
      </c>
      <c r="F83" s="12">
        <v>628.47</v>
      </c>
      <c r="G83" s="12">
        <f t="shared" si="11"/>
        <v>658.00809000000004</v>
      </c>
      <c r="H83" s="27">
        <v>1.1499999999999999</v>
      </c>
      <c r="I83" s="12">
        <f t="shared" si="8"/>
        <v>722.7405</v>
      </c>
      <c r="J83" s="12">
        <f t="shared" si="9"/>
        <v>756.70930350000003</v>
      </c>
      <c r="K83" s="12">
        <v>0</v>
      </c>
      <c r="L83" s="20">
        <f t="shared" si="12"/>
        <v>1.5</v>
      </c>
      <c r="M83" s="122">
        <f t="shared" si="13"/>
        <v>22.701279105000005</v>
      </c>
      <c r="N83" s="124">
        <f t="shared" si="14"/>
        <v>22.701279105000005</v>
      </c>
      <c r="O83" s="33">
        <v>0</v>
      </c>
      <c r="P83" s="33">
        <v>2</v>
      </c>
    </row>
    <row r="84" spans="1:16" ht="14.25" customHeight="1">
      <c r="A84" s="14">
        <v>77</v>
      </c>
      <c r="B84" s="112" t="s">
        <v>20</v>
      </c>
      <c r="C84" s="11">
        <f t="shared" si="10"/>
        <v>1</v>
      </c>
      <c r="D84" s="11">
        <v>0</v>
      </c>
      <c r="E84" s="11">
        <v>1</v>
      </c>
      <c r="F84" s="12">
        <v>628.47</v>
      </c>
      <c r="G84" s="12">
        <f t="shared" si="11"/>
        <v>658.00809000000004</v>
      </c>
      <c r="H84" s="27">
        <v>1</v>
      </c>
      <c r="I84" s="12">
        <f t="shared" si="8"/>
        <v>628.47</v>
      </c>
      <c r="J84" s="12">
        <f t="shared" si="9"/>
        <v>658.00809000000004</v>
      </c>
      <c r="K84" s="12">
        <v>0</v>
      </c>
      <c r="L84" s="20">
        <f t="shared" si="12"/>
        <v>0.7</v>
      </c>
      <c r="M84" s="122">
        <f t="shared" si="13"/>
        <v>9.8701213499999998</v>
      </c>
      <c r="N84" s="124">
        <f t="shared" si="14"/>
        <v>9.8701213499999998</v>
      </c>
      <c r="O84" s="33">
        <v>5</v>
      </c>
      <c r="P84" s="33">
        <v>1</v>
      </c>
    </row>
    <row r="85" spans="1:16" ht="14.25" customHeight="1">
      <c r="A85" s="14">
        <v>78</v>
      </c>
      <c r="B85" s="112" t="s">
        <v>154</v>
      </c>
      <c r="C85" s="11">
        <f t="shared" si="10"/>
        <v>5</v>
      </c>
      <c r="D85" s="11">
        <v>0</v>
      </c>
      <c r="E85" s="11">
        <v>5</v>
      </c>
      <c r="F85" s="12">
        <v>628.47</v>
      </c>
      <c r="G85" s="12">
        <f t="shared" si="11"/>
        <v>658.00809000000004</v>
      </c>
      <c r="H85" s="27">
        <v>1</v>
      </c>
      <c r="I85" s="12">
        <f t="shared" si="8"/>
        <v>628.47</v>
      </c>
      <c r="J85" s="12">
        <f t="shared" si="9"/>
        <v>658.00809000000004</v>
      </c>
      <c r="K85" s="12">
        <v>0</v>
      </c>
      <c r="L85" s="20">
        <f t="shared" si="12"/>
        <v>3.3</v>
      </c>
      <c r="M85" s="122">
        <f t="shared" si="13"/>
        <v>49.350606750000004</v>
      </c>
      <c r="N85" s="124">
        <f t="shared" si="14"/>
        <v>49.350606750000004</v>
      </c>
      <c r="O85" s="33">
        <v>4</v>
      </c>
      <c r="P85" s="33">
        <v>4</v>
      </c>
    </row>
    <row r="86" spans="1:16" ht="14.25" customHeight="1">
      <c r="A86" s="14">
        <v>79</v>
      </c>
      <c r="B86" s="112" t="s">
        <v>155</v>
      </c>
      <c r="C86" s="11">
        <f t="shared" si="10"/>
        <v>0</v>
      </c>
      <c r="D86" s="11">
        <v>0</v>
      </c>
      <c r="E86" s="11">
        <v>0</v>
      </c>
      <c r="F86" s="12">
        <v>628.47</v>
      </c>
      <c r="G86" s="12">
        <f t="shared" si="11"/>
        <v>658.00809000000004</v>
      </c>
      <c r="H86" s="27">
        <v>1</v>
      </c>
      <c r="I86" s="12">
        <f t="shared" si="8"/>
        <v>628.47</v>
      </c>
      <c r="J86" s="12">
        <f t="shared" si="9"/>
        <v>658.00809000000004</v>
      </c>
      <c r="K86" s="12">
        <v>0</v>
      </c>
      <c r="L86" s="20">
        <f t="shared" si="12"/>
        <v>0</v>
      </c>
      <c r="M86" s="122">
        <f t="shared" si="13"/>
        <v>0</v>
      </c>
      <c r="N86" s="124">
        <f t="shared" si="14"/>
        <v>0</v>
      </c>
      <c r="O86" s="33">
        <v>0</v>
      </c>
      <c r="P86" s="33">
        <v>0</v>
      </c>
    </row>
    <row r="87" spans="1:16" ht="14.25" customHeight="1">
      <c r="A87" s="14">
        <v>80</v>
      </c>
      <c r="B87" s="112" t="s">
        <v>86</v>
      </c>
      <c r="C87" s="11">
        <f t="shared" si="10"/>
        <v>2</v>
      </c>
      <c r="D87" s="11">
        <v>0</v>
      </c>
      <c r="E87" s="11">
        <v>2</v>
      </c>
      <c r="F87" s="12">
        <v>628.47</v>
      </c>
      <c r="G87" s="12">
        <f t="shared" si="11"/>
        <v>658.00809000000004</v>
      </c>
      <c r="H87" s="27">
        <v>1</v>
      </c>
      <c r="I87" s="12">
        <f t="shared" si="8"/>
        <v>628.47</v>
      </c>
      <c r="J87" s="12">
        <f t="shared" si="9"/>
        <v>658.00809000000004</v>
      </c>
      <c r="K87" s="12">
        <v>0</v>
      </c>
      <c r="L87" s="20">
        <f t="shared" si="12"/>
        <v>1.3</v>
      </c>
      <c r="M87" s="122">
        <f t="shared" si="13"/>
        <v>19.7402427</v>
      </c>
      <c r="N87" s="124">
        <f t="shared" si="14"/>
        <v>19.7402427</v>
      </c>
      <c r="O87" s="33">
        <v>1</v>
      </c>
      <c r="P87" s="33">
        <v>2</v>
      </c>
    </row>
    <row r="88" spans="1:16" ht="14.25" customHeight="1">
      <c r="A88" s="14">
        <v>81</v>
      </c>
      <c r="B88" s="112" t="s">
        <v>74</v>
      </c>
      <c r="C88" s="11">
        <f t="shared" si="10"/>
        <v>0</v>
      </c>
      <c r="D88" s="11">
        <v>0</v>
      </c>
      <c r="E88" s="11">
        <v>0</v>
      </c>
      <c r="F88" s="12">
        <v>628.47</v>
      </c>
      <c r="G88" s="12">
        <f t="shared" si="11"/>
        <v>658.00809000000004</v>
      </c>
      <c r="H88" s="27">
        <v>1.27</v>
      </c>
      <c r="I88" s="12">
        <f t="shared" si="8"/>
        <v>798.15690000000006</v>
      </c>
      <c r="J88" s="12">
        <f t="shared" si="9"/>
        <v>835.67027430000007</v>
      </c>
      <c r="K88" s="12">
        <v>0</v>
      </c>
      <c r="L88" s="20">
        <f t="shared" si="12"/>
        <v>0</v>
      </c>
      <c r="M88" s="122">
        <f t="shared" si="13"/>
        <v>0</v>
      </c>
      <c r="N88" s="124">
        <f t="shared" si="14"/>
        <v>0</v>
      </c>
      <c r="O88" s="33">
        <v>0</v>
      </c>
      <c r="P88" s="33">
        <v>0</v>
      </c>
    </row>
    <row r="89" spans="1:16" ht="14.25" customHeight="1">
      <c r="A89" s="14">
        <v>82</v>
      </c>
      <c r="B89" s="112" t="s">
        <v>87</v>
      </c>
      <c r="C89" s="11">
        <f t="shared" si="10"/>
        <v>0</v>
      </c>
      <c r="D89" s="11">
        <v>0</v>
      </c>
      <c r="E89" s="11">
        <v>0</v>
      </c>
      <c r="F89" s="12">
        <v>628.47</v>
      </c>
      <c r="G89" s="12">
        <f t="shared" si="11"/>
        <v>658.00809000000004</v>
      </c>
      <c r="H89" s="27">
        <v>1.5</v>
      </c>
      <c r="I89" s="12">
        <f t="shared" si="8"/>
        <v>942.70500000000004</v>
      </c>
      <c r="J89" s="12">
        <f t="shared" si="9"/>
        <v>987.01213500000006</v>
      </c>
      <c r="K89" s="12">
        <v>0</v>
      </c>
      <c r="L89" s="20">
        <f t="shared" si="12"/>
        <v>0</v>
      </c>
      <c r="M89" s="122">
        <f t="shared" si="13"/>
        <v>0</v>
      </c>
      <c r="N89" s="124">
        <f t="shared" si="14"/>
        <v>0</v>
      </c>
      <c r="O89" s="33">
        <v>0</v>
      </c>
      <c r="P89" s="33">
        <v>0</v>
      </c>
    </row>
    <row r="90" spans="1:16" ht="14.25" customHeight="1">
      <c r="A90" s="14">
        <v>83</v>
      </c>
      <c r="B90" s="112" t="s">
        <v>156</v>
      </c>
      <c r="C90" s="11">
        <f t="shared" si="10"/>
        <v>1</v>
      </c>
      <c r="D90" s="11">
        <v>0</v>
      </c>
      <c r="E90" s="11">
        <v>1</v>
      </c>
      <c r="F90" s="12">
        <v>628.47</v>
      </c>
      <c r="G90" s="12">
        <f t="shared" si="11"/>
        <v>658.00809000000004</v>
      </c>
      <c r="H90" s="27">
        <v>1.5</v>
      </c>
      <c r="I90" s="12">
        <f t="shared" si="8"/>
        <v>942.70500000000004</v>
      </c>
      <c r="J90" s="12">
        <f t="shared" si="9"/>
        <v>987.01213500000006</v>
      </c>
      <c r="K90" s="12">
        <v>0</v>
      </c>
      <c r="L90" s="20">
        <f t="shared" si="12"/>
        <v>1</v>
      </c>
      <c r="M90" s="122">
        <f t="shared" si="13"/>
        <v>14.805182025000001</v>
      </c>
      <c r="N90" s="124">
        <f t="shared" si="14"/>
        <v>14.805182025000001</v>
      </c>
      <c r="O90" s="33">
        <v>0</v>
      </c>
      <c r="P90" s="33">
        <v>1</v>
      </c>
    </row>
    <row r="91" spans="1:16" ht="14.25" customHeight="1">
      <c r="A91" s="14">
        <v>84</v>
      </c>
      <c r="B91" s="112" t="s">
        <v>75</v>
      </c>
      <c r="C91" s="11">
        <f t="shared" si="10"/>
        <v>0</v>
      </c>
      <c r="D91" s="11">
        <v>0</v>
      </c>
      <c r="E91" s="11">
        <v>0</v>
      </c>
      <c r="F91" s="12">
        <v>628.47</v>
      </c>
      <c r="G91" s="12">
        <f t="shared" si="11"/>
        <v>658.00809000000004</v>
      </c>
      <c r="H91" s="27">
        <v>2</v>
      </c>
      <c r="I91" s="12">
        <f t="shared" si="8"/>
        <v>1256.94</v>
      </c>
      <c r="J91" s="12">
        <f t="shared" si="9"/>
        <v>1316.0161800000001</v>
      </c>
      <c r="K91" s="12">
        <v>0</v>
      </c>
      <c r="L91" s="20">
        <f t="shared" si="12"/>
        <v>0</v>
      </c>
      <c r="M91" s="122">
        <f t="shared" si="13"/>
        <v>0</v>
      </c>
      <c r="N91" s="124">
        <f t="shared" si="14"/>
        <v>0</v>
      </c>
      <c r="O91" s="33">
        <v>0</v>
      </c>
      <c r="P91" s="33">
        <v>0</v>
      </c>
    </row>
    <row r="92" spans="1:16" ht="14.25" customHeight="1">
      <c r="A92" s="14">
        <v>85</v>
      </c>
      <c r="B92" s="112" t="s">
        <v>157</v>
      </c>
      <c r="C92" s="11">
        <f t="shared" si="10"/>
        <v>1</v>
      </c>
      <c r="D92" s="11">
        <v>0</v>
      </c>
      <c r="E92" s="11">
        <v>1</v>
      </c>
      <c r="F92" s="12">
        <v>628.47</v>
      </c>
      <c r="G92" s="12">
        <f t="shared" si="11"/>
        <v>658.00809000000004</v>
      </c>
      <c r="H92" s="27">
        <v>1.5</v>
      </c>
      <c r="I92" s="12">
        <f t="shared" si="8"/>
        <v>942.70500000000004</v>
      </c>
      <c r="J92" s="12">
        <f t="shared" si="9"/>
        <v>987.01213500000006</v>
      </c>
      <c r="K92" s="12">
        <v>14.8</v>
      </c>
      <c r="L92" s="20">
        <f t="shared" si="12"/>
        <v>1</v>
      </c>
      <c r="M92" s="122">
        <f t="shared" si="13"/>
        <v>14.805182025000001</v>
      </c>
      <c r="N92" s="124">
        <f t="shared" si="14"/>
        <v>5.182024999999868E-3</v>
      </c>
      <c r="O92" s="33">
        <v>1</v>
      </c>
      <c r="P92" s="33">
        <v>0</v>
      </c>
    </row>
    <row r="93" spans="1:16" ht="14.25" customHeight="1">
      <c r="A93" s="30">
        <v>86</v>
      </c>
      <c r="B93" s="112" t="s">
        <v>158</v>
      </c>
      <c r="C93" s="11">
        <f t="shared" si="10"/>
        <v>0</v>
      </c>
      <c r="D93" s="11">
        <v>0</v>
      </c>
      <c r="E93" s="11">
        <v>0</v>
      </c>
      <c r="F93" s="12">
        <v>628.47</v>
      </c>
      <c r="G93" s="12">
        <f t="shared" si="11"/>
        <v>658.00809000000004</v>
      </c>
      <c r="H93" s="27">
        <v>1.4</v>
      </c>
      <c r="I93" s="12">
        <f t="shared" si="8"/>
        <v>879.85799999999995</v>
      </c>
      <c r="J93" s="12">
        <f t="shared" si="9"/>
        <v>921.21132599999999</v>
      </c>
      <c r="K93" s="12">
        <v>0</v>
      </c>
      <c r="L93" s="20">
        <f t="shared" si="12"/>
        <v>0</v>
      </c>
      <c r="M93" s="122">
        <f t="shared" si="13"/>
        <v>0</v>
      </c>
      <c r="N93" s="124">
        <f t="shared" si="14"/>
        <v>0</v>
      </c>
      <c r="O93" s="33">
        <v>0</v>
      </c>
      <c r="P93" s="33">
        <v>0</v>
      </c>
    </row>
  </sheetData>
  <mergeCells count="11">
    <mergeCell ref="O3:O4"/>
    <mergeCell ref="P3:P4"/>
    <mergeCell ref="M3:M4"/>
    <mergeCell ref="A2:L2"/>
    <mergeCell ref="A3:A4"/>
    <mergeCell ref="B3:B4"/>
    <mergeCell ref="C3:C4"/>
    <mergeCell ref="F3:J3"/>
    <mergeCell ref="K3:K4"/>
    <mergeCell ref="L3:L4"/>
    <mergeCell ref="D3:E3"/>
  </mergeCells>
  <pageMargins left="0.59" right="0.59" top="0.79" bottom="0.79" header="0.51" footer="0.51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11</vt:i4>
      </vt:variant>
    </vt:vector>
  </HeadingPairs>
  <TitlesOfParts>
    <vt:vector size="18" baseType="lpstr">
      <vt:lpstr>1,2,3</vt:lpstr>
      <vt:lpstr>4 и 5</vt:lpstr>
      <vt:lpstr>Приложение 1</vt:lpstr>
      <vt:lpstr>Приложение 2</vt:lpstr>
      <vt:lpstr>Приложение 3</vt:lpstr>
      <vt:lpstr>Приложение 4</vt:lpstr>
      <vt:lpstr>Приложение 5</vt:lpstr>
      <vt:lpstr>'Приложение 1'!Заголовки_для_печати</vt:lpstr>
      <vt:lpstr>'Приложение 2'!Заголовки_для_печати</vt:lpstr>
      <vt:lpstr>'Приложение 4'!Заголовки_для_печати</vt:lpstr>
      <vt:lpstr>'Приложение 5'!Заголовки_для_печати</vt:lpstr>
      <vt:lpstr>'1,2,3'!Область_печати</vt:lpstr>
      <vt:lpstr>'4 и 5'!Область_печати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Карасева Ольга</dc:creator>
  <cp:lastModifiedBy>ShevcovaAA</cp:lastModifiedBy>
  <cp:lastPrinted>2018-07-10T16:32:04Z</cp:lastPrinted>
  <dcterms:created xsi:type="dcterms:W3CDTF">2014-03-17T05:33:05Z</dcterms:created>
  <dcterms:modified xsi:type="dcterms:W3CDTF">2018-07-16T12:06:45Z</dcterms:modified>
</cp:coreProperties>
</file>