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9" sheetId="6" r:id="rId1"/>
    <sheet name="2020" sheetId="7" r:id="rId2"/>
    <sheet name="2021" sheetId="8" r:id="rId3"/>
  </sheets>
  <definedNames>
    <definedName name="_xlnm.Print_Area" localSheetId="0">'2019'!$A$1:$H$92</definedName>
    <definedName name="_xlnm.Print_Area" localSheetId="1">'2020'!$A$1:$H$92</definedName>
    <definedName name="_xlnm.Print_Area" localSheetId="2">'2021'!$A$1:$H$92</definedName>
  </definedNames>
  <calcPr calcId="125725"/>
</workbook>
</file>

<file path=xl/calcChain.xml><?xml version="1.0" encoding="utf-8"?>
<calcChain xmlns="http://schemas.openxmlformats.org/spreadsheetml/2006/main">
  <c r="D5" i="8"/>
  <c r="G97"/>
  <c r="D12"/>
  <c r="D11"/>
  <c r="D10"/>
  <c r="D9"/>
  <c r="D8"/>
  <c r="D7"/>
  <c r="D6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G34" s="1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G54" s="1"/>
  <c r="D55"/>
  <c r="D56"/>
  <c r="D57"/>
  <c r="D58"/>
  <c r="D59"/>
  <c r="D60"/>
  <c r="D61"/>
  <c r="D62"/>
  <c r="D63"/>
  <c r="D64"/>
  <c r="F64" s="1"/>
  <c r="G64" s="1"/>
  <c r="D65"/>
  <c r="D66"/>
  <c r="F66" s="1"/>
  <c r="G66" s="1"/>
  <c r="D67"/>
  <c r="D68"/>
  <c r="F68" s="1"/>
  <c r="G68" s="1"/>
  <c r="D69"/>
  <c r="D70"/>
  <c r="D71"/>
  <c r="D72"/>
  <c r="D73"/>
  <c r="D74"/>
  <c r="D75"/>
  <c r="D76"/>
  <c r="F76" s="1"/>
  <c r="G76" s="1"/>
  <c r="D77"/>
  <c r="D78"/>
  <c r="F78" s="1"/>
  <c r="G78" s="1"/>
  <c r="D79"/>
  <c r="D80"/>
  <c r="D81"/>
  <c r="D82"/>
  <c r="D83"/>
  <c r="D84"/>
  <c r="D85"/>
  <c r="D86"/>
  <c r="F86" s="1"/>
  <c r="G86" s="1"/>
  <c r="D87"/>
  <c r="D88"/>
  <c r="D89"/>
  <c r="D90"/>
  <c r="D91"/>
  <c r="G38"/>
  <c r="F74"/>
  <c r="G74" s="1"/>
  <c r="F82"/>
  <c r="G82" s="1"/>
  <c r="F90"/>
  <c r="G90" s="1"/>
  <c r="F70"/>
  <c r="G70" s="1"/>
  <c r="F88"/>
  <c r="G88" s="1"/>
  <c r="G84"/>
  <c r="F80"/>
  <c r="G80" s="1"/>
  <c r="G6"/>
  <c r="F72"/>
  <c r="G72" s="1"/>
  <c r="G27"/>
  <c r="G67"/>
  <c r="G75"/>
  <c r="G81"/>
  <c r="G89"/>
  <c r="G91"/>
  <c r="F87"/>
  <c r="G87" s="1"/>
  <c r="F85"/>
  <c r="G85" s="1"/>
  <c r="F83"/>
  <c r="G83" s="1"/>
  <c r="F77"/>
  <c r="G77" s="1"/>
  <c r="F79"/>
  <c r="G79" s="1"/>
  <c r="F69"/>
  <c r="G69" s="1"/>
  <c r="F71"/>
  <c r="G71" s="1"/>
  <c r="F73"/>
  <c r="G73" s="1"/>
  <c r="F65"/>
  <c r="G65" s="1"/>
  <c r="F63"/>
  <c r="G63" s="1"/>
  <c r="F57"/>
  <c r="G57" s="1"/>
  <c r="F58"/>
  <c r="G58" s="1"/>
  <c r="F59"/>
  <c r="G59" s="1"/>
  <c r="F60"/>
  <c r="G60" s="1"/>
  <c r="F61"/>
  <c r="G61" s="1"/>
  <c r="F62"/>
  <c r="G62" s="1"/>
  <c r="F56"/>
  <c r="G56" s="1"/>
  <c r="F55"/>
  <c r="G55" s="1"/>
  <c r="F53"/>
  <c r="G53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39"/>
  <c r="G39" s="1"/>
  <c r="F37"/>
  <c r="G37" s="1"/>
  <c r="F36"/>
  <c r="G36" s="1"/>
  <c r="F35"/>
  <c r="G35" s="1"/>
  <c r="F29"/>
  <c r="G29" s="1"/>
  <c r="F30"/>
  <c r="G30" s="1"/>
  <c r="F31"/>
  <c r="G31" s="1"/>
  <c r="F32"/>
  <c r="G32" s="1"/>
  <c r="F33"/>
  <c r="G33" s="1"/>
  <c r="F28"/>
  <c r="G28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7"/>
  <c r="G7" s="1"/>
  <c r="I92"/>
  <c r="D44" i="7"/>
  <c r="D42"/>
  <c r="D43"/>
  <c r="F43" s="1"/>
  <c r="G43" s="1"/>
  <c r="D38"/>
  <c r="D39"/>
  <c r="D40"/>
  <c r="D41"/>
  <c r="F41" s="1"/>
  <c r="G41" s="1"/>
  <c r="D37"/>
  <c r="G37" s="1"/>
  <c r="D36"/>
  <c r="D35"/>
  <c r="F35" s="1"/>
  <c r="G35" s="1"/>
  <c r="D34"/>
  <c r="G34" s="1"/>
  <c r="D28"/>
  <c r="D29"/>
  <c r="D30"/>
  <c r="F30" s="1"/>
  <c r="G30" s="1"/>
  <c r="D31"/>
  <c r="D32"/>
  <c r="F32" s="1"/>
  <c r="G32" s="1"/>
  <c r="D33"/>
  <c r="D23"/>
  <c r="F23" s="1"/>
  <c r="G23" s="1"/>
  <c r="D24"/>
  <c r="F24" s="1"/>
  <c r="G24" s="1"/>
  <c r="D25"/>
  <c r="F25" s="1"/>
  <c r="G25" s="1"/>
  <c r="D26"/>
  <c r="F26" s="1"/>
  <c r="D27"/>
  <c r="G27" s="1"/>
  <c r="D7"/>
  <c r="F7" s="1"/>
  <c r="G7" s="1"/>
  <c r="D8"/>
  <c r="F8" s="1"/>
  <c r="G8" s="1"/>
  <c r="D9"/>
  <c r="D10"/>
  <c r="F10" s="1"/>
  <c r="G10" s="1"/>
  <c r="D11"/>
  <c r="F11" s="1"/>
  <c r="G11" s="1"/>
  <c r="D12"/>
  <c r="F12" s="1"/>
  <c r="G12" s="1"/>
  <c r="D13"/>
  <c r="D14"/>
  <c r="F14" s="1"/>
  <c r="D15"/>
  <c r="D16"/>
  <c r="F16" s="1"/>
  <c r="G16" s="1"/>
  <c r="D17"/>
  <c r="D18"/>
  <c r="F18" s="1"/>
  <c r="D19"/>
  <c r="F19" s="1"/>
  <c r="G19" s="1"/>
  <c r="D20"/>
  <c r="F20" s="1"/>
  <c r="G20" s="1"/>
  <c r="D21"/>
  <c r="D22"/>
  <c r="F22" s="1"/>
  <c r="D46"/>
  <c r="D47"/>
  <c r="D48"/>
  <c r="D49"/>
  <c r="F49" s="1"/>
  <c r="G49" s="1"/>
  <c r="D50"/>
  <c r="F50" s="1"/>
  <c r="G50" s="1"/>
  <c r="D51"/>
  <c r="F51" s="1"/>
  <c r="G51" s="1"/>
  <c r="D52"/>
  <c r="D53"/>
  <c r="D54"/>
  <c r="G54" s="1"/>
  <c r="D55"/>
  <c r="F55" s="1"/>
  <c r="G55" s="1"/>
  <c r="D56"/>
  <c r="D57"/>
  <c r="F57" s="1"/>
  <c r="G57" s="1"/>
  <c r="D58"/>
  <c r="D59"/>
  <c r="D60"/>
  <c r="D61"/>
  <c r="D62"/>
  <c r="F62" s="1"/>
  <c r="G62" s="1"/>
  <c r="D63"/>
  <c r="F63" s="1"/>
  <c r="G63" s="1"/>
  <c r="D64"/>
  <c r="D65"/>
  <c r="F65" s="1"/>
  <c r="G65" s="1"/>
  <c r="D66"/>
  <c r="F66" s="1"/>
  <c r="G66" s="1"/>
  <c r="D67"/>
  <c r="G67" s="1"/>
  <c r="D68"/>
  <c r="D69"/>
  <c r="F69" s="1"/>
  <c r="G69" s="1"/>
  <c r="D70"/>
  <c r="F70" s="1"/>
  <c r="G70" s="1"/>
  <c r="D71"/>
  <c r="F71" s="1"/>
  <c r="G71" s="1"/>
  <c r="D72"/>
  <c r="D73"/>
  <c r="F73" s="1"/>
  <c r="G73" s="1"/>
  <c r="D74"/>
  <c r="F74" s="1"/>
  <c r="G74" s="1"/>
  <c r="D75"/>
  <c r="G75" s="1"/>
  <c r="D76"/>
  <c r="D77"/>
  <c r="F77" s="1"/>
  <c r="G77" s="1"/>
  <c r="D78"/>
  <c r="F78" s="1"/>
  <c r="G78" s="1"/>
  <c r="D79"/>
  <c r="F79" s="1"/>
  <c r="G79" s="1"/>
  <c r="D80"/>
  <c r="D81"/>
  <c r="G81" s="1"/>
  <c r="D82"/>
  <c r="F82" s="1"/>
  <c r="G82" s="1"/>
  <c r="D83"/>
  <c r="D84"/>
  <c r="D85"/>
  <c r="F85" s="1"/>
  <c r="G85" s="1"/>
  <c r="D86"/>
  <c r="F86" s="1"/>
  <c r="G86" s="1"/>
  <c r="D87"/>
  <c r="G87" s="1"/>
  <c r="D88"/>
  <c r="D89"/>
  <c r="G89" s="1"/>
  <c r="D90"/>
  <c r="F90" s="1"/>
  <c r="G90" s="1"/>
  <c r="D91"/>
  <c r="G91" s="1"/>
  <c r="F36"/>
  <c r="G36" s="1"/>
  <c r="F42"/>
  <c r="G42" s="1"/>
  <c r="F46"/>
  <c r="G46" s="1"/>
  <c r="F56"/>
  <c r="G56" s="1"/>
  <c r="F60"/>
  <c r="G60" s="1"/>
  <c r="F64"/>
  <c r="G64" s="1"/>
  <c r="F68"/>
  <c r="G68" s="1"/>
  <c r="F76"/>
  <c r="G76" s="1"/>
  <c r="D6"/>
  <c r="F40"/>
  <c r="G40" s="1"/>
  <c r="F44"/>
  <c r="G44" s="1"/>
  <c r="F48"/>
  <c r="G48" s="1"/>
  <c r="F52"/>
  <c r="G52" s="1"/>
  <c r="F58"/>
  <c r="G58" s="1"/>
  <c r="F72"/>
  <c r="G72" s="1"/>
  <c r="F88"/>
  <c r="G88" s="1"/>
  <c r="F80"/>
  <c r="G80" s="1"/>
  <c r="F87"/>
  <c r="F83"/>
  <c r="G83" s="1"/>
  <c r="F59"/>
  <c r="G59" s="1"/>
  <c r="F61"/>
  <c r="G61" s="1"/>
  <c r="F45"/>
  <c r="G45" s="1"/>
  <c r="F47"/>
  <c r="G47" s="1"/>
  <c r="F53"/>
  <c r="G53" s="1"/>
  <c r="F39"/>
  <c r="F37"/>
  <c r="F29"/>
  <c r="G29" s="1"/>
  <c r="F33"/>
  <c r="G33" s="1"/>
  <c r="F28"/>
  <c r="G28" s="1"/>
  <c r="F9"/>
  <c r="G9" s="1"/>
  <c r="F13"/>
  <c r="G13" s="1"/>
  <c r="F15"/>
  <c r="G15" s="1"/>
  <c r="F17"/>
  <c r="G17" s="1"/>
  <c r="F21"/>
  <c r="G21" s="1"/>
  <c r="J13"/>
  <c r="G38"/>
  <c r="G84"/>
  <c r="D5" i="6"/>
  <c r="F8"/>
  <c r="F7"/>
  <c r="D32"/>
  <c r="D27"/>
  <c r="D28"/>
  <c r="G28" s="1"/>
  <c r="D29"/>
  <c r="D30"/>
  <c r="G30" s="1"/>
  <c r="D31"/>
  <c r="D26"/>
  <c r="D25"/>
  <c r="D7"/>
  <c r="D8"/>
  <c r="G8" s="1"/>
  <c r="D9"/>
  <c r="D10"/>
  <c r="G10" s="1"/>
  <c r="D11"/>
  <c r="D12"/>
  <c r="G12" s="1"/>
  <c r="D13"/>
  <c r="D14"/>
  <c r="G14" s="1"/>
  <c r="D15"/>
  <c r="D16"/>
  <c r="G16" s="1"/>
  <c r="D17"/>
  <c r="D18"/>
  <c r="G18" s="1"/>
  <c r="D19"/>
  <c r="D20"/>
  <c r="G20" s="1"/>
  <c r="D21"/>
  <c r="D22"/>
  <c r="G22" s="1"/>
  <c r="D23"/>
  <c r="D24"/>
  <c r="G24" s="1"/>
  <c r="D6"/>
  <c r="I17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G6"/>
  <c r="I11"/>
  <c r="I9"/>
  <c r="G7"/>
  <c r="G9"/>
  <c r="G11"/>
  <c r="G13"/>
  <c r="G15"/>
  <c r="G17"/>
  <c r="G19"/>
  <c r="G21"/>
  <c r="G23"/>
  <c r="G25"/>
  <c r="G26"/>
  <c r="G27"/>
  <c r="G29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I5"/>
  <c r="D5" i="7" l="1"/>
  <c r="G6"/>
  <c r="G5" s="1"/>
  <c r="J27" s="1"/>
  <c r="G31"/>
  <c r="F31"/>
  <c r="G39"/>
  <c r="G5" i="8"/>
  <c r="G26" i="7"/>
  <c r="G22"/>
  <c r="G18"/>
  <c r="G14"/>
  <c r="I18" i="6"/>
  <c r="G5"/>
  <c r="I11" i="8" l="1"/>
  <c r="I14"/>
  <c r="I7" i="6"/>
  <c r="I14"/>
  <c r="I20" s="1"/>
  <c r="J20" s="1"/>
  <c r="F15"/>
  <c r="H91" i="8" l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E5"/>
  <c r="C5"/>
  <c r="H91" i="7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E5"/>
  <c r="C5"/>
  <c r="H91" i="6"/>
  <c r="F90"/>
  <c r="H90" s="1"/>
  <c r="H89"/>
  <c r="F88"/>
  <c r="H88" s="1"/>
  <c r="H87"/>
  <c r="F87"/>
  <c r="F86"/>
  <c r="H86" s="1"/>
  <c r="H85"/>
  <c r="F85"/>
  <c r="H84"/>
  <c r="F83"/>
  <c r="H83" s="1"/>
  <c r="F82"/>
  <c r="H82" s="1"/>
  <c r="H81"/>
  <c r="F80"/>
  <c r="H80" s="1"/>
  <c r="F79"/>
  <c r="H79" s="1"/>
  <c r="H78"/>
  <c r="F77"/>
  <c r="H77" s="1"/>
  <c r="F76"/>
  <c r="H76" s="1"/>
  <c r="H75"/>
  <c r="F74"/>
  <c r="H74" s="1"/>
  <c r="F73"/>
  <c r="H73" s="1"/>
  <c r="F72"/>
  <c r="H72" s="1"/>
  <c r="H71"/>
  <c r="F71"/>
  <c r="F70"/>
  <c r="H70" s="1"/>
  <c r="F69"/>
  <c r="H69" s="1"/>
  <c r="F68"/>
  <c r="H68" s="1"/>
  <c r="H67"/>
  <c r="F66"/>
  <c r="H66" s="1"/>
  <c r="F65"/>
  <c r="H65" s="1"/>
  <c r="F64"/>
  <c r="H64" s="1"/>
  <c r="F63"/>
  <c r="H63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H54"/>
  <c r="H53"/>
  <c r="F53"/>
  <c r="F52"/>
  <c r="H52" s="1"/>
  <c r="F51"/>
  <c r="H51" s="1"/>
  <c r="F50"/>
  <c r="H50" s="1"/>
  <c r="F49"/>
  <c r="H49" s="1"/>
  <c r="F48"/>
  <c r="H48" s="1"/>
  <c r="H47"/>
  <c r="F47"/>
  <c r="F46"/>
  <c r="H46" s="1"/>
  <c r="H45"/>
  <c r="F45"/>
  <c r="F44"/>
  <c r="H44" s="1"/>
  <c r="F43"/>
  <c r="H43" s="1"/>
  <c r="F42"/>
  <c r="H42" s="1"/>
  <c r="F41"/>
  <c r="H41" s="1"/>
  <c r="F40"/>
  <c r="H40" s="1"/>
  <c r="F39"/>
  <c r="H39" s="1"/>
  <c r="H38"/>
  <c r="F37"/>
  <c r="H37" s="1"/>
  <c r="F36"/>
  <c r="H36" s="1"/>
  <c r="F35"/>
  <c r="H35" s="1"/>
  <c r="H34"/>
  <c r="F33"/>
  <c r="H33" s="1"/>
  <c r="F32"/>
  <c r="H32" s="1"/>
  <c r="H31"/>
  <c r="F31"/>
  <c r="F30"/>
  <c r="H30" s="1"/>
  <c r="F29"/>
  <c r="H29" s="1"/>
  <c r="F28"/>
  <c r="H28" s="1"/>
  <c r="H2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H15"/>
  <c r="F14"/>
  <c r="H14" s="1"/>
  <c r="F13"/>
  <c r="H13" s="1"/>
  <c r="F12"/>
  <c r="H12" s="1"/>
  <c r="F11"/>
  <c r="H11" s="1"/>
  <c r="F10"/>
  <c r="H10" s="1"/>
  <c r="F9"/>
  <c r="H9" s="1"/>
  <c r="H8"/>
  <c r="H7"/>
  <c r="H6"/>
  <c r="E5"/>
  <c r="C5"/>
  <c r="H5" i="8" l="1"/>
  <c r="I6" s="1"/>
  <c r="I7" s="1"/>
  <c r="F5"/>
  <c r="H5" i="6"/>
  <c r="H5" i="7"/>
  <c r="I5" s="1"/>
  <c r="J5" s="1"/>
  <c r="F5"/>
  <c r="F5" i="6"/>
</calcChain>
</file>

<file path=xl/sharedStrings.xml><?xml version="1.0" encoding="utf-8"?>
<sst xmlns="http://schemas.openxmlformats.org/spreadsheetml/2006/main" count="291" uniqueCount="97">
  <si>
    <t>Наименование субъекта Российской Федерации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</si>
  <si>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</si>
  <si>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</si>
  <si>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</si>
  <si>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</si>
  <si>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</si>
  <si>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</si>
  <si>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</si>
  <si>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</si>
  <si>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</si>
  <si>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</si>
  <si>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</si>
  <si>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</si>
  <si>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</si>
  <si>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</si>
  <si>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</si>
  <si>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</si>
  <si>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</si>
  <si>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</si>
  <si>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</si>
  <si>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</si>
  <si>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</si>
  <si>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</si>
  <si>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</si>
  <si>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</si>
  <si>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</si>
  <si>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</si>
  <si>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</si>
  <si>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</si>
  <si>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</si>
  <si>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</si>
  <si>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</si>
  <si>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</si>
  <si>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</si>
  <si>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</si>
  <si>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</si>
  <si>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</si>
  <si>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</si>
  <si>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</si>
  <si>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</si>
  <si>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</si>
  <si>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</si>
  <si>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</si>
  <si>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</si>
  <si>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</si>
  <si>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</si>
  <si>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</si>
  <si>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</si>
  <si>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</si>
  <si>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</si>
  <si>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</si>
  <si>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</si>
  <si>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</si>
  <si>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</si>
  <si>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</si>
  <si>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</si>
  <si>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</si>
  <si>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</si>
  <si>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</si>
  <si>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</si>
  <si>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</si>
  <si>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</si>
  <si>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</si>
  <si>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</si>
  <si>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</si>
  <si>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</si>
  <si>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</si>
  <si>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</si>
  <si>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</si>
  <si>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</si>
  <si>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</si>
  <si>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</si>
  <si>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</si>
  <si>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</si>
  <si>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</si>
  <si>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</si>
  <si>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</si>
  <si>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</si>
  <si>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</si>
  <si>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</si>
  <si>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</si>
  <si>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</si>
  <si>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</si>
  <si>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</si>
  <si>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</si>
  <si>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</si>
  <si>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город Байконур</t>
  </si>
  <si>
    <t>Нераспределенный резерв</t>
  </si>
  <si>
    <t>№ п\п</t>
  </si>
  <si>
    <r>
      <rPr>
        <b/>
        <sz val="12"/>
        <rFont val="Times New Roman"/>
        <family val="1"/>
        <charset val="204"/>
      </rPr>
      <t xml:space="preserve">Чi      </t>
    </r>
    <r>
      <rPr>
        <sz val="10"/>
        <rFont val="Times New Roman"/>
        <family val="1"/>
        <charset val="204"/>
      </rPr>
      <t>прогнозное количество выплат в месяц ежемесячной денежной выплаты лицам, имеющим право на получение ежемесячной денежной выплаты, проживающим в субъекте Российской Федерации или г. Байконуре (шт.)</t>
    </r>
  </si>
  <si>
    <r>
      <rPr>
        <b/>
        <sz val="12"/>
        <rFont val="Times New Roman"/>
        <family val="1"/>
        <charset val="204"/>
      </rPr>
      <t xml:space="preserve">Рi      </t>
    </r>
    <r>
      <rPr>
        <sz val="10"/>
        <rFont val="Times New Roman"/>
        <family val="1"/>
        <charset val="204"/>
      </rPr>
      <t>размер ежемесячной денежной выплаты, установленный в i-м субъекте Российской Федерации, соответствующий величине прожиточного минимума для детей, установленного в субъекте Российской Федерации за второй квартал 2017 года (рублей)</t>
    </r>
  </si>
  <si>
    <r>
      <rPr>
        <b/>
        <sz val="12"/>
        <rFont val="Times New Roman"/>
        <family val="1"/>
        <charset val="204"/>
      </rPr>
      <t xml:space="preserve">Дi      </t>
    </r>
    <r>
      <rPr>
        <sz val="10"/>
        <rFont val="Times New Roman"/>
        <family val="1"/>
        <charset val="204"/>
      </rPr>
      <t>расходы на компенсацию затрат, связанных с обеспечением деятельности органов исполнительной власти в связи с осуществлением переданного им полномочия Российской Федерации, в пределах 1,5 процента предоставляемой  субвенции (рублей)</t>
    </r>
  </si>
  <si>
    <t>Итого по РФ:</t>
  </si>
  <si>
    <r>
      <rPr>
        <b/>
        <sz val="11"/>
        <rFont val="Times New Roman"/>
        <family val="1"/>
        <charset val="204"/>
      </rPr>
      <t xml:space="preserve">Сi    </t>
    </r>
    <r>
      <rPr>
        <sz val="11"/>
        <rFont val="Times New Roman"/>
        <family val="1"/>
        <charset val="204"/>
      </rPr>
      <t xml:space="preserve">                                         Объем субвенции из федерального бюджета на  ежемесячной денежной выплаты в связи с рождением (усыновлением) первого ребенка                                                  (гр.3 x гр.4 х 12 мес. + гр.5) (тыс. рублей)                                                             </t>
    </r>
  </si>
  <si>
    <t>Расчет потребности в субвенции из федерального бюджета бюджетам субъектов Российской Федерации и бюджету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2021 год</t>
  </si>
  <si>
    <t>Расчет потребности в субвенции из федерального бюджета бюджетам субъектов Российской Федерации и бюджету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2020 год</t>
  </si>
  <si>
    <t>Расчет потребности в субвенции из федерального бюджета бюджетам субъектов Российской Федерации и бюджету г. Байконура на осуществление переданных полномочий по назначению и выплате ежемесячной денежной выплаты в связи с рождением (усыновлением) первого ребенка на 2019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</si>
</sst>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2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pane xSplit="1" ySplit="5" topLeftCell="B81" activePane="bottomRight" state="frozen"/>
      <selection pane="topRight" activeCell="B1" sqref="B1"/>
      <selection pane="bottomLeft" activeCell="A6" sqref="A6"/>
      <selection pane="bottomRight" activeCell="I94" sqref="I94"/>
    </sheetView>
  </sheetViews>
  <sheetFormatPr defaultRowHeight="15"/>
  <cols>
    <col min="1" max="1" width="5.42578125" customWidth="1"/>
    <col min="2" max="2" width="25" customWidth="1"/>
    <col min="3" max="3" width="23.42578125" hidden="1" customWidth="1"/>
    <col min="4" max="4" width="23.42578125" customWidth="1"/>
    <col min="5" max="5" width="26.85546875" customWidth="1"/>
    <col min="6" max="7" width="24.42578125" customWidth="1"/>
    <col min="8" max="8" width="29.140625" hidden="1" customWidth="1"/>
    <col min="9" max="9" width="28.140625" customWidth="1"/>
    <col min="11" max="11" width="10.42578125" bestFit="1" customWidth="1"/>
  </cols>
  <sheetData>
    <row r="1" spans="1:11" ht="46.5" customHeight="1">
      <c r="B1" s="24" t="s">
        <v>96</v>
      </c>
      <c r="C1" s="24"/>
      <c r="D1" s="24"/>
      <c r="E1" s="24"/>
      <c r="F1" s="24"/>
      <c r="G1" s="24"/>
      <c r="H1" s="24"/>
    </row>
    <row r="2" spans="1:11" ht="20.25" customHeight="1">
      <c r="B2" s="21"/>
      <c r="C2" s="21"/>
      <c r="D2" s="23"/>
      <c r="E2" s="21"/>
      <c r="F2" s="21"/>
      <c r="G2" s="23"/>
      <c r="H2" s="13">
        <v>55100000</v>
      </c>
    </row>
    <row r="3" spans="1:11" ht="156" customHeight="1">
      <c r="A3" s="6" t="s">
        <v>88</v>
      </c>
      <c r="B3" s="6" t="s">
        <v>0</v>
      </c>
      <c r="C3" s="2" t="s">
        <v>89</v>
      </c>
      <c r="D3" s="2" t="s">
        <v>89</v>
      </c>
      <c r="E3" s="2" t="s">
        <v>90</v>
      </c>
      <c r="F3" s="2" t="s">
        <v>91</v>
      </c>
      <c r="G3" s="7" t="s">
        <v>93</v>
      </c>
      <c r="H3" s="7" t="s">
        <v>93</v>
      </c>
    </row>
    <row r="4" spans="1:11">
      <c r="A4" s="1">
        <v>1</v>
      </c>
      <c r="B4" s="1">
        <v>2</v>
      </c>
      <c r="C4" s="1">
        <v>3</v>
      </c>
      <c r="D4" s="1"/>
      <c r="E4" s="1">
        <v>4</v>
      </c>
      <c r="F4" s="1">
        <v>5</v>
      </c>
      <c r="G4" s="1"/>
      <c r="H4" s="1">
        <v>6</v>
      </c>
    </row>
    <row r="5" spans="1:11">
      <c r="A5" s="1"/>
      <c r="B5" s="8" t="s">
        <v>92</v>
      </c>
      <c r="C5" s="10">
        <f>SUM(C6:C91)</f>
        <v>318480</v>
      </c>
      <c r="D5" s="10">
        <f t="shared" ref="D5:F5" si="0">SUM(D6:D91)</f>
        <v>405413</v>
      </c>
      <c r="E5" s="11">
        <f>SUM(E6:E91)/86</f>
        <v>11251.936395348837</v>
      </c>
      <c r="F5" s="11">
        <f t="shared" si="0"/>
        <v>540479060.98100007</v>
      </c>
      <c r="G5" s="11">
        <f>SUM(G6:G92)</f>
        <v>55100000</v>
      </c>
      <c r="H5" s="11">
        <f>SUM(H6:H92)</f>
        <v>43260530.699999996</v>
      </c>
      <c r="I5" s="22">
        <f>100-78.5</f>
        <v>21.5</v>
      </c>
    </row>
    <row r="6" spans="1:11" ht="28.5" customHeight="1">
      <c r="A6" s="2">
        <v>1</v>
      </c>
      <c r="B6" s="3" t="s">
        <v>1</v>
      </c>
      <c r="C6" s="9">
        <v>618</v>
      </c>
      <c r="D6" s="9">
        <f>ROUND(C6+(C6*0.28),0)</f>
        <v>791</v>
      </c>
      <c r="E6" s="15">
        <v>10531</v>
      </c>
      <c r="F6" s="12">
        <v>0</v>
      </c>
      <c r="G6" s="12">
        <f>ROUND((D6*E6*12+F6)/1000,1)</f>
        <v>99960.3</v>
      </c>
      <c r="H6" s="12">
        <f>ROUND((C6*E6*12+F6)/1000,1)</f>
        <v>78097.899999999994</v>
      </c>
    </row>
    <row r="7" spans="1:11">
      <c r="A7" s="4">
        <v>2</v>
      </c>
      <c r="B7" s="5" t="s">
        <v>2</v>
      </c>
      <c r="C7" s="14">
        <v>660</v>
      </c>
      <c r="D7" s="9">
        <f t="shared" ref="D7:D32" si="1">ROUND(C7+(C7*0.28),0)</f>
        <v>845</v>
      </c>
      <c r="E7" s="15">
        <v>9954</v>
      </c>
      <c r="F7" s="15">
        <f>(D7*E7*12)*1.5/100</f>
        <v>1514003.4</v>
      </c>
      <c r="G7" s="12">
        <f t="shared" ref="G7:G70" si="2">ROUND((D7*E7*12+F7)/1000,1)</f>
        <v>102447.6</v>
      </c>
      <c r="H7" s="12">
        <f t="shared" ref="H7:H70" si="3">ROUND((C7*E7*12+F7)/1000,1)</f>
        <v>80349.7</v>
      </c>
      <c r="I7">
        <f>G5/H2*100</f>
        <v>100</v>
      </c>
    </row>
    <row r="8" spans="1:11">
      <c r="A8" s="2">
        <v>3</v>
      </c>
      <c r="B8" s="3" t="s">
        <v>3</v>
      </c>
      <c r="C8" s="9">
        <v>24392</v>
      </c>
      <c r="D8" s="9">
        <f t="shared" si="1"/>
        <v>31222</v>
      </c>
      <c r="E8" s="15">
        <v>8963</v>
      </c>
      <c r="F8" s="15">
        <f>(D8*E8*12)*1.5/100-10009300</f>
        <v>40362401.479999997</v>
      </c>
      <c r="G8" s="12">
        <f t="shared" si="2"/>
        <v>3398475.8</v>
      </c>
      <c r="H8" s="12">
        <f t="shared" si="3"/>
        <v>2663868.4</v>
      </c>
    </row>
    <row r="9" spans="1:11">
      <c r="A9" s="4">
        <v>4</v>
      </c>
      <c r="B9" s="5" t="s">
        <v>4</v>
      </c>
      <c r="C9" s="9">
        <v>1138</v>
      </c>
      <c r="D9" s="9">
        <f t="shared" si="1"/>
        <v>1457</v>
      </c>
      <c r="E9" s="15">
        <v>10375</v>
      </c>
      <c r="F9" s="12">
        <f t="shared" ref="F9:F70" si="4">(C9*E9*12)*1.5/100</f>
        <v>2125215</v>
      </c>
      <c r="G9" s="12">
        <f t="shared" si="2"/>
        <v>183521.7</v>
      </c>
      <c r="H9" s="12">
        <f t="shared" si="3"/>
        <v>143806.20000000001</v>
      </c>
      <c r="I9">
        <f>G92/H2*100</f>
        <v>5</v>
      </c>
    </row>
    <row r="10" spans="1:11">
      <c r="A10" s="4">
        <v>5</v>
      </c>
      <c r="B10" s="5" t="s">
        <v>5</v>
      </c>
      <c r="C10" s="9">
        <v>4059</v>
      </c>
      <c r="D10" s="9">
        <f t="shared" si="1"/>
        <v>5196</v>
      </c>
      <c r="E10" s="15">
        <v>10165</v>
      </c>
      <c r="F10" s="12">
        <f t="shared" si="4"/>
        <v>7426752.2999999998</v>
      </c>
      <c r="G10" s="12">
        <f t="shared" si="2"/>
        <v>641234.80000000005</v>
      </c>
      <c r="H10" s="12">
        <f t="shared" si="3"/>
        <v>502543.6</v>
      </c>
    </row>
    <row r="11" spans="1:11">
      <c r="A11" s="4">
        <v>6</v>
      </c>
      <c r="B11" s="5" t="s">
        <v>6</v>
      </c>
      <c r="C11" s="9">
        <v>596</v>
      </c>
      <c r="D11" s="9">
        <f t="shared" si="1"/>
        <v>763</v>
      </c>
      <c r="E11" s="15">
        <v>9888</v>
      </c>
      <c r="F11" s="12">
        <f t="shared" si="4"/>
        <v>1060784.6399999999</v>
      </c>
      <c r="G11" s="12">
        <f t="shared" si="2"/>
        <v>91595.3</v>
      </c>
      <c r="H11" s="12">
        <f t="shared" si="3"/>
        <v>71779.8</v>
      </c>
      <c r="I11">
        <f>H2*0.5</f>
        <v>27550000</v>
      </c>
    </row>
    <row r="12" spans="1:11" ht="25.5">
      <c r="A12" s="4">
        <v>7</v>
      </c>
      <c r="B12" s="5" t="s">
        <v>7</v>
      </c>
      <c r="C12" s="9">
        <v>2500</v>
      </c>
      <c r="D12" s="9">
        <f t="shared" si="1"/>
        <v>3200</v>
      </c>
      <c r="E12" s="15">
        <v>13135</v>
      </c>
      <c r="F12" s="12">
        <f t="shared" si="4"/>
        <v>5910750</v>
      </c>
      <c r="G12" s="12">
        <f t="shared" si="2"/>
        <v>510294.8</v>
      </c>
      <c r="H12" s="12">
        <f t="shared" si="3"/>
        <v>399960.8</v>
      </c>
    </row>
    <row r="13" spans="1:11">
      <c r="A13" s="4">
        <v>8</v>
      </c>
      <c r="B13" s="5" t="s">
        <v>8</v>
      </c>
      <c r="C13" s="9">
        <v>762</v>
      </c>
      <c r="D13" s="9">
        <f t="shared" si="1"/>
        <v>975</v>
      </c>
      <c r="E13" s="15">
        <v>9301</v>
      </c>
      <c r="F13" s="12">
        <f t="shared" si="4"/>
        <v>1275725.1599999999</v>
      </c>
      <c r="G13" s="12">
        <f t="shared" si="2"/>
        <v>110097.4</v>
      </c>
      <c r="H13" s="12">
        <f t="shared" si="3"/>
        <v>86324.1</v>
      </c>
    </row>
    <row r="14" spans="1:11" ht="25.5">
      <c r="A14" s="4">
        <v>9</v>
      </c>
      <c r="B14" s="5" t="s">
        <v>9</v>
      </c>
      <c r="C14" s="14">
        <v>125</v>
      </c>
      <c r="D14" s="9">
        <f t="shared" si="1"/>
        <v>160</v>
      </c>
      <c r="E14" s="15">
        <v>9428</v>
      </c>
      <c r="F14" s="15">
        <f t="shared" si="4"/>
        <v>212130</v>
      </c>
      <c r="G14" s="12">
        <f t="shared" si="2"/>
        <v>18313.900000000001</v>
      </c>
      <c r="H14" s="12">
        <f t="shared" si="3"/>
        <v>14354.1</v>
      </c>
      <c r="I14" s="20">
        <f>H2-G5</f>
        <v>0</v>
      </c>
    </row>
    <row r="15" spans="1:11">
      <c r="A15" s="4">
        <v>10</v>
      </c>
      <c r="B15" s="5" t="s">
        <v>10</v>
      </c>
      <c r="C15" s="9">
        <v>873</v>
      </c>
      <c r="D15" s="9">
        <f t="shared" si="1"/>
        <v>1117</v>
      </c>
      <c r="E15" s="15">
        <v>12457</v>
      </c>
      <c r="F15" s="15">
        <f t="shared" si="4"/>
        <v>1957492.98</v>
      </c>
      <c r="G15" s="12">
        <f t="shared" si="2"/>
        <v>168931.1</v>
      </c>
      <c r="H15" s="12">
        <f t="shared" si="3"/>
        <v>132457</v>
      </c>
      <c r="J15" s="20"/>
      <c r="K15" s="20"/>
    </row>
    <row r="16" spans="1:11">
      <c r="A16" s="4">
        <v>11</v>
      </c>
      <c r="B16" s="5" t="s">
        <v>11</v>
      </c>
      <c r="C16" s="9">
        <v>4211</v>
      </c>
      <c r="D16" s="9">
        <f t="shared" si="1"/>
        <v>5390</v>
      </c>
      <c r="E16" s="15">
        <v>12487</v>
      </c>
      <c r="F16" s="12">
        <f t="shared" si="4"/>
        <v>9464896.2599999998</v>
      </c>
      <c r="G16" s="12">
        <f t="shared" si="2"/>
        <v>817124.1</v>
      </c>
      <c r="H16" s="12">
        <f t="shared" si="3"/>
        <v>640458</v>
      </c>
    </row>
    <row r="17" spans="1:10">
      <c r="A17" s="4">
        <v>12</v>
      </c>
      <c r="B17" s="5" t="s">
        <v>12</v>
      </c>
      <c r="C17" s="9">
        <v>4543</v>
      </c>
      <c r="D17" s="9">
        <f t="shared" si="1"/>
        <v>5815</v>
      </c>
      <c r="E17" s="15">
        <v>11018.6</v>
      </c>
      <c r="F17" s="12">
        <f t="shared" si="4"/>
        <v>9010349.9640000015</v>
      </c>
      <c r="G17" s="12">
        <f t="shared" si="2"/>
        <v>777888.3</v>
      </c>
      <c r="H17" s="12">
        <f t="shared" si="3"/>
        <v>609700.30000000005</v>
      </c>
      <c r="I17">
        <f>ROUND(F8/1000,1)</f>
        <v>40362.400000000001</v>
      </c>
    </row>
    <row r="18" spans="1:10">
      <c r="A18" s="4">
        <v>13</v>
      </c>
      <c r="B18" s="5" t="s">
        <v>13</v>
      </c>
      <c r="C18" s="9">
        <v>3172</v>
      </c>
      <c r="D18" s="9">
        <f t="shared" si="1"/>
        <v>4060</v>
      </c>
      <c r="E18" s="15">
        <v>9777</v>
      </c>
      <c r="F18" s="12">
        <f t="shared" si="4"/>
        <v>5582275.9199999999</v>
      </c>
      <c r="G18" s="12">
        <f t="shared" si="2"/>
        <v>481917.7</v>
      </c>
      <c r="H18" s="12">
        <f t="shared" si="3"/>
        <v>377734</v>
      </c>
      <c r="I18">
        <f>I17/G8*100</f>
        <v>1.187661833578453</v>
      </c>
    </row>
    <row r="19" spans="1:10">
      <c r="A19" s="4">
        <v>14</v>
      </c>
      <c r="B19" s="5" t="s">
        <v>14</v>
      </c>
      <c r="C19" s="9">
        <v>3786</v>
      </c>
      <c r="D19" s="9">
        <f t="shared" si="1"/>
        <v>4846</v>
      </c>
      <c r="E19" s="15">
        <v>9063</v>
      </c>
      <c r="F19" s="12">
        <f t="shared" si="4"/>
        <v>6176253.2400000002</v>
      </c>
      <c r="G19" s="12">
        <f t="shared" si="2"/>
        <v>533207.80000000005</v>
      </c>
      <c r="H19" s="12">
        <f t="shared" si="3"/>
        <v>417926.5</v>
      </c>
    </row>
    <row r="20" spans="1:10">
      <c r="A20" s="4">
        <v>15</v>
      </c>
      <c r="B20" s="5" t="s">
        <v>15</v>
      </c>
      <c r="C20" s="9">
        <v>2068</v>
      </c>
      <c r="D20" s="9">
        <f t="shared" si="1"/>
        <v>2647</v>
      </c>
      <c r="E20" s="15">
        <v>17619</v>
      </c>
      <c r="F20" s="12">
        <f t="shared" si="4"/>
        <v>6558496.5599999996</v>
      </c>
      <c r="G20" s="12">
        <f t="shared" si="2"/>
        <v>566208.4</v>
      </c>
      <c r="H20" s="12">
        <f t="shared" si="3"/>
        <v>443791.6</v>
      </c>
      <c r="I20" s="20">
        <f>I14+I17</f>
        <v>40362.400000000001</v>
      </c>
      <c r="J20">
        <f>I20/G8*100</f>
        <v>1.187661833578453</v>
      </c>
    </row>
    <row r="21" spans="1:10" ht="25.5">
      <c r="A21" s="4">
        <v>16</v>
      </c>
      <c r="B21" s="5" t="s">
        <v>16</v>
      </c>
      <c r="C21" s="9">
        <v>1000</v>
      </c>
      <c r="D21" s="9">
        <f t="shared" si="1"/>
        <v>1280</v>
      </c>
      <c r="E21" s="15">
        <v>9211</v>
      </c>
      <c r="F21" s="12">
        <f t="shared" si="4"/>
        <v>1657980</v>
      </c>
      <c r="G21" s="12">
        <f t="shared" si="2"/>
        <v>143138.9</v>
      </c>
      <c r="H21" s="12">
        <f t="shared" si="3"/>
        <v>112190</v>
      </c>
    </row>
    <row r="22" spans="1:10" ht="25.5">
      <c r="A22" s="4">
        <v>17</v>
      </c>
      <c r="B22" s="5" t="s">
        <v>17</v>
      </c>
      <c r="C22" s="9">
        <v>3000</v>
      </c>
      <c r="D22" s="9">
        <f t="shared" si="1"/>
        <v>3840</v>
      </c>
      <c r="E22" s="15">
        <v>8915</v>
      </c>
      <c r="F22" s="12">
        <f t="shared" si="4"/>
        <v>4814100</v>
      </c>
      <c r="G22" s="12">
        <f t="shared" si="2"/>
        <v>415617.3</v>
      </c>
      <c r="H22" s="12">
        <f t="shared" si="3"/>
        <v>325754.09999999998</v>
      </c>
    </row>
    <row r="23" spans="1:10">
      <c r="A23" s="4">
        <v>18</v>
      </c>
      <c r="B23" s="5" t="s">
        <v>18</v>
      </c>
      <c r="C23" s="9">
        <v>1630</v>
      </c>
      <c r="D23" s="9">
        <f t="shared" si="1"/>
        <v>2086</v>
      </c>
      <c r="E23" s="15">
        <v>10347</v>
      </c>
      <c r="F23" s="12">
        <f t="shared" si="4"/>
        <v>3035809.8</v>
      </c>
      <c r="G23" s="12">
        <f t="shared" si="2"/>
        <v>262041.9</v>
      </c>
      <c r="H23" s="12">
        <f t="shared" si="3"/>
        <v>205423.1</v>
      </c>
    </row>
    <row r="24" spans="1:10">
      <c r="A24" s="4">
        <v>19</v>
      </c>
      <c r="B24" s="5" t="s">
        <v>19</v>
      </c>
      <c r="C24" s="9">
        <v>7168</v>
      </c>
      <c r="D24" s="9">
        <f t="shared" si="1"/>
        <v>9175</v>
      </c>
      <c r="E24" s="15">
        <v>9323</v>
      </c>
      <c r="F24" s="12">
        <f t="shared" si="4"/>
        <v>12028907.52</v>
      </c>
      <c r="G24" s="12">
        <f t="shared" si="2"/>
        <v>1038491.2</v>
      </c>
      <c r="H24" s="12">
        <f t="shared" si="3"/>
        <v>813956.1</v>
      </c>
    </row>
    <row r="25" spans="1:10">
      <c r="A25" s="4">
        <v>20</v>
      </c>
      <c r="B25" s="5" t="s">
        <v>20</v>
      </c>
      <c r="C25" s="9">
        <v>600</v>
      </c>
      <c r="D25" s="9">
        <f t="shared" si="1"/>
        <v>768</v>
      </c>
      <c r="E25" s="15">
        <v>9811</v>
      </c>
      <c r="F25" s="12">
        <f t="shared" si="4"/>
        <v>1059588</v>
      </c>
      <c r="G25" s="12">
        <f t="shared" si="2"/>
        <v>91477.8</v>
      </c>
      <c r="H25" s="12">
        <f t="shared" si="3"/>
        <v>71698.8</v>
      </c>
    </row>
    <row r="26" spans="1:10">
      <c r="A26" s="4">
        <v>21</v>
      </c>
      <c r="B26" s="5" t="s">
        <v>21</v>
      </c>
      <c r="C26" s="9">
        <v>587</v>
      </c>
      <c r="D26" s="9">
        <f t="shared" si="1"/>
        <v>751</v>
      </c>
      <c r="E26" s="15">
        <v>9650</v>
      </c>
      <c r="F26" s="12">
        <f t="shared" si="4"/>
        <v>1019619</v>
      </c>
      <c r="G26" s="12">
        <f t="shared" si="2"/>
        <v>87985.4</v>
      </c>
      <c r="H26" s="12">
        <f t="shared" si="3"/>
        <v>68994.2</v>
      </c>
    </row>
    <row r="27" spans="1:10" ht="25.5">
      <c r="A27" s="4">
        <v>22</v>
      </c>
      <c r="B27" s="5" t="s">
        <v>22</v>
      </c>
      <c r="C27" s="14">
        <v>3549</v>
      </c>
      <c r="D27" s="9">
        <f t="shared" si="1"/>
        <v>4543</v>
      </c>
      <c r="E27" s="15">
        <v>8848</v>
      </c>
      <c r="F27" s="15">
        <v>0</v>
      </c>
      <c r="G27" s="12">
        <f t="shared" si="2"/>
        <v>482357.6</v>
      </c>
      <c r="H27" s="12">
        <f t="shared" si="3"/>
        <v>376818.6</v>
      </c>
    </row>
    <row r="28" spans="1:10">
      <c r="A28" s="4">
        <v>23</v>
      </c>
      <c r="B28" s="5" t="s">
        <v>23</v>
      </c>
      <c r="C28" s="14">
        <v>9300</v>
      </c>
      <c r="D28" s="9">
        <f t="shared" si="1"/>
        <v>11904</v>
      </c>
      <c r="E28" s="15">
        <v>9811</v>
      </c>
      <c r="F28" s="15">
        <f t="shared" si="4"/>
        <v>16423614</v>
      </c>
      <c r="G28" s="12">
        <f t="shared" si="2"/>
        <v>1417905.3</v>
      </c>
      <c r="H28" s="12">
        <f t="shared" si="3"/>
        <v>1111331.2</v>
      </c>
    </row>
    <row r="29" spans="1:10">
      <c r="A29" s="4">
        <v>24</v>
      </c>
      <c r="B29" s="5" t="s">
        <v>24</v>
      </c>
      <c r="C29" s="9">
        <v>1743</v>
      </c>
      <c r="D29" s="9">
        <f t="shared" si="1"/>
        <v>2231</v>
      </c>
      <c r="E29" s="15">
        <v>11862.75</v>
      </c>
      <c r="F29" s="12">
        <f t="shared" si="4"/>
        <v>3721819.1850000001</v>
      </c>
      <c r="G29" s="12">
        <f t="shared" si="2"/>
        <v>321311.40000000002</v>
      </c>
      <c r="H29" s="12">
        <f t="shared" si="3"/>
        <v>251843.1</v>
      </c>
    </row>
    <row r="30" spans="1:10">
      <c r="A30" s="4">
        <v>25</v>
      </c>
      <c r="B30" s="5" t="s">
        <v>25</v>
      </c>
      <c r="C30" s="9">
        <v>900</v>
      </c>
      <c r="D30" s="9">
        <f t="shared" si="1"/>
        <v>1152</v>
      </c>
      <c r="E30" s="15">
        <v>20489</v>
      </c>
      <c r="F30" s="12">
        <f t="shared" si="4"/>
        <v>3319218</v>
      </c>
      <c r="G30" s="12">
        <f t="shared" si="2"/>
        <v>286559.2</v>
      </c>
      <c r="H30" s="12">
        <f t="shared" si="3"/>
        <v>224600.4</v>
      </c>
    </row>
    <row r="31" spans="1:10">
      <c r="A31" s="4">
        <v>26</v>
      </c>
      <c r="B31" s="5" t="s">
        <v>26</v>
      </c>
      <c r="C31" s="9">
        <v>6146</v>
      </c>
      <c r="D31" s="9">
        <f t="shared" si="1"/>
        <v>7867</v>
      </c>
      <c r="E31" s="15">
        <v>10412</v>
      </c>
      <c r="F31" s="12">
        <f t="shared" si="4"/>
        <v>11518587.359999999</v>
      </c>
      <c r="G31" s="12">
        <f t="shared" si="2"/>
        <v>994453</v>
      </c>
      <c r="H31" s="12">
        <f t="shared" si="3"/>
        <v>779424.4</v>
      </c>
    </row>
    <row r="32" spans="1:10">
      <c r="A32" s="4">
        <v>27</v>
      </c>
      <c r="B32" s="5" t="s">
        <v>27</v>
      </c>
      <c r="C32" s="9">
        <v>4800</v>
      </c>
      <c r="D32" s="9">
        <f t="shared" si="1"/>
        <v>6144</v>
      </c>
      <c r="E32" s="15">
        <v>12500</v>
      </c>
      <c r="F32" s="12">
        <f t="shared" si="4"/>
        <v>10800000</v>
      </c>
      <c r="G32" s="12">
        <f t="shared" si="2"/>
        <v>932400</v>
      </c>
      <c r="H32" s="12">
        <f t="shared" si="3"/>
        <v>730800</v>
      </c>
    </row>
    <row r="33" spans="1:8">
      <c r="A33" s="4">
        <v>28</v>
      </c>
      <c r="B33" s="5" t="s">
        <v>28</v>
      </c>
      <c r="C33" s="14">
        <v>12503</v>
      </c>
      <c r="D33" s="9">
        <f t="shared" ref="D33:D70" si="5">ROUND(C33+(C33*0.27),0)</f>
        <v>15879</v>
      </c>
      <c r="E33" s="15">
        <v>10731</v>
      </c>
      <c r="F33" s="15">
        <f t="shared" si="4"/>
        <v>24150544.739999998</v>
      </c>
      <c r="G33" s="12">
        <f t="shared" si="2"/>
        <v>2068921.1</v>
      </c>
      <c r="H33" s="12">
        <f t="shared" si="3"/>
        <v>1634186.9</v>
      </c>
    </row>
    <row r="34" spans="1:8">
      <c r="A34" s="4">
        <v>29</v>
      </c>
      <c r="B34" s="5" t="s">
        <v>29</v>
      </c>
      <c r="C34" s="14">
        <v>3000</v>
      </c>
      <c r="D34" s="9">
        <f t="shared" si="5"/>
        <v>3810</v>
      </c>
      <c r="E34" s="15">
        <v>13444</v>
      </c>
      <c r="F34" s="15">
        <v>0</v>
      </c>
      <c r="G34" s="12">
        <f t="shared" si="2"/>
        <v>614659.69999999995</v>
      </c>
      <c r="H34" s="12">
        <f t="shared" si="3"/>
        <v>483984</v>
      </c>
    </row>
    <row r="35" spans="1:8">
      <c r="A35" s="4">
        <v>30</v>
      </c>
      <c r="B35" s="5" t="s">
        <v>30</v>
      </c>
      <c r="C35" s="14">
        <v>2304</v>
      </c>
      <c r="D35" s="9">
        <f t="shared" si="5"/>
        <v>2926</v>
      </c>
      <c r="E35" s="15">
        <v>9190</v>
      </c>
      <c r="F35" s="15">
        <f t="shared" si="4"/>
        <v>3811276.7999999998</v>
      </c>
      <c r="G35" s="12">
        <f t="shared" si="2"/>
        <v>326490.59999999998</v>
      </c>
      <c r="H35" s="12">
        <f t="shared" si="3"/>
        <v>257896.4</v>
      </c>
    </row>
    <row r="36" spans="1:8">
      <c r="A36" s="4">
        <v>31</v>
      </c>
      <c r="B36" s="5" t="s">
        <v>31</v>
      </c>
      <c r="C36" s="14">
        <v>4568</v>
      </c>
      <c r="D36" s="9">
        <f t="shared" si="5"/>
        <v>5801</v>
      </c>
      <c r="E36" s="15">
        <v>13700</v>
      </c>
      <c r="F36" s="15">
        <f t="shared" si="4"/>
        <v>11264688</v>
      </c>
      <c r="G36" s="12">
        <f t="shared" si="2"/>
        <v>964949.1</v>
      </c>
      <c r="H36" s="12">
        <f t="shared" si="3"/>
        <v>762243.9</v>
      </c>
    </row>
    <row r="37" spans="1:8">
      <c r="A37" s="4">
        <v>32</v>
      </c>
      <c r="B37" s="5" t="s">
        <v>32</v>
      </c>
      <c r="C37" s="14">
        <v>357</v>
      </c>
      <c r="D37" s="9">
        <f t="shared" si="5"/>
        <v>453</v>
      </c>
      <c r="E37" s="15">
        <v>12458.16</v>
      </c>
      <c r="F37" s="15">
        <f t="shared" si="4"/>
        <v>800561.36159999995</v>
      </c>
      <c r="G37" s="12">
        <f t="shared" si="2"/>
        <v>68523.100000000006</v>
      </c>
      <c r="H37" s="12">
        <f t="shared" si="3"/>
        <v>54171.3</v>
      </c>
    </row>
    <row r="38" spans="1:8">
      <c r="A38" s="4">
        <v>33</v>
      </c>
      <c r="B38" s="5" t="s">
        <v>33</v>
      </c>
      <c r="C38" s="14">
        <v>2152</v>
      </c>
      <c r="D38" s="9">
        <f t="shared" si="5"/>
        <v>2733</v>
      </c>
      <c r="E38" s="15">
        <v>11734</v>
      </c>
      <c r="F38" s="15">
        <v>0</v>
      </c>
      <c r="G38" s="12">
        <f t="shared" si="2"/>
        <v>384828.3</v>
      </c>
      <c r="H38" s="12">
        <f t="shared" si="3"/>
        <v>303018.8</v>
      </c>
    </row>
    <row r="39" spans="1:8">
      <c r="A39" s="4">
        <v>34</v>
      </c>
      <c r="B39" s="5" t="s">
        <v>34</v>
      </c>
      <c r="C39" s="14">
        <v>5863</v>
      </c>
      <c r="D39" s="9">
        <f t="shared" si="5"/>
        <v>7446</v>
      </c>
      <c r="E39" s="15">
        <v>10500</v>
      </c>
      <c r="F39" s="15">
        <f t="shared" si="4"/>
        <v>11081070</v>
      </c>
      <c r="G39" s="12">
        <f t="shared" si="2"/>
        <v>949277.1</v>
      </c>
      <c r="H39" s="12">
        <f t="shared" si="3"/>
        <v>749819.1</v>
      </c>
    </row>
    <row r="40" spans="1:8">
      <c r="A40" s="4">
        <v>35</v>
      </c>
      <c r="B40" s="5" t="s">
        <v>35</v>
      </c>
      <c r="C40" s="14">
        <v>2138</v>
      </c>
      <c r="D40" s="9">
        <f t="shared" si="5"/>
        <v>2715</v>
      </c>
      <c r="E40" s="15">
        <v>9020</v>
      </c>
      <c r="F40" s="15">
        <f t="shared" si="4"/>
        <v>3471256.8</v>
      </c>
      <c r="G40" s="12">
        <f t="shared" si="2"/>
        <v>297342.90000000002</v>
      </c>
      <c r="H40" s="12">
        <f t="shared" si="3"/>
        <v>234888.4</v>
      </c>
    </row>
    <row r="41" spans="1:8">
      <c r="A41" s="4">
        <v>36</v>
      </c>
      <c r="B41" s="5" t="s">
        <v>36</v>
      </c>
      <c r="C41" s="14">
        <v>1500</v>
      </c>
      <c r="D41" s="9">
        <f t="shared" si="5"/>
        <v>1905</v>
      </c>
      <c r="E41" s="15">
        <v>10064</v>
      </c>
      <c r="F41" s="15">
        <f t="shared" si="4"/>
        <v>2717280</v>
      </c>
      <c r="G41" s="12">
        <f t="shared" si="2"/>
        <v>232780.3</v>
      </c>
      <c r="H41" s="12">
        <f t="shared" si="3"/>
        <v>183869.3</v>
      </c>
    </row>
    <row r="42" spans="1:8">
      <c r="A42" s="4">
        <v>37</v>
      </c>
      <c r="B42" s="5" t="s">
        <v>37</v>
      </c>
      <c r="C42" s="14">
        <v>1859</v>
      </c>
      <c r="D42" s="9">
        <f t="shared" si="5"/>
        <v>2361</v>
      </c>
      <c r="E42" s="15">
        <v>9891</v>
      </c>
      <c r="F42" s="15">
        <f t="shared" si="4"/>
        <v>3309726.42</v>
      </c>
      <c r="G42" s="12">
        <f t="shared" si="2"/>
        <v>283541.5</v>
      </c>
      <c r="H42" s="12">
        <f t="shared" si="3"/>
        <v>223958.2</v>
      </c>
    </row>
    <row r="43" spans="1:8">
      <c r="A43" s="4">
        <v>38</v>
      </c>
      <c r="B43" s="5" t="s">
        <v>38</v>
      </c>
      <c r="C43" s="14">
        <v>9270</v>
      </c>
      <c r="D43" s="9">
        <f t="shared" si="5"/>
        <v>11773</v>
      </c>
      <c r="E43" s="15">
        <v>9664</v>
      </c>
      <c r="F43" s="15">
        <f t="shared" si="4"/>
        <v>16125350.4</v>
      </c>
      <c r="G43" s="12">
        <f t="shared" si="2"/>
        <v>1381416.6</v>
      </c>
      <c r="H43" s="12">
        <f t="shared" si="3"/>
        <v>1091148.7</v>
      </c>
    </row>
    <row r="44" spans="1:8">
      <c r="A44" s="4">
        <v>39</v>
      </c>
      <c r="B44" s="5" t="s">
        <v>39</v>
      </c>
      <c r="C44" s="14">
        <v>4500</v>
      </c>
      <c r="D44" s="9">
        <f t="shared" si="5"/>
        <v>5715</v>
      </c>
      <c r="E44" s="15">
        <v>11161</v>
      </c>
      <c r="F44" s="15">
        <f t="shared" si="4"/>
        <v>9040410</v>
      </c>
      <c r="G44" s="12">
        <f t="shared" si="2"/>
        <v>774461.8</v>
      </c>
      <c r="H44" s="12">
        <f t="shared" si="3"/>
        <v>611734.4</v>
      </c>
    </row>
    <row r="45" spans="1:8">
      <c r="A45" s="4">
        <v>40</v>
      </c>
      <c r="B45" s="5" t="s">
        <v>40</v>
      </c>
      <c r="C45" s="14">
        <v>6950</v>
      </c>
      <c r="D45" s="9">
        <f t="shared" si="5"/>
        <v>8827</v>
      </c>
      <c r="E45" s="15">
        <v>8532</v>
      </c>
      <c r="F45" s="15">
        <f t="shared" si="4"/>
        <v>10673532</v>
      </c>
      <c r="G45" s="12">
        <f t="shared" si="2"/>
        <v>914417.1</v>
      </c>
      <c r="H45" s="12">
        <f t="shared" si="3"/>
        <v>722242.3</v>
      </c>
    </row>
    <row r="46" spans="1:8">
      <c r="A46" s="4">
        <v>41</v>
      </c>
      <c r="B46" s="5" t="s">
        <v>41</v>
      </c>
      <c r="C46" s="14">
        <v>4378</v>
      </c>
      <c r="D46" s="9">
        <f t="shared" si="5"/>
        <v>5560</v>
      </c>
      <c r="E46" s="15">
        <v>10419</v>
      </c>
      <c r="F46" s="15">
        <f t="shared" si="4"/>
        <v>8210588.7599999998</v>
      </c>
      <c r="G46" s="12">
        <f t="shared" si="2"/>
        <v>703366.3</v>
      </c>
      <c r="H46" s="12">
        <f t="shared" si="3"/>
        <v>555583.19999999995</v>
      </c>
    </row>
    <row r="47" spans="1:8">
      <c r="A47" s="4">
        <v>42</v>
      </c>
      <c r="B47" s="5" t="s">
        <v>42</v>
      </c>
      <c r="C47" s="14">
        <v>2700</v>
      </c>
      <c r="D47" s="9">
        <f t="shared" si="5"/>
        <v>3429</v>
      </c>
      <c r="E47" s="15">
        <v>10390</v>
      </c>
      <c r="F47" s="15">
        <f t="shared" si="4"/>
        <v>5049540</v>
      </c>
      <c r="G47" s="12">
        <f t="shared" si="2"/>
        <v>432577.3</v>
      </c>
      <c r="H47" s="12">
        <f t="shared" si="3"/>
        <v>341685.5</v>
      </c>
    </row>
    <row r="48" spans="1:8">
      <c r="A48" s="4">
        <v>43</v>
      </c>
      <c r="B48" s="5" t="s">
        <v>43</v>
      </c>
      <c r="C48" s="14">
        <v>4800</v>
      </c>
      <c r="D48" s="9">
        <f t="shared" si="5"/>
        <v>6096</v>
      </c>
      <c r="E48" s="15">
        <v>10329</v>
      </c>
      <c r="F48" s="15">
        <f t="shared" si="4"/>
        <v>8924256</v>
      </c>
      <c r="G48" s="12">
        <f t="shared" si="2"/>
        <v>764511.3</v>
      </c>
      <c r="H48" s="12">
        <f t="shared" si="3"/>
        <v>603874.69999999995</v>
      </c>
    </row>
    <row r="49" spans="1:8">
      <c r="A49" s="4">
        <v>44</v>
      </c>
      <c r="B49" s="5" t="s">
        <v>44</v>
      </c>
      <c r="C49" s="14">
        <v>2160</v>
      </c>
      <c r="D49" s="9">
        <f t="shared" si="5"/>
        <v>2743</v>
      </c>
      <c r="E49" s="15">
        <v>10150</v>
      </c>
      <c r="F49" s="15">
        <f t="shared" si="4"/>
        <v>3946320</v>
      </c>
      <c r="G49" s="12">
        <f t="shared" si="2"/>
        <v>338043.7</v>
      </c>
      <c r="H49" s="12">
        <f t="shared" si="3"/>
        <v>267034.3</v>
      </c>
    </row>
    <row r="50" spans="1:8">
      <c r="A50" s="4">
        <v>45</v>
      </c>
      <c r="B50" s="5" t="s">
        <v>45</v>
      </c>
      <c r="C50" s="14">
        <v>7280</v>
      </c>
      <c r="D50" s="9">
        <f t="shared" si="5"/>
        <v>9246</v>
      </c>
      <c r="E50" s="15">
        <v>10061</v>
      </c>
      <c r="F50" s="15">
        <f t="shared" si="4"/>
        <v>13183934.4</v>
      </c>
      <c r="G50" s="12">
        <f t="shared" si="2"/>
        <v>1129472</v>
      </c>
      <c r="H50" s="12">
        <f t="shared" si="3"/>
        <v>892112.9</v>
      </c>
    </row>
    <row r="51" spans="1:8">
      <c r="A51" s="4">
        <v>46</v>
      </c>
      <c r="B51" s="5" t="s">
        <v>46</v>
      </c>
      <c r="C51" s="14">
        <v>3840</v>
      </c>
      <c r="D51" s="9">
        <f t="shared" si="5"/>
        <v>4877</v>
      </c>
      <c r="E51" s="15">
        <v>10270</v>
      </c>
      <c r="F51" s="15">
        <f t="shared" si="4"/>
        <v>7098624</v>
      </c>
      <c r="G51" s="12">
        <f t="shared" si="2"/>
        <v>608140.1</v>
      </c>
      <c r="H51" s="12">
        <f t="shared" si="3"/>
        <v>480340.2</v>
      </c>
    </row>
    <row r="52" spans="1:8">
      <c r="A52" s="4">
        <v>47</v>
      </c>
      <c r="B52" s="5" t="s">
        <v>47</v>
      </c>
      <c r="C52" s="14">
        <v>1340</v>
      </c>
      <c r="D52" s="9">
        <f t="shared" si="5"/>
        <v>1702</v>
      </c>
      <c r="E52" s="15">
        <v>10089</v>
      </c>
      <c r="F52" s="15">
        <f t="shared" si="4"/>
        <v>2433466.7999999998</v>
      </c>
      <c r="G52" s="12">
        <f t="shared" si="2"/>
        <v>208491.2</v>
      </c>
      <c r="H52" s="12">
        <f t="shared" si="3"/>
        <v>164664.6</v>
      </c>
    </row>
    <row r="53" spans="1:8">
      <c r="A53" s="4">
        <v>48</v>
      </c>
      <c r="B53" s="5" t="s">
        <v>48</v>
      </c>
      <c r="C53" s="14">
        <v>2032</v>
      </c>
      <c r="D53" s="9">
        <f t="shared" si="5"/>
        <v>2581</v>
      </c>
      <c r="E53" s="15">
        <v>10605</v>
      </c>
      <c r="F53" s="15">
        <f t="shared" si="4"/>
        <v>3878884.8</v>
      </c>
      <c r="G53" s="12">
        <f t="shared" si="2"/>
        <v>332336.90000000002</v>
      </c>
      <c r="H53" s="12">
        <f t="shared" si="3"/>
        <v>262471.2</v>
      </c>
    </row>
    <row r="54" spans="1:8">
      <c r="A54" s="4">
        <v>49</v>
      </c>
      <c r="B54" s="5" t="s">
        <v>49</v>
      </c>
      <c r="C54" s="14">
        <v>3541</v>
      </c>
      <c r="D54" s="9">
        <f t="shared" si="5"/>
        <v>4497</v>
      </c>
      <c r="E54" s="15">
        <v>9149</v>
      </c>
      <c r="F54" s="15">
        <v>0</v>
      </c>
      <c r="G54" s="12">
        <f t="shared" si="2"/>
        <v>493716.6</v>
      </c>
      <c r="H54" s="12">
        <f t="shared" si="3"/>
        <v>388759.3</v>
      </c>
    </row>
    <row r="55" spans="1:8">
      <c r="A55" s="4">
        <v>50</v>
      </c>
      <c r="B55" s="5" t="s">
        <v>50</v>
      </c>
      <c r="C55" s="14">
        <v>1407</v>
      </c>
      <c r="D55" s="9">
        <f t="shared" si="5"/>
        <v>1787</v>
      </c>
      <c r="E55" s="15">
        <v>9815</v>
      </c>
      <c r="F55" s="15">
        <f t="shared" si="4"/>
        <v>2485746.9</v>
      </c>
      <c r="G55" s="12">
        <f t="shared" si="2"/>
        <v>212958.6</v>
      </c>
      <c r="H55" s="12">
        <f t="shared" si="3"/>
        <v>168202.2</v>
      </c>
    </row>
    <row r="56" spans="1:8">
      <c r="A56" s="4">
        <v>51</v>
      </c>
      <c r="B56" s="5" t="s">
        <v>51</v>
      </c>
      <c r="C56" s="14">
        <v>2515</v>
      </c>
      <c r="D56" s="9">
        <f t="shared" si="5"/>
        <v>3194</v>
      </c>
      <c r="E56" s="15">
        <v>9200</v>
      </c>
      <c r="F56" s="15">
        <f t="shared" si="4"/>
        <v>4164840</v>
      </c>
      <c r="G56" s="12">
        <f t="shared" si="2"/>
        <v>356782.4</v>
      </c>
      <c r="H56" s="12">
        <f t="shared" si="3"/>
        <v>281820.79999999999</v>
      </c>
    </row>
    <row r="57" spans="1:8">
      <c r="A57" s="4">
        <v>52</v>
      </c>
      <c r="B57" s="5" t="s">
        <v>52</v>
      </c>
      <c r="C57" s="14">
        <v>395</v>
      </c>
      <c r="D57" s="9">
        <f t="shared" si="5"/>
        <v>502</v>
      </c>
      <c r="E57" s="15">
        <v>19836</v>
      </c>
      <c r="F57" s="15">
        <f t="shared" si="4"/>
        <v>1410339.6</v>
      </c>
      <c r="G57" s="12">
        <f t="shared" si="2"/>
        <v>120902.39999999999</v>
      </c>
      <c r="H57" s="12">
        <f t="shared" si="3"/>
        <v>95433</v>
      </c>
    </row>
    <row r="58" spans="1:8">
      <c r="A58" s="4">
        <v>53</v>
      </c>
      <c r="B58" s="5" t="s">
        <v>53</v>
      </c>
      <c r="C58" s="14">
        <v>8385</v>
      </c>
      <c r="D58" s="9">
        <f t="shared" si="5"/>
        <v>10649</v>
      </c>
      <c r="E58" s="15">
        <v>11999</v>
      </c>
      <c r="F58" s="15">
        <f t="shared" si="4"/>
        <v>18110090.699999999</v>
      </c>
      <c r="G58" s="12">
        <f t="shared" si="2"/>
        <v>1551438.3</v>
      </c>
      <c r="H58" s="12">
        <f t="shared" si="3"/>
        <v>1225449.5</v>
      </c>
    </row>
    <row r="59" spans="1:8">
      <c r="A59" s="4">
        <v>54</v>
      </c>
      <c r="B59" s="5" t="s">
        <v>54</v>
      </c>
      <c r="C59" s="14">
        <v>2124</v>
      </c>
      <c r="D59" s="9">
        <f t="shared" si="5"/>
        <v>2697</v>
      </c>
      <c r="E59" s="15">
        <v>15280</v>
      </c>
      <c r="F59" s="15">
        <f t="shared" si="4"/>
        <v>5841849.5999999996</v>
      </c>
      <c r="G59" s="12">
        <f t="shared" si="2"/>
        <v>500363.8</v>
      </c>
      <c r="H59" s="12">
        <f t="shared" si="3"/>
        <v>395298.5</v>
      </c>
    </row>
    <row r="60" spans="1:8">
      <c r="A60" s="4">
        <v>55</v>
      </c>
      <c r="B60" s="5" t="s">
        <v>55</v>
      </c>
      <c r="C60" s="14">
        <v>3786</v>
      </c>
      <c r="D60" s="9">
        <f t="shared" si="5"/>
        <v>4808</v>
      </c>
      <c r="E60" s="15">
        <v>9996</v>
      </c>
      <c r="F60" s="15">
        <f t="shared" si="4"/>
        <v>6812074.0800000001</v>
      </c>
      <c r="G60" s="12">
        <f t="shared" si="2"/>
        <v>583541.30000000005</v>
      </c>
      <c r="H60" s="12">
        <f t="shared" si="3"/>
        <v>460950.3</v>
      </c>
    </row>
    <row r="61" spans="1:8">
      <c r="A61" s="4">
        <v>56</v>
      </c>
      <c r="B61" s="5" t="s">
        <v>56</v>
      </c>
      <c r="C61" s="14">
        <v>450</v>
      </c>
      <c r="D61" s="9">
        <f t="shared" si="5"/>
        <v>572</v>
      </c>
      <c r="E61" s="15">
        <v>10394</v>
      </c>
      <c r="F61" s="15">
        <f t="shared" si="4"/>
        <v>841914</v>
      </c>
      <c r="G61" s="12">
        <f t="shared" si="2"/>
        <v>72186.3</v>
      </c>
      <c r="H61" s="12">
        <f t="shared" si="3"/>
        <v>56969.5</v>
      </c>
    </row>
    <row r="62" spans="1:8">
      <c r="A62" s="4">
        <v>57</v>
      </c>
      <c r="B62" s="5" t="s">
        <v>57</v>
      </c>
      <c r="C62" s="14">
        <v>7500</v>
      </c>
      <c r="D62" s="9">
        <f t="shared" si="5"/>
        <v>9525</v>
      </c>
      <c r="E62" s="15">
        <v>11545</v>
      </c>
      <c r="F62" s="15">
        <f t="shared" si="4"/>
        <v>15585750</v>
      </c>
      <c r="G62" s="12">
        <f t="shared" si="2"/>
        <v>1335179.3</v>
      </c>
      <c r="H62" s="12">
        <f t="shared" si="3"/>
        <v>1054635.8</v>
      </c>
    </row>
    <row r="63" spans="1:8">
      <c r="A63" s="4">
        <v>58</v>
      </c>
      <c r="B63" s="5" t="s">
        <v>58</v>
      </c>
      <c r="C63" s="14">
        <v>11983</v>
      </c>
      <c r="D63" s="9">
        <f t="shared" si="5"/>
        <v>15218</v>
      </c>
      <c r="E63" s="15">
        <v>9687</v>
      </c>
      <c r="F63" s="15">
        <f t="shared" si="4"/>
        <v>20894277.780000001</v>
      </c>
      <c r="G63" s="12">
        <f t="shared" si="2"/>
        <v>1789895.5</v>
      </c>
      <c r="H63" s="12">
        <f t="shared" si="3"/>
        <v>1413846.1</v>
      </c>
    </row>
    <row r="64" spans="1:8">
      <c r="A64" s="4">
        <v>59</v>
      </c>
      <c r="B64" s="5" t="s">
        <v>59</v>
      </c>
      <c r="C64" s="14">
        <v>5358</v>
      </c>
      <c r="D64" s="9">
        <f t="shared" si="5"/>
        <v>6805</v>
      </c>
      <c r="E64" s="15">
        <v>9594.2000000000007</v>
      </c>
      <c r="F64" s="15">
        <f t="shared" si="4"/>
        <v>9253030.2480000015</v>
      </c>
      <c r="G64" s="12">
        <f t="shared" si="2"/>
        <v>792715.4</v>
      </c>
      <c r="H64" s="12">
        <f t="shared" si="3"/>
        <v>626121.69999999995</v>
      </c>
    </row>
    <row r="65" spans="1:8">
      <c r="A65" s="4">
        <v>60</v>
      </c>
      <c r="B65" s="5" t="s">
        <v>60</v>
      </c>
      <c r="C65" s="14">
        <v>1494</v>
      </c>
      <c r="D65" s="9">
        <f t="shared" si="5"/>
        <v>1897</v>
      </c>
      <c r="E65" s="15">
        <v>9850</v>
      </c>
      <c r="F65" s="15">
        <f t="shared" si="4"/>
        <v>2648862</v>
      </c>
      <c r="G65" s="12">
        <f t="shared" si="2"/>
        <v>226874.3</v>
      </c>
      <c r="H65" s="12">
        <f t="shared" si="3"/>
        <v>179239.7</v>
      </c>
    </row>
    <row r="66" spans="1:8">
      <c r="A66" s="4">
        <v>61</v>
      </c>
      <c r="B66" s="5" t="s">
        <v>61</v>
      </c>
      <c r="C66" s="14">
        <v>4780</v>
      </c>
      <c r="D66" s="9">
        <f t="shared" si="5"/>
        <v>6071</v>
      </c>
      <c r="E66" s="15">
        <v>9720</v>
      </c>
      <c r="F66" s="15">
        <f t="shared" si="4"/>
        <v>8363088</v>
      </c>
      <c r="G66" s="12">
        <f t="shared" si="2"/>
        <v>716484.5</v>
      </c>
      <c r="H66" s="12">
        <f t="shared" si="3"/>
        <v>565902.30000000005</v>
      </c>
    </row>
    <row r="67" spans="1:8">
      <c r="A67" s="4">
        <v>62</v>
      </c>
      <c r="B67" s="5" t="s">
        <v>62</v>
      </c>
      <c r="C67" s="14">
        <v>2550</v>
      </c>
      <c r="D67" s="9">
        <f t="shared" si="5"/>
        <v>3239</v>
      </c>
      <c r="E67" s="15">
        <v>10652</v>
      </c>
      <c r="F67" s="15">
        <v>0</v>
      </c>
      <c r="G67" s="12">
        <f t="shared" si="2"/>
        <v>414021.9</v>
      </c>
      <c r="H67" s="12">
        <f t="shared" si="3"/>
        <v>325951.2</v>
      </c>
    </row>
    <row r="68" spans="1:8">
      <c r="A68" s="4">
        <v>63</v>
      </c>
      <c r="B68" s="5" t="s">
        <v>63</v>
      </c>
      <c r="C68" s="14">
        <v>5592</v>
      </c>
      <c r="D68" s="9">
        <f t="shared" si="5"/>
        <v>7102</v>
      </c>
      <c r="E68" s="15">
        <v>10526</v>
      </c>
      <c r="F68" s="15">
        <f t="shared" si="4"/>
        <v>10595050.560000001</v>
      </c>
      <c r="G68" s="12">
        <f t="shared" si="2"/>
        <v>907662.9</v>
      </c>
      <c r="H68" s="12">
        <f t="shared" si="3"/>
        <v>716931.8</v>
      </c>
    </row>
    <row r="69" spans="1:8">
      <c r="A69" s="4">
        <v>64</v>
      </c>
      <c r="B69" s="5" t="s">
        <v>64</v>
      </c>
      <c r="C69" s="14">
        <v>3128</v>
      </c>
      <c r="D69" s="9">
        <f t="shared" si="5"/>
        <v>3973</v>
      </c>
      <c r="E69" s="15">
        <v>9303</v>
      </c>
      <c r="F69" s="15">
        <f t="shared" si="4"/>
        <v>5237961.12</v>
      </c>
      <c r="G69" s="12">
        <f t="shared" si="2"/>
        <v>448767.8</v>
      </c>
      <c r="H69" s="12">
        <f t="shared" si="3"/>
        <v>354435.4</v>
      </c>
    </row>
    <row r="70" spans="1:8">
      <c r="A70" s="4">
        <v>65</v>
      </c>
      <c r="B70" s="5" t="s">
        <v>65</v>
      </c>
      <c r="C70" s="14">
        <v>4800</v>
      </c>
      <c r="D70" s="9">
        <f t="shared" si="5"/>
        <v>6096</v>
      </c>
      <c r="E70" s="15">
        <v>10366</v>
      </c>
      <c r="F70" s="15">
        <f t="shared" si="4"/>
        <v>8956224</v>
      </c>
      <c r="G70" s="12">
        <f t="shared" si="2"/>
        <v>767249.9</v>
      </c>
      <c r="H70" s="12">
        <f t="shared" si="3"/>
        <v>606037.80000000005</v>
      </c>
    </row>
    <row r="71" spans="1:8">
      <c r="A71" s="4">
        <v>66</v>
      </c>
      <c r="B71" s="5" t="s">
        <v>66</v>
      </c>
      <c r="C71" s="14">
        <v>5947</v>
      </c>
      <c r="D71" s="9">
        <f t="shared" ref="D71:D91" si="6">ROUND(C71+(C71*0.27),0)</f>
        <v>7553</v>
      </c>
      <c r="E71" s="15">
        <v>9516</v>
      </c>
      <c r="F71" s="15">
        <f t="shared" ref="F71:F90" si="7">(C71*E71*12)*1.5/100</f>
        <v>10186497.359999999</v>
      </c>
      <c r="G71" s="12">
        <f t="shared" ref="G71:G91" si="8">ROUND((D71*E71*12+F71)/1000,1)</f>
        <v>872678.7</v>
      </c>
      <c r="H71" s="12">
        <f t="shared" ref="H71:H91" si="9">ROUND((C71*E71*12+F71)/1000,1)</f>
        <v>689286.3</v>
      </c>
    </row>
    <row r="72" spans="1:8">
      <c r="A72" s="4">
        <v>67</v>
      </c>
      <c r="B72" s="5" t="s">
        <v>67</v>
      </c>
      <c r="C72" s="14">
        <v>350</v>
      </c>
      <c r="D72" s="9">
        <f t="shared" si="6"/>
        <v>445</v>
      </c>
      <c r="E72" s="15">
        <v>14734</v>
      </c>
      <c r="F72" s="15">
        <f t="shared" si="7"/>
        <v>928242</v>
      </c>
      <c r="G72" s="12">
        <f t="shared" si="8"/>
        <v>79607.8</v>
      </c>
      <c r="H72" s="12">
        <f t="shared" si="9"/>
        <v>62811</v>
      </c>
    </row>
    <row r="73" spans="1:8">
      <c r="A73" s="4">
        <v>68</v>
      </c>
      <c r="B73" s="5" t="s">
        <v>68</v>
      </c>
      <c r="C73" s="14">
        <v>4169</v>
      </c>
      <c r="D73" s="9">
        <f t="shared" si="6"/>
        <v>5295</v>
      </c>
      <c r="E73" s="15">
        <v>10332</v>
      </c>
      <c r="F73" s="15">
        <f t="shared" si="7"/>
        <v>7753339.4400000004</v>
      </c>
      <c r="G73" s="12">
        <f t="shared" si="8"/>
        <v>664248.6</v>
      </c>
      <c r="H73" s="12">
        <f t="shared" si="9"/>
        <v>524642.6</v>
      </c>
    </row>
    <row r="74" spans="1:8">
      <c r="A74" s="4">
        <v>69</v>
      </c>
      <c r="B74" s="5" t="s">
        <v>69</v>
      </c>
      <c r="C74" s="14">
        <v>2900</v>
      </c>
      <c r="D74" s="9">
        <f t="shared" si="6"/>
        <v>3683</v>
      </c>
      <c r="E74" s="15">
        <v>10609</v>
      </c>
      <c r="F74" s="15">
        <f t="shared" si="7"/>
        <v>5537898</v>
      </c>
      <c r="G74" s="12">
        <f t="shared" si="8"/>
        <v>474413.3</v>
      </c>
      <c r="H74" s="12">
        <f t="shared" si="9"/>
        <v>374731.1</v>
      </c>
    </row>
    <row r="75" spans="1:8">
      <c r="A75" s="4">
        <v>70</v>
      </c>
      <c r="B75" s="5" t="s">
        <v>70</v>
      </c>
      <c r="C75" s="14">
        <v>1660</v>
      </c>
      <c r="D75" s="9">
        <f t="shared" si="6"/>
        <v>2108</v>
      </c>
      <c r="E75" s="15">
        <v>8660</v>
      </c>
      <c r="F75" s="15">
        <v>0</v>
      </c>
      <c r="G75" s="12">
        <f t="shared" si="8"/>
        <v>219063.4</v>
      </c>
      <c r="H75" s="12">
        <f t="shared" si="9"/>
        <v>172507.2</v>
      </c>
    </row>
    <row r="76" spans="1:8">
      <c r="A76" s="4">
        <v>71</v>
      </c>
      <c r="B76" s="5" t="s">
        <v>71</v>
      </c>
      <c r="C76" s="14">
        <v>3467</v>
      </c>
      <c r="D76" s="9">
        <f t="shared" si="6"/>
        <v>4403</v>
      </c>
      <c r="E76" s="15">
        <v>10625</v>
      </c>
      <c r="F76" s="15">
        <f t="shared" si="7"/>
        <v>6630637.5</v>
      </c>
      <c r="G76" s="12">
        <f t="shared" si="8"/>
        <v>568013.1</v>
      </c>
      <c r="H76" s="12">
        <f t="shared" si="9"/>
        <v>448673.1</v>
      </c>
    </row>
    <row r="77" spans="1:8">
      <c r="A77" s="4">
        <v>72</v>
      </c>
      <c r="B77" s="5" t="s">
        <v>72</v>
      </c>
      <c r="C77" s="14">
        <v>1635</v>
      </c>
      <c r="D77" s="9">
        <f t="shared" si="6"/>
        <v>2076</v>
      </c>
      <c r="E77" s="15">
        <v>11251</v>
      </c>
      <c r="F77" s="15">
        <f t="shared" si="7"/>
        <v>3311169.3</v>
      </c>
      <c r="G77" s="12">
        <f t="shared" si="8"/>
        <v>283596.09999999998</v>
      </c>
      <c r="H77" s="12">
        <f t="shared" si="9"/>
        <v>224055.8</v>
      </c>
    </row>
    <row r="78" spans="1:8">
      <c r="A78" s="4">
        <v>73</v>
      </c>
      <c r="B78" s="5" t="s">
        <v>73</v>
      </c>
      <c r="C78" s="14">
        <v>2510</v>
      </c>
      <c r="D78" s="9">
        <f t="shared" si="6"/>
        <v>3188</v>
      </c>
      <c r="E78" s="15">
        <v>9473</v>
      </c>
      <c r="F78" s="15">
        <v>2853267.6</v>
      </c>
      <c r="G78" s="12">
        <f t="shared" si="8"/>
        <v>365252.4</v>
      </c>
      <c r="H78" s="12">
        <f t="shared" si="9"/>
        <v>288180</v>
      </c>
    </row>
    <row r="79" spans="1:8">
      <c r="A79" s="4">
        <v>74</v>
      </c>
      <c r="B79" s="5" t="s">
        <v>74</v>
      </c>
      <c r="C79" s="14">
        <v>1741</v>
      </c>
      <c r="D79" s="9">
        <f t="shared" si="6"/>
        <v>2211</v>
      </c>
      <c r="E79" s="15">
        <v>12365</v>
      </c>
      <c r="F79" s="15">
        <f t="shared" si="7"/>
        <v>3874943.7</v>
      </c>
      <c r="G79" s="12">
        <f t="shared" si="8"/>
        <v>331943.09999999998</v>
      </c>
      <c r="H79" s="12">
        <f t="shared" si="9"/>
        <v>262204.5</v>
      </c>
    </row>
    <row r="80" spans="1:8">
      <c r="A80" s="4">
        <v>75</v>
      </c>
      <c r="B80" s="5" t="s">
        <v>75</v>
      </c>
      <c r="C80" s="14">
        <v>2100</v>
      </c>
      <c r="D80" s="9">
        <f t="shared" si="6"/>
        <v>2667</v>
      </c>
      <c r="E80" s="15">
        <v>9818</v>
      </c>
      <c r="F80" s="15">
        <f t="shared" si="7"/>
        <v>3711204</v>
      </c>
      <c r="G80" s="12">
        <f t="shared" si="8"/>
        <v>317926.5</v>
      </c>
      <c r="H80" s="12">
        <f t="shared" si="9"/>
        <v>251124.8</v>
      </c>
    </row>
    <row r="81" spans="1:8">
      <c r="A81" s="4">
        <v>76</v>
      </c>
      <c r="B81" s="5" t="s">
        <v>76</v>
      </c>
      <c r="C81" s="14">
        <v>9200</v>
      </c>
      <c r="D81" s="9">
        <f t="shared" si="6"/>
        <v>11684</v>
      </c>
      <c r="E81" s="15">
        <v>10221</v>
      </c>
      <c r="F81" s="15">
        <v>0</v>
      </c>
      <c r="G81" s="12">
        <f t="shared" si="8"/>
        <v>1433066</v>
      </c>
      <c r="H81" s="12">
        <f t="shared" si="9"/>
        <v>1128398.3999999999</v>
      </c>
    </row>
    <row r="82" spans="1:8">
      <c r="A82" s="4">
        <v>77</v>
      </c>
      <c r="B82" s="5" t="s">
        <v>77</v>
      </c>
      <c r="C82" s="14">
        <v>3306</v>
      </c>
      <c r="D82" s="9">
        <f t="shared" si="6"/>
        <v>4199</v>
      </c>
      <c r="E82" s="15">
        <v>9958</v>
      </c>
      <c r="F82" s="15">
        <f t="shared" si="7"/>
        <v>5925806.6399999997</v>
      </c>
      <c r="G82" s="12">
        <f t="shared" si="8"/>
        <v>507689.5</v>
      </c>
      <c r="H82" s="12">
        <f t="shared" si="9"/>
        <v>400979.6</v>
      </c>
    </row>
    <row r="83" spans="1:8">
      <c r="A83" s="4">
        <v>78</v>
      </c>
      <c r="B83" s="5" t="s">
        <v>78</v>
      </c>
      <c r="C83" s="14">
        <v>14000</v>
      </c>
      <c r="D83" s="9">
        <f t="shared" si="6"/>
        <v>17780</v>
      </c>
      <c r="E83" s="15">
        <v>15010</v>
      </c>
      <c r="F83" s="15">
        <f t="shared" si="7"/>
        <v>37825200</v>
      </c>
      <c r="G83" s="12">
        <f t="shared" si="8"/>
        <v>3240358.8</v>
      </c>
      <c r="H83" s="12">
        <f t="shared" si="9"/>
        <v>2559505.2000000002</v>
      </c>
    </row>
    <row r="84" spans="1:8">
      <c r="A84" s="4">
        <v>79</v>
      </c>
      <c r="B84" s="5" t="s">
        <v>79</v>
      </c>
      <c r="C84" s="14">
        <v>10685</v>
      </c>
      <c r="D84" s="9">
        <f t="shared" si="6"/>
        <v>13570</v>
      </c>
      <c r="E84" s="15">
        <v>10745.9</v>
      </c>
      <c r="F84" s="15">
        <v>0</v>
      </c>
      <c r="G84" s="12">
        <f t="shared" si="8"/>
        <v>1749862.3999999999</v>
      </c>
      <c r="H84" s="12">
        <f t="shared" si="9"/>
        <v>1377839.3</v>
      </c>
    </row>
    <row r="85" spans="1:8">
      <c r="A85" s="4">
        <v>80</v>
      </c>
      <c r="B85" s="5" t="s">
        <v>80</v>
      </c>
      <c r="C85" s="14">
        <v>1405</v>
      </c>
      <c r="D85" s="9">
        <f t="shared" si="6"/>
        <v>1784</v>
      </c>
      <c r="E85" s="15">
        <v>11152</v>
      </c>
      <c r="F85" s="15">
        <f t="shared" si="7"/>
        <v>2820340.8</v>
      </c>
      <c r="G85" s="12">
        <f t="shared" si="8"/>
        <v>241562.4</v>
      </c>
      <c r="H85" s="12">
        <f t="shared" si="9"/>
        <v>190843.1</v>
      </c>
    </row>
    <row r="86" spans="1:8" ht="25.5">
      <c r="A86" s="4">
        <v>81</v>
      </c>
      <c r="B86" s="5" t="s">
        <v>81</v>
      </c>
      <c r="C86" s="19">
        <v>1314</v>
      </c>
      <c r="D86" s="9">
        <f t="shared" si="6"/>
        <v>1669</v>
      </c>
      <c r="E86" s="15">
        <v>13327.12</v>
      </c>
      <c r="F86" s="15">
        <f t="shared" si="7"/>
        <v>3152130.4224</v>
      </c>
      <c r="G86" s="12">
        <f t="shared" si="8"/>
        <v>270067.7</v>
      </c>
      <c r="H86" s="12">
        <f t="shared" si="9"/>
        <v>213294.2</v>
      </c>
    </row>
    <row r="87" spans="1:8">
      <c r="A87" s="4">
        <v>82</v>
      </c>
      <c r="B87" s="5" t="s">
        <v>82</v>
      </c>
      <c r="C87" s="14">
        <v>250</v>
      </c>
      <c r="D87" s="9">
        <f t="shared" si="6"/>
        <v>318</v>
      </c>
      <c r="E87" s="15">
        <v>22852</v>
      </c>
      <c r="F87" s="15">
        <f t="shared" si="7"/>
        <v>1028340</v>
      </c>
      <c r="G87" s="12">
        <f t="shared" si="8"/>
        <v>88231.6</v>
      </c>
      <c r="H87" s="12">
        <f t="shared" si="9"/>
        <v>69584.3</v>
      </c>
    </row>
    <row r="88" spans="1:8" ht="25.5">
      <c r="A88" s="4">
        <v>83</v>
      </c>
      <c r="B88" s="5" t="s">
        <v>83</v>
      </c>
      <c r="C88" s="14">
        <v>1882</v>
      </c>
      <c r="D88" s="9">
        <f t="shared" si="6"/>
        <v>2390</v>
      </c>
      <c r="E88" s="15">
        <v>13958</v>
      </c>
      <c r="F88" s="15">
        <f t="shared" si="7"/>
        <v>4728412.08</v>
      </c>
      <c r="G88" s="12">
        <f t="shared" si="8"/>
        <v>405043.9</v>
      </c>
      <c r="H88" s="12">
        <f t="shared" si="9"/>
        <v>319955.90000000002</v>
      </c>
    </row>
    <row r="89" spans="1:8" ht="25.5">
      <c r="A89" s="4">
        <v>84</v>
      </c>
      <c r="B89" s="5" t="s">
        <v>84</v>
      </c>
      <c r="C89" s="14">
        <v>76</v>
      </c>
      <c r="D89" s="9">
        <f t="shared" si="6"/>
        <v>97</v>
      </c>
      <c r="E89" s="15">
        <v>22222</v>
      </c>
      <c r="F89" s="15">
        <v>0</v>
      </c>
      <c r="G89" s="12">
        <f t="shared" si="8"/>
        <v>25866.400000000001</v>
      </c>
      <c r="H89" s="12">
        <f t="shared" si="9"/>
        <v>20266.5</v>
      </c>
    </row>
    <row r="90" spans="1:8" ht="25.5">
      <c r="A90" s="4">
        <v>85</v>
      </c>
      <c r="B90" s="5" t="s">
        <v>85</v>
      </c>
      <c r="C90" s="14">
        <v>625</v>
      </c>
      <c r="D90" s="9">
        <f t="shared" si="6"/>
        <v>794</v>
      </c>
      <c r="E90" s="15">
        <v>16021.8</v>
      </c>
      <c r="F90" s="15">
        <f t="shared" si="7"/>
        <v>1802452.5</v>
      </c>
      <c r="G90" s="12">
        <f t="shared" si="8"/>
        <v>154458.20000000001</v>
      </c>
      <c r="H90" s="12">
        <f t="shared" si="9"/>
        <v>121966</v>
      </c>
    </row>
    <row r="91" spans="1:8">
      <c r="A91" s="4">
        <v>86</v>
      </c>
      <c r="B91" s="5" t="s">
        <v>86</v>
      </c>
      <c r="C91" s="14">
        <v>50</v>
      </c>
      <c r="D91" s="9">
        <f t="shared" si="6"/>
        <v>64</v>
      </c>
      <c r="E91" s="15">
        <v>10160</v>
      </c>
      <c r="F91" s="15">
        <v>0</v>
      </c>
      <c r="G91" s="12">
        <f t="shared" si="8"/>
        <v>7802.9</v>
      </c>
      <c r="H91" s="12">
        <f t="shared" si="9"/>
        <v>6096</v>
      </c>
    </row>
    <row r="92" spans="1:8">
      <c r="A92" s="16"/>
      <c r="B92" s="17" t="s">
        <v>87</v>
      </c>
      <c r="C92" s="18"/>
      <c r="D92" s="18"/>
      <c r="E92" s="18"/>
      <c r="F92" s="18"/>
      <c r="G92" s="15">
        <v>2755000</v>
      </c>
      <c r="H92" s="15">
        <v>2020686.6</v>
      </c>
    </row>
    <row r="94" spans="1:8">
      <c r="H94" s="20"/>
    </row>
    <row r="95" spans="1:8">
      <c r="H95" s="20"/>
    </row>
  </sheetData>
  <mergeCells count="1">
    <mergeCell ref="B1:H1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5"/>
  <sheetViews>
    <sheetView workbookViewId="0">
      <pane xSplit="1" ySplit="5" topLeftCell="B82" activePane="bottomRight" state="frozen"/>
      <selection pane="topRight" activeCell="B1" sqref="B1"/>
      <selection pane="bottomLeft" activeCell="A6" sqref="A6"/>
      <selection pane="bottomRight" activeCell="I95" sqref="I95"/>
    </sheetView>
  </sheetViews>
  <sheetFormatPr defaultRowHeight="15"/>
  <cols>
    <col min="1" max="1" width="5.42578125" customWidth="1"/>
    <col min="2" max="2" width="25" customWidth="1"/>
    <col min="3" max="3" width="23.42578125" hidden="1" customWidth="1"/>
    <col min="4" max="4" width="23.42578125" customWidth="1"/>
    <col min="5" max="5" width="26.85546875" customWidth="1"/>
    <col min="6" max="7" width="24.42578125" customWidth="1"/>
    <col min="8" max="8" width="29.140625" hidden="1" customWidth="1"/>
  </cols>
  <sheetData>
    <row r="1" spans="1:10" ht="46.5" customHeight="1">
      <c r="B1" s="24" t="s">
        <v>95</v>
      </c>
      <c r="C1" s="24"/>
      <c r="D1" s="24"/>
      <c r="E1" s="24"/>
      <c r="F1" s="24"/>
      <c r="G1" s="24"/>
      <c r="H1" s="24"/>
    </row>
    <row r="2" spans="1:10" ht="20.25" customHeight="1">
      <c r="B2" s="21"/>
      <c r="C2" s="21"/>
      <c r="D2" s="23"/>
      <c r="E2" s="21"/>
      <c r="F2" s="21"/>
      <c r="G2" s="23"/>
      <c r="H2" s="13">
        <v>68000000</v>
      </c>
    </row>
    <row r="3" spans="1:10" ht="156" customHeight="1">
      <c r="A3" s="6" t="s">
        <v>88</v>
      </c>
      <c r="B3" s="6" t="s">
        <v>0</v>
      </c>
      <c r="C3" s="2" t="s">
        <v>89</v>
      </c>
      <c r="D3" s="2" t="s">
        <v>89</v>
      </c>
      <c r="E3" s="2" t="s">
        <v>90</v>
      </c>
      <c r="F3" s="2" t="s">
        <v>91</v>
      </c>
      <c r="G3" s="7" t="s">
        <v>93</v>
      </c>
      <c r="H3" s="7" t="s">
        <v>93</v>
      </c>
    </row>
    <row r="4" spans="1:10">
      <c r="A4" s="1">
        <v>1</v>
      </c>
      <c r="B4" s="1">
        <v>2</v>
      </c>
      <c r="C4" s="1">
        <v>3</v>
      </c>
      <c r="D4" s="1"/>
      <c r="E4" s="1">
        <v>4</v>
      </c>
      <c r="F4" s="1">
        <v>5</v>
      </c>
      <c r="G4" s="1"/>
      <c r="H4" s="1">
        <v>6</v>
      </c>
    </row>
    <row r="5" spans="1:10">
      <c r="A5" s="1"/>
      <c r="B5" s="8" t="s">
        <v>92</v>
      </c>
      <c r="C5" s="10">
        <f>SUM(C6:C91)</f>
        <v>336237</v>
      </c>
      <c r="D5" s="10">
        <f>SUM(D6:D91)</f>
        <v>486313</v>
      </c>
      <c r="E5" s="11">
        <f>SUM(E6:E91)/86</f>
        <v>11576.889069767441</v>
      </c>
      <c r="F5" s="11">
        <f t="shared" ref="F5" si="0">SUM(F6:F91)</f>
        <v>845475778.77119958</v>
      </c>
      <c r="G5" s="11">
        <f>SUM(G6:G92)</f>
        <v>67999999.99999997</v>
      </c>
      <c r="H5" s="11">
        <f>SUM(H6:H92)</f>
        <v>47142574.499999978</v>
      </c>
      <c r="I5" s="22">
        <f>H5/H2*100</f>
        <v>69.327315441176438</v>
      </c>
      <c r="J5" s="20">
        <f>100-I5</f>
        <v>30.672684558823562</v>
      </c>
    </row>
    <row r="6" spans="1:10" ht="28.5" customHeight="1">
      <c r="A6" s="2">
        <v>1</v>
      </c>
      <c r="B6" s="3" t="s">
        <v>1</v>
      </c>
      <c r="C6" s="9">
        <v>678</v>
      </c>
      <c r="D6" s="9">
        <f>ROUND(C6+(C6*0.5),0)</f>
        <v>1017</v>
      </c>
      <c r="E6" s="15">
        <v>11823</v>
      </c>
      <c r="F6" s="12">
        <v>0</v>
      </c>
      <c r="G6" s="12">
        <f>ROUND((D6*E6*12+F6)/1000,1)</f>
        <v>144287.9</v>
      </c>
      <c r="H6" s="12">
        <f>ROUND((C6*E6*12+F6)/1000,1)</f>
        <v>96191.9</v>
      </c>
    </row>
    <row r="7" spans="1:10">
      <c r="A7" s="4">
        <v>2</v>
      </c>
      <c r="B7" s="5" t="s">
        <v>2</v>
      </c>
      <c r="C7" s="14">
        <v>650</v>
      </c>
      <c r="D7" s="9">
        <f t="shared" ref="D7:D44" si="1">ROUND(C7+(C7*0.5),0)</f>
        <v>975</v>
      </c>
      <c r="E7" s="15">
        <v>9954</v>
      </c>
      <c r="F7" s="15">
        <f>(D7*E7*12)*1.5/100</f>
        <v>1746927</v>
      </c>
      <c r="G7" s="12">
        <f t="shared" ref="G7:G70" si="2">ROUND((D7*E7*12+F7)/1000,1)</f>
        <v>118208.7</v>
      </c>
      <c r="H7" s="12">
        <f t="shared" ref="H7:H70" si="3">ROUND((C7*E7*12+F7)/1000,1)</f>
        <v>79388.100000000006</v>
      </c>
    </row>
    <row r="8" spans="1:10">
      <c r="A8" s="2">
        <v>3</v>
      </c>
      <c r="B8" s="3" t="s">
        <v>3</v>
      </c>
      <c r="C8" s="9">
        <v>26212</v>
      </c>
      <c r="D8" s="9">
        <f t="shared" si="1"/>
        <v>39318</v>
      </c>
      <c r="E8" s="15">
        <v>9052</v>
      </c>
      <c r="F8" s="15">
        <f t="shared" ref="F8:F71" si="4">(D8*E8*12)*1.5/100</f>
        <v>64063176.479999997</v>
      </c>
      <c r="G8" s="12">
        <f t="shared" si="2"/>
        <v>4334941.5999999996</v>
      </c>
      <c r="H8" s="12">
        <f t="shared" si="3"/>
        <v>2911315.5</v>
      </c>
    </row>
    <row r="9" spans="1:10">
      <c r="A9" s="4">
        <v>4</v>
      </c>
      <c r="B9" s="5" t="s">
        <v>4</v>
      </c>
      <c r="C9" s="9">
        <v>1138</v>
      </c>
      <c r="D9" s="9">
        <f t="shared" si="1"/>
        <v>1707</v>
      </c>
      <c r="E9" s="15">
        <v>10481</v>
      </c>
      <c r="F9" s="15">
        <f t="shared" si="4"/>
        <v>3220392.06</v>
      </c>
      <c r="G9" s="12">
        <f t="shared" si="2"/>
        <v>217913.2</v>
      </c>
      <c r="H9" s="12">
        <f t="shared" si="3"/>
        <v>146348.9</v>
      </c>
    </row>
    <row r="10" spans="1:10">
      <c r="A10" s="4">
        <v>5</v>
      </c>
      <c r="B10" s="5" t="s">
        <v>5</v>
      </c>
      <c r="C10" s="9">
        <v>4007</v>
      </c>
      <c r="D10" s="9">
        <f t="shared" si="1"/>
        <v>6011</v>
      </c>
      <c r="E10" s="15">
        <v>10572</v>
      </c>
      <c r="F10" s="15">
        <f t="shared" si="4"/>
        <v>11438692.560000001</v>
      </c>
      <c r="G10" s="12">
        <f t="shared" si="2"/>
        <v>774018.2</v>
      </c>
      <c r="H10" s="12">
        <f t="shared" si="3"/>
        <v>519782.7</v>
      </c>
    </row>
    <row r="11" spans="1:10">
      <c r="A11" s="4">
        <v>6</v>
      </c>
      <c r="B11" s="5" t="s">
        <v>6</v>
      </c>
      <c r="C11" s="9">
        <v>596</v>
      </c>
      <c r="D11" s="9">
        <f t="shared" si="1"/>
        <v>894</v>
      </c>
      <c r="E11" s="15">
        <v>10580</v>
      </c>
      <c r="F11" s="15">
        <f t="shared" si="4"/>
        <v>1702533.6</v>
      </c>
      <c r="G11" s="12">
        <f t="shared" si="2"/>
        <v>115204.8</v>
      </c>
      <c r="H11" s="12">
        <f t="shared" si="3"/>
        <v>77370.7</v>
      </c>
    </row>
    <row r="12" spans="1:10" ht="25.5">
      <c r="A12" s="4">
        <v>7</v>
      </c>
      <c r="B12" s="5" t="s">
        <v>7</v>
      </c>
      <c r="C12" s="9">
        <v>2600</v>
      </c>
      <c r="D12" s="9">
        <f t="shared" si="1"/>
        <v>3900</v>
      </c>
      <c r="E12" s="15">
        <v>13529</v>
      </c>
      <c r="F12" s="15">
        <f t="shared" si="4"/>
        <v>9497358</v>
      </c>
      <c r="G12" s="12">
        <f t="shared" si="2"/>
        <v>642654.6</v>
      </c>
      <c r="H12" s="12">
        <f t="shared" si="3"/>
        <v>431602.2</v>
      </c>
    </row>
    <row r="13" spans="1:10">
      <c r="A13" s="4">
        <v>8</v>
      </c>
      <c r="B13" s="5" t="s">
        <v>8</v>
      </c>
      <c r="C13" s="9">
        <v>906</v>
      </c>
      <c r="D13" s="9">
        <f t="shared" si="1"/>
        <v>1359</v>
      </c>
      <c r="E13" s="15">
        <v>9673</v>
      </c>
      <c r="F13" s="15">
        <f t="shared" si="4"/>
        <v>2366209.2599999998</v>
      </c>
      <c r="G13" s="12">
        <f t="shared" si="2"/>
        <v>160113.5</v>
      </c>
      <c r="H13" s="12">
        <f t="shared" si="3"/>
        <v>107531.1</v>
      </c>
      <c r="J13">
        <f>H2*0.5</f>
        <v>34000000</v>
      </c>
    </row>
    <row r="14" spans="1:10" ht="25.5">
      <c r="A14" s="4">
        <v>9</v>
      </c>
      <c r="B14" s="5" t="s">
        <v>9</v>
      </c>
      <c r="C14" s="14">
        <v>125</v>
      </c>
      <c r="D14" s="9">
        <f t="shared" si="1"/>
        <v>188</v>
      </c>
      <c r="E14" s="15">
        <v>9428</v>
      </c>
      <c r="F14" s="15">
        <f t="shared" si="4"/>
        <v>319043.52</v>
      </c>
      <c r="G14" s="12">
        <f t="shared" si="2"/>
        <v>21588.6</v>
      </c>
      <c r="H14" s="12">
        <f t="shared" si="3"/>
        <v>14461</v>
      </c>
    </row>
    <row r="15" spans="1:10">
      <c r="A15" s="4">
        <v>10</v>
      </c>
      <c r="B15" s="5" t="s">
        <v>10</v>
      </c>
      <c r="C15" s="9">
        <v>930</v>
      </c>
      <c r="D15" s="9">
        <f t="shared" si="1"/>
        <v>1395</v>
      </c>
      <c r="E15" s="15">
        <v>12955.3</v>
      </c>
      <c r="F15" s="15">
        <f t="shared" si="4"/>
        <v>3253075.83</v>
      </c>
      <c r="G15" s="12">
        <f t="shared" si="2"/>
        <v>220124.79999999999</v>
      </c>
      <c r="H15" s="12">
        <f t="shared" si="3"/>
        <v>147834.20000000001</v>
      </c>
    </row>
    <row r="16" spans="1:10">
      <c r="A16" s="4">
        <v>11</v>
      </c>
      <c r="B16" s="5" t="s">
        <v>11</v>
      </c>
      <c r="C16" s="9">
        <v>5418</v>
      </c>
      <c r="D16" s="9">
        <f t="shared" si="1"/>
        <v>8127</v>
      </c>
      <c r="E16" s="15">
        <v>12614</v>
      </c>
      <c r="F16" s="15">
        <f t="shared" si="4"/>
        <v>18452516.039999999</v>
      </c>
      <c r="G16" s="12">
        <f t="shared" si="2"/>
        <v>1248620.3</v>
      </c>
      <c r="H16" s="12">
        <f t="shared" si="3"/>
        <v>838564.3</v>
      </c>
    </row>
    <row r="17" spans="1:10">
      <c r="A17" s="4">
        <v>12</v>
      </c>
      <c r="B17" s="5" t="s">
        <v>12</v>
      </c>
      <c r="C17" s="9">
        <v>4543</v>
      </c>
      <c r="D17" s="9">
        <f t="shared" si="1"/>
        <v>6815</v>
      </c>
      <c r="E17" s="15">
        <v>11459.4</v>
      </c>
      <c r="F17" s="15">
        <f t="shared" si="4"/>
        <v>14057245.98</v>
      </c>
      <c r="G17" s="12">
        <f t="shared" si="2"/>
        <v>951207</v>
      </c>
      <c r="H17" s="12">
        <f t="shared" si="3"/>
        <v>638777.9</v>
      </c>
    </row>
    <row r="18" spans="1:10">
      <c r="A18" s="4">
        <v>13</v>
      </c>
      <c r="B18" s="5" t="s">
        <v>13</v>
      </c>
      <c r="C18" s="9">
        <v>3174</v>
      </c>
      <c r="D18" s="9">
        <f t="shared" si="1"/>
        <v>4761</v>
      </c>
      <c r="E18" s="15">
        <v>10197</v>
      </c>
      <c r="F18" s="15">
        <f t="shared" si="4"/>
        <v>8738625.0600000005</v>
      </c>
      <c r="G18" s="12">
        <f t="shared" si="2"/>
        <v>591313.6</v>
      </c>
      <c r="H18" s="12">
        <f t="shared" si="3"/>
        <v>397122</v>
      </c>
    </row>
    <row r="19" spans="1:10">
      <c r="A19" s="4">
        <v>14</v>
      </c>
      <c r="B19" s="5" t="s">
        <v>14</v>
      </c>
      <c r="C19" s="9">
        <v>3786</v>
      </c>
      <c r="D19" s="9">
        <f t="shared" si="1"/>
        <v>5679</v>
      </c>
      <c r="E19" s="15">
        <v>9426</v>
      </c>
      <c r="F19" s="15">
        <f t="shared" si="4"/>
        <v>9635445.7200000007</v>
      </c>
      <c r="G19" s="12">
        <f t="shared" si="2"/>
        <v>651998.5</v>
      </c>
      <c r="H19" s="12">
        <f t="shared" si="3"/>
        <v>437877.5</v>
      </c>
    </row>
    <row r="20" spans="1:10">
      <c r="A20" s="4">
        <v>15</v>
      </c>
      <c r="B20" s="5" t="s">
        <v>15</v>
      </c>
      <c r="C20" s="9">
        <v>2068</v>
      </c>
      <c r="D20" s="9">
        <f t="shared" si="1"/>
        <v>3102</v>
      </c>
      <c r="E20" s="15">
        <v>18352</v>
      </c>
      <c r="F20" s="15">
        <f t="shared" si="4"/>
        <v>10247022.720000001</v>
      </c>
      <c r="G20" s="12">
        <f t="shared" si="2"/>
        <v>693381.9</v>
      </c>
      <c r="H20" s="12">
        <f t="shared" si="3"/>
        <v>465670.3</v>
      </c>
    </row>
    <row r="21" spans="1:10" ht="25.5">
      <c r="A21" s="4">
        <v>16</v>
      </c>
      <c r="B21" s="5" t="s">
        <v>16</v>
      </c>
      <c r="C21" s="9">
        <v>1200</v>
      </c>
      <c r="D21" s="9">
        <f t="shared" si="1"/>
        <v>1800</v>
      </c>
      <c r="E21" s="15">
        <v>9579</v>
      </c>
      <c r="F21" s="15">
        <f t="shared" si="4"/>
        <v>3103596</v>
      </c>
      <c r="G21" s="12">
        <f t="shared" si="2"/>
        <v>210010</v>
      </c>
      <c r="H21" s="12">
        <f t="shared" si="3"/>
        <v>141041.20000000001</v>
      </c>
    </row>
    <row r="22" spans="1:10" ht="25.5">
      <c r="A22" s="4">
        <v>17</v>
      </c>
      <c r="B22" s="5" t="s">
        <v>17</v>
      </c>
      <c r="C22" s="9">
        <v>3000</v>
      </c>
      <c r="D22" s="9">
        <f t="shared" si="1"/>
        <v>4500</v>
      </c>
      <c r="E22" s="15">
        <v>9361</v>
      </c>
      <c r="F22" s="15">
        <f t="shared" si="4"/>
        <v>7582410</v>
      </c>
      <c r="G22" s="12">
        <f t="shared" si="2"/>
        <v>513076.4</v>
      </c>
      <c r="H22" s="12">
        <f t="shared" si="3"/>
        <v>344578.4</v>
      </c>
    </row>
    <row r="23" spans="1:10">
      <c r="A23" s="4">
        <v>18</v>
      </c>
      <c r="B23" s="5" t="s">
        <v>18</v>
      </c>
      <c r="C23" s="9">
        <v>1860</v>
      </c>
      <c r="D23" s="9">
        <f t="shared" si="1"/>
        <v>2790</v>
      </c>
      <c r="E23" s="15">
        <v>10347</v>
      </c>
      <c r="F23" s="15">
        <f t="shared" si="4"/>
        <v>5196263.4000000004</v>
      </c>
      <c r="G23" s="12">
        <f t="shared" si="2"/>
        <v>351613.8</v>
      </c>
      <c r="H23" s="12">
        <f t="shared" si="3"/>
        <v>236141.3</v>
      </c>
    </row>
    <row r="24" spans="1:10">
      <c r="A24" s="4">
        <v>19</v>
      </c>
      <c r="B24" s="5" t="s">
        <v>19</v>
      </c>
      <c r="C24" s="9">
        <v>7567</v>
      </c>
      <c r="D24" s="9">
        <f t="shared" si="1"/>
        <v>11351</v>
      </c>
      <c r="E24" s="15">
        <v>9696</v>
      </c>
      <c r="F24" s="15">
        <f t="shared" si="4"/>
        <v>19810673.280000001</v>
      </c>
      <c r="G24" s="12">
        <f t="shared" si="2"/>
        <v>1340522.2</v>
      </c>
      <c r="H24" s="12">
        <f t="shared" si="3"/>
        <v>900246.3</v>
      </c>
    </row>
    <row r="25" spans="1:10">
      <c r="A25" s="4">
        <v>20</v>
      </c>
      <c r="B25" s="5" t="s">
        <v>20</v>
      </c>
      <c r="C25" s="9">
        <v>600</v>
      </c>
      <c r="D25" s="9">
        <f t="shared" si="1"/>
        <v>900</v>
      </c>
      <c r="E25" s="15">
        <v>9860</v>
      </c>
      <c r="F25" s="15">
        <f t="shared" si="4"/>
        <v>1597320</v>
      </c>
      <c r="G25" s="12">
        <f t="shared" si="2"/>
        <v>108085.3</v>
      </c>
      <c r="H25" s="12">
        <f t="shared" si="3"/>
        <v>72589.3</v>
      </c>
    </row>
    <row r="26" spans="1:10">
      <c r="A26" s="4">
        <v>21</v>
      </c>
      <c r="B26" s="5" t="s">
        <v>21</v>
      </c>
      <c r="C26" s="9">
        <v>690</v>
      </c>
      <c r="D26" s="9">
        <f t="shared" si="1"/>
        <v>1035</v>
      </c>
      <c r="E26" s="15">
        <v>9650</v>
      </c>
      <c r="F26" s="15">
        <f t="shared" si="4"/>
        <v>1797795</v>
      </c>
      <c r="G26" s="12">
        <f t="shared" si="2"/>
        <v>121650.8</v>
      </c>
      <c r="H26" s="12">
        <f t="shared" si="3"/>
        <v>81699.8</v>
      </c>
    </row>
    <row r="27" spans="1:10" ht="25.5">
      <c r="A27" s="4">
        <v>22</v>
      </c>
      <c r="B27" s="5" t="s">
        <v>22</v>
      </c>
      <c r="C27" s="14">
        <v>3668</v>
      </c>
      <c r="D27" s="9">
        <f t="shared" si="1"/>
        <v>5502</v>
      </c>
      <c r="E27" s="15">
        <v>8848</v>
      </c>
      <c r="F27" s="15">
        <v>0</v>
      </c>
      <c r="G27" s="12">
        <f t="shared" si="2"/>
        <v>584180.4</v>
      </c>
      <c r="H27" s="12">
        <f t="shared" si="3"/>
        <v>389453.6</v>
      </c>
      <c r="J27" s="20">
        <f>H2-G5</f>
        <v>0</v>
      </c>
    </row>
    <row r="28" spans="1:10">
      <c r="A28" s="4">
        <v>23</v>
      </c>
      <c r="B28" s="5" t="s">
        <v>23</v>
      </c>
      <c r="C28" s="14">
        <v>10230</v>
      </c>
      <c r="D28" s="9">
        <f t="shared" si="1"/>
        <v>15345</v>
      </c>
      <c r="E28" s="15">
        <v>10203</v>
      </c>
      <c r="F28" s="15">
        <f t="shared" si="4"/>
        <v>28181706.300000001</v>
      </c>
      <c r="G28" s="12">
        <f t="shared" si="2"/>
        <v>1906962.1</v>
      </c>
      <c r="H28" s="12">
        <f t="shared" si="3"/>
        <v>1280702</v>
      </c>
    </row>
    <row r="29" spans="1:10">
      <c r="A29" s="4">
        <v>24</v>
      </c>
      <c r="B29" s="5" t="s">
        <v>24</v>
      </c>
      <c r="C29" s="9">
        <v>1743</v>
      </c>
      <c r="D29" s="9">
        <f t="shared" si="1"/>
        <v>2615</v>
      </c>
      <c r="E29" s="15">
        <v>12372.85</v>
      </c>
      <c r="F29" s="15">
        <f t="shared" si="4"/>
        <v>5823900.4950000001</v>
      </c>
      <c r="G29" s="12">
        <f t="shared" si="2"/>
        <v>394083.9</v>
      </c>
      <c r="H29" s="12">
        <f t="shared" si="3"/>
        <v>264614.40000000002</v>
      </c>
    </row>
    <row r="30" spans="1:10">
      <c r="A30" s="4">
        <v>25</v>
      </c>
      <c r="B30" s="5" t="s">
        <v>25</v>
      </c>
      <c r="C30" s="9">
        <v>900</v>
      </c>
      <c r="D30" s="9">
        <f t="shared" si="1"/>
        <v>1350</v>
      </c>
      <c r="E30" s="15">
        <v>20489</v>
      </c>
      <c r="F30" s="15">
        <f t="shared" si="4"/>
        <v>4978827</v>
      </c>
      <c r="G30" s="12">
        <f t="shared" si="2"/>
        <v>336900.6</v>
      </c>
      <c r="H30" s="12">
        <f t="shared" si="3"/>
        <v>226260</v>
      </c>
    </row>
    <row r="31" spans="1:10">
      <c r="A31" s="4">
        <v>26</v>
      </c>
      <c r="B31" s="5" t="s">
        <v>26</v>
      </c>
      <c r="C31" s="9">
        <v>6146</v>
      </c>
      <c r="D31" s="9">
        <f t="shared" si="1"/>
        <v>9219</v>
      </c>
      <c r="E31" s="15">
        <v>10745</v>
      </c>
      <c r="F31" s="15">
        <f t="shared" si="4"/>
        <v>17830467.899999999</v>
      </c>
      <c r="G31" s="12">
        <f t="shared" si="2"/>
        <v>1206528.3</v>
      </c>
      <c r="H31" s="12">
        <f t="shared" si="3"/>
        <v>810295.7</v>
      </c>
    </row>
    <row r="32" spans="1:10">
      <c r="A32" s="4">
        <v>27</v>
      </c>
      <c r="B32" s="5" t="s">
        <v>27</v>
      </c>
      <c r="C32" s="9">
        <v>4800</v>
      </c>
      <c r="D32" s="9">
        <f t="shared" si="1"/>
        <v>7200</v>
      </c>
      <c r="E32" s="15">
        <v>13000</v>
      </c>
      <c r="F32" s="15">
        <f t="shared" si="4"/>
        <v>16848000</v>
      </c>
      <c r="G32" s="12">
        <f t="shared" si="2"/>
        <v>1140048</v>
      </c>
      <c r="H32" s="12">
        <f t="shared" si="3"/>
        <v>765648</v>
      </c>
    </row>
    <row r="33" spans="1:8">
      <c r="A33" s="4">
        <v>28</v>
      </c>
      <c r="B33" s="5" t="s">
        <v>28</v>
      </c>
      <c r="C33" s="14">
        <v>13385</v>
      </c>
      <c r="D33" s="9">
        <f t="shared" si="1"/>
        <v>20078</v>
      </c>
      <c r="E33" s="15">
        <v>11160</v>
      </c>
      <c r="F33" s="15">
        <f t="shared" si="4"/>
        <v>40332686.399999999</v>
      </c>
      <c r="G33" s="12">
        <f t="shared" si="2"/>
        <v>2729178.4</v>
      </c>
      <c r="H33" s="12">
        <f t="shared" si="3"/>
        <v>1832851.9</v>
      </c>
    </row>
    <row r="34" spans="1:8">
      <c r="A34" s="4">
        <v>29</v>
      </c>
      <c r="B34" s="5" t="s">
        <v>29</v>
      </c>
      <c r="C34" s="14">
        <v>3500</v>
      </c>
      <c r="D34" s="9">
        <f t="shared" si="1"/>
        <v>5250</v>
      </c>
      <c r="E34" s="15">
        <v>14010</v>
      </c>
      <c r="F34" s="15">
        <v>0</v>
      </c>
      <c r="G34" s="12">
        <f t="shared" si="2"/>
        <v>882630</v>
      </c>
      <c r="H34" s="12">
        <f t="shared" si="3"/>
        <v>588420</v>
      </c>
    </row>
    <row r="35" spans="1:8">
      <c r="A35" s="4">
        <v>30</v>
      </c>
      <c r="B35" s="5" t="s">
        <v>30</v>
      </c>
      <c r="C35" s="14">
        <v>2388</v>
      </c>
      <c r="D35" s="9">
        <f t="shared" si="1"/>
        <v>3582</v>
      </c>
      <c r="E35" s="15">
        <v>9558</v>
      </c>
      <c r="F35" s="15">
        <f t="shared" si="4"/>
        <v>6162616.0800000001</v>
      </c>
      <c r="G35" s="12">
        <f t="shared" si="2"/>
        <v>417003.7</v>
      </c>
      <c r="H35" s="12">
        <f t="shared" si="3"/>
        <v>280056.7</v>
      </c>
    </row>
    <row r="36" spans="1:8">
      <c r="A36" s="4">
        <v>31</v>
      </c>
      <c r="B36" s="5" t="s">
        <v>31</v>
      </c>
      <c r="C36" s="14">
        <v>4568</v>
      </c>
      <c r="D36" s="9">
        <f t="shared" si="1"/>
        <v>6852</v>
      </c>
      <c r="E36" s="15">
        <v>14250</v>
      </c>
      <c r="F36" s="15">
        <f t="shared" si="4"/>
        <v>17575380</v>
      </c>
      <c r="G36" s="12">
        <f t="shared" si="2"/>
        <v>1189267.3999999999</v>
      </c>
      <c r="H36" s="12">
        <f t="shared" si="3"/>
        <v>798703.4</v>
      </c>
    </row>
    <row r="37" spans="1:8">
      <c r="A37" s="4">
        <v>32</v>
      </c>
      <c r="B37" s="5" t="s">
        <v>32</v>
      </c>
      <c r="C37" s="14">
        <v>407</v>
      </c>
      <c r="D37" s="9">
        <f t="shared" si="1"/>
        <v>611</v>
      </c>
      <c r="E37" s="15">
        <v>12956.49</v>
      </c>
      <c r="F37" s="15">
        <f t="shared" si="4"/>
        <v>1424954.7701999999</v>
      </c>
      <c r="G37" s="12">
        <f t="shared" si="2"/>
        <v>96421.9</v>
      </c>
      <c r="H37" s="12">
        <f t="shared" si="3"/>
        <v>64704.5</v>
      </c>
    </row>
    <row r="38" spans="1:8">
      <c r="A38" s="4">
        <v>33</v>
      </c>
      <c r="B38" s="5" t="s">
        <v>33</v>
      </c>
      <c r="C38" s="14">
        <v>2152</v>
      </c>
      <c r="D38" s="9">
        <f t="shared" si="1"/>
        <v>3228</v>
      </c>
      <c r="E38" s="15">
        <v>11734</v>
      </c>
      <c r="F38" s="15">
        <v>0</v>
      </c>
      <c r="G38" s="12">
        <f t="shared" si="2"/>
        <v>454528.2</v>
      </c>
      <c r="H38" s="12">
        <f t="shared" si="3"/>
        <v>303018.8</v>
      </c>
    </row>
    <row r="39" spans="1:8">
      <c r="A39" s="4">
        <v>34</v>
      </c>
      <c r="B39" s="5" t="s">
        <v>34</v>
      </c>
      <c r="C39" s="14">
        <v>6300</v>
      </c>
      <c r="D39" s="9">
        <f t="shared" si="1"/>
        <v>9450</v>
      </c>
      <c r="E39" s="15">
        <v>11000</v>
      </c>
      <c r="F39" s="15">
        <f t="shared" si="4"/>
        <v>18711000</v>
      </c>
      <c r="G39" s="12">
        <f t="shared" si="2"/>
        <v>1266111</v>
      </c>
      <c r="H39" s="12">
        <f t="shared" si="3"/>
        <v>850311</v>
      </c>
    </row>
    <row r="40" spans="1:8">
      <c r="A40" s="4">
        <v>35</v>
      </c>
      <c r="B40" s="5" t="s">
        <v>35</v>
      </c>
      <c r="C40" s="14">
        <v>2250</v>
      </c>
      <c r="D40" s="9">
        <f t="shared" si="1"/>
        <v>3375</v>
      </c>
      <c r="E40" s="15">
        <v>9381</v>
      </c>
      <c r="F40" s="15">
        <f t="shared" si="4"/>
        <v>5698957.5</v>
      </c>
      <c r="G40" s="12">
        <f t="shared" si="2"/>
        <v>385629.5</v>
      </c>
      <c r="H40" s="12">
        <f t="shared" si="3"/>
        <v>258986</v>
      </c>
    </row>
    <row r="41" spans="1:8">
      <c r="A41" s="4">
        <v>36</v>
      </c>
      <c r="B41" s="5" t="s">
        <v>36</v>
      </c>
      <c r="C41" s="14">
        <v>1750</v>
      </c>
      <c r="D41" s="9">
        <f t="shared" si="1"/>
        <v>2625</v>
      </c>
      <c r="E41" s="15">
        <v>10467</v>
      </c>
      <c r="F41" s="15">
        <f t="shared" si="4"/>
        <v>4945657.5</v>
      </c>
      <c r="G41" s="12">
        <f t="shared" si="2"/>
        <v>334656.2</v>
      </c>
      <c r="H41" s="12">
        <f t="shared" si="3"/>
        <v>224752.7</v>
      </c>
    </row>
    <row r="42" spans="1:8">
      <c r="A42" s="4">
        <v>37</v>
      </c>
      <c r="B42" s="5" t="s">
        <v>37</v>
      </c>
      <c r="C42" s="14">
        <v>1859</v>
      </c>
      <c r="D42" s="9">
        <f t="shared" si="1"/>
        <v>2789</v>
      </c>
      <c r="E42" s="15">
        <v>10287</v>
      </c>
      <c r="F42" s="15">
        <f t="shared" si="4"/>
        <v>5164279.74</v>
      </c>
      <c r="G42" s="12">
        <f t="shared" si="2"/>
        <v>349449.6</v>
      </c>
      <c r="H42" s="12">
        <f t="shared" si="3"/>
        <v>234646.7</v>
      </c>
    </row>
    <row r="43" spans="1:8">
      <c r="A43" s="4">
        <v>38</v>
      </c>
      <c r="B43" s="5" t="s">
        <v>38</v>
      </c>
      <c r="C43" s="14">
        <v>9350</v>
      </c>
      <c r="D43" s="9">
        <f t="shared" si="1"/>
        <v>14025</v>
      </c>
      <c r="E43" s="15">
        <v>9664</v>
      </c>
      <c r="F43" s="15">
        <f t="shared" si="4"/>
        <v>24396768</v>
      </c>
      <c r="G43" s="12">
        <f t="shared" si="2"/>
        <v>1650848</v>
      </c>
      <c r="H43" s="12">
        <f t="shared" si="3"/>
        <v>1108697.6000000001</v>
      </c>
    </row>
    <row r="44" spans="1:8">
      <c r="A44" s="4">
        <v>39</v>
      </c>
      <c r="B44" s="5" t="s">
        <v>39</v>
      </c>
      <c r="C44" s="14">
        <v>4500</v>
      </c>
      <c r="D44" s="9">
        <f t="shared" si="1"/>
        <v>6750</v>
      </c>
      <c r="E44" s="15">
        <v>11607</v>
      </c>
      <c r="F44" s="15">
        <f t="shared" si="4"/>
        <v>14102505</v>
      </c>
      <c r="G44" s="12">
        <f t="shared" si="2"/>
        <v>954269.5</v>
      </c>
      <c r="H44" s="12">
        <f t="shared" si="3"/>
        <v>640880.5</v>
      </c>
    </row>
    <row r="45" spans="1:8">
      <c r="A45" s="4">
        <v>40</v>
      </c>
      <c r="B45" s="5" t="s">
        <v>40</v>
      </c>
      <c r="C45" s="14">
        <v>7470</v>
      </c>
      <c r="D45" s="9">
        <v>10869</v>
      </c>
      <c r="E45" s="15">
        <v>8873</v>
      </c>
      <c r="F45" s="15">
        <f t="shared" si="4"/>
        <v>17359314.66</v>
      </c>
      <c r="G45" s="12">
        <f t="shared" si="2"/>
        <v>1174647</v>
      </c>
      <c r="H45" s="12">
        <f t="shared" si="3"/>
        <v>812735</v>
      </c>
    </row>
    <row r="46" spans="1:8">
      <c r="A46" s="4">
        <v>41</v>
      </c>
      <c r="B46" s="5" t="s">
        <v>41</v>
      </c>
      <c r="C46" s="14">
        <v>4378</v>
      </c>
      <c r="D46" s="9">
        <f t="shared" ref="D46:D70" si="5">ROUND(C46+(C46*0.4),0)</f>
        <v>6129</v>
      </c>
      <c r="E46" s="15">
        <v>10846</v>
      </c>
      <c r="F46" s="15">
        <f t="shared" si="4"/>
        <v>11965524.119999999</v>
      </c>
      <c r="G46" s="12">
        <f t="shared" si="2"/>
        <v>809667.1</v>
      </c>
      <c r="H46" s="12">
        <f t="shared" si="3"/>
        <v>581771</v>
      </c>
    </row>
    <row r="47" spans="1:8">
      <c r="A47" s="4">
        <v>42</v>
      </c>
      <c r="B47" s="5" t="s">
        <v>42</v>
      </c>
      <c r="C47" s="14">
        <v>2700</v>
      </c>
      <c r="D47" s="9">
        <f t="shared" si="5"/>
        <v>3780</v>
      </c>
      <c r="E47" s="15">
        <v>10390</v>
      </c>
      <c r="F47" s="15">
        <f t="shared" si="4"/>
        <v>7069356</v>
      </c>
      <c r="G47" s="12">
        <f t="shared" si="2"/>
        <v>478359.8</v>
      </c>
      <c r="H47" s="12">
        <f t="shared" si="3"/>
        <v>343705.4</v>
      </c>
    </row>
    <row r="48" spans="1:8">
      <c r="A48" s="4">
        <v>43</v>
      </c>
      <c r="B48" s="5" t="s">
        <v>43</v>
      </c>
      <c r="C48" s="14">
        <v>5000</v>
      </c>
      <c r="D48" s="9">
        <f t="shared" si="5"/>
        <v>7000</v>
      </c>
      <c r="E48" s="15">
        <v>10662</v>
      </c>
      <c r="F48" s="15">
        <f t="shared" si="4"/>
        <v>13434120</v>
      </c>
      <c r="G48" s="12">
        <f t="shared" si="2"/>
        <v>909042.1</v>
      </c>
      <c r="H48" s="12">
        <f t="shared" si="3"/>
        <v>653154.1</v>
      </c>
    </row>
    <row r="49" spans="1:8">
      <c r="A49" s="4">
        <v>44</v>
      </c>
      <c r="B49" s="5" t="s">
        <v>44</v>
      </c>
      <c r="C49" s="14">
        <v>2300</v>
      </c>
      <c r="D49" s="9">
        <f t="shared" si="5"/>
        <v>3220</v>
      </c>
      <c r="E49" s="15">
        <v>10550</v>
      </c>
      <c r="F49" s="15">
        <f t="shared" si="4"/>
        <v>6114780</v>
      </c>
      <c r="G49" s="12">
        <f t="shared" si="2"/>
        <v>413766.8</v>
      </c>
      <c r="H49" s="12">
        <f t="shared" si="3"/>
        <v>297294.8</v>
      </c>
    </row>
    <row r="50" spans="1:8">
      <c r="A50" s="4">
        <v>45</v>
      </c>
      <c r="B50" s="5" t="s">
        <v>45</v>
      </c>
      <c r="C50" s="14">
        <v>7280</v>
      </c>
      <c r="D50" s="9">
        <f t="shared" si="5"/>
        <v>10192</v>
      </c>
      <c r="E50" s="15">
        <v>10313</v>
      </c>
      <c r="F50" s="15">
        <f t="shared" si="4"/>
        <v>18919817.280000001</v>
      </c>
      <c r="G50" s="12">
        <f t="shared" si="2"/>
        <v>1280241</v>
      </c>
      <c r="H50" s="12">
        <f t="shared" si="3"/>
        <v>919863.5</v>
      </c>
    </row>
    <row r="51" spans="1:8">
      <c r="A51" s="4">
        <v>46</v>
      </c>
      <c r="B51" s="5" t="s">
        <v>46</v>
      </c>
      <c r="C51" s="14">
        <v>3840</v>
      </c>
      <c r="D51" s="9">
        <f t="shared" si="5"/>
        <v>5376</v>
      </c>
      <c r="E51" s="15">
        <v>10660</v>
      </c>
      <c r="F51" s="15">
        <f t="shared" si="4"/>
        <v>10315468.800000001</v>
      </c>
      <c r="G51" s="12">
        <f t="shared" si="2"/>
        <v>698013.4</v>
      </c>
      <c r="H51" s="12">
        <f t="shared" si="3"/>
        <v>501528.3</v>
      </c>
    </row>
    <row r="52" spans="1:8">
      <c r="A52" s="4">
        <v>47</v>
      </c>
      <c r="B52" s="5" t="s">
        <v>47</v>
      </c>
      <c r="C52" s="14">
        <v>1440</v>
      </c>
      <c r="D52" s="9">
        <f t="shared" si="5"/>
        <v>2016</v>
      </c>
      <c r="E52" s="15">
        <v>10493</v>
      </c>
      <c r="F52" s="15">
        <f t="shared" si="4"/>
        <v>3807699.84</v>
      </c>
      <c r="G52" s="12">
        <f t="shared" si="2"/>
        <v>257654.39999999999</v>
      </c>
      <c r="H52" s="12">
        <f t="shared" si="3"/>
        <v>185126.7</v>
      </c>
    </row>
    <row r="53" spans="1:8">
      <c r="A53" s="4">
        <v>48</v>
      </c>
      <c r="B53" s="5" t="s">
        <v>48</v>
      </c>
      <c r="C53" s="14">
        <v>2032</v>
      </c>
      <c r="D53" s="9">
        <f t="shared" si="5"/>
        <v>2845</v>
      </c>
      <c r="E53" s="15">
        <v>11008</v>
      </c>
      <c r="F53" s="15">
        <f t="shared" si="4"/>
        <v>5637196.7999999998</v>
      </c>
      <c r="G53" s="12">
        <f t="shared" si="2"/>
        <v>381450.3</v>
      </c>
      <c r="H53" s="12">
        <f t="shared" si="3"/>
        <v>274056.3</v>
      </c>
    </row>
    <row r="54" spans="1:8">
      <c r="A54" s="4">
        <v>49</v>
      </c>
      <c r="B54" s="5" t="s">
        <v>49</v>
      </c>
      <c r="C54" s="14">
        <v>3806</v>
      </c>
      <c r="D54" s="9">
        <f t="shared" si="5"/>
        <v>5328</v>
      </c>
      <c r="E54" s="15">
        <v>9149</v>
      </c>
      <c r="F54" s="15">
        <v>0</v>
      </c>
      <c r="G54" s="12">
        <f t="shared" si="2"/>
        <v>584950.5</v>
      </c>
      <c r="H54" s="12">
        <f t="shared" si="3"/>
        <v>417853.1</v>
      </c>
    </row>
    <row r="55" spans="1:8">
      <c r="A55" s="4">
        <v>50</v>
      </c>
      <c r="B55" s="5" t="s">
        <v>50</v>
      </c>
      <c r="C55" s="14">
        <v>1407</v>
      </c>
      <c r="D55" s="9">
        <f t="shared" si="5"/>
        <v>1970</v>
      </c>
      <c r="E55" s="15">
        <v>10403</v>
      </c>
      <c r="F55" s="15">
        <f t="shared" si="4"/>
        <v>3688903.8</v>
      </c>
      <c r="G55" s="12">
        <f t="shared" si="2"/>
        <v>249615.8</v>
      </c>
      <c r="H55" s="12">
        <f t="shared" si="3"/>
        <v>179333.2</v>
      </c>
    </row>
    <row r="56" spans="1:8">
      <c r="A56" s="4">
        <v>51</v>
      </c>
      <c r="B56" s="5" t="s">
        <v>51</v>
      </c>
      <c r="C56" s="14">
        <v>3062</v>
      </c>
      <c r="D56" s="9">
        <f t="shared" si="5"/>
        <v>4287</v>
      </c>
      <c r="E56" s="15">
        <v>9422</v>
      </c>
      <c r="F56" s="15">
        <f t="shared" si="4"/>
        <v>7270580.5199999996</v>
      </c>
      <c r="G56" s="12">
        <f t="shared" si="2"/>
        <v>491975.9</v>
      </c>
      <c r="H56" s="12">
        <f t="shared" si="3"/>
        <v>353472.5</v>
      </c>
    </row>
    <row r="57" spans="1:8">
      <c r="A57" s="4">
        <v>52</v>
      </c>
      <c r="B57" s="5" t="s">
        <v>52</v>
      </c>
      <c r="C57" s="14">
        <v>425</v>
      </c>
      <c r="D57" s="9">
        <f t="shared" si="5"/>
        <v>595</v>
      </c>
      <c r="E57" s="15">
        <v>20629</v>
      </c>
      <c r="F57" s="15">
        <f t="shared" si="4"/>
        <v>2209365.9</v>
      </c>
      <c r="G57" s="12">
        <f t="shared" si="2"/>
        <v>149500.4</v>
      </c>
      <c r="H57" s="12">
        <f t="shared" si="3"/>
        <v>107417.3</v>
      </c>
    </row>
    <row r="58" spans="1:8">
      <c r="A58" s="4">
        <v>53</v>
      </c>
      <c r="B58" s="5" t="s">
        <v>53</v>
      </c>
      <c r="C58" s="14">
        <v>8385</v>
      </c>
      <c r="D58" s="9">
        <f t="shared" si="5"/>
        <v>11739</v>
      </c>
      <c r="E58" s="15">
        <v>12496</v>
      </c>
      <c r="F58" s="15">
        <f t="shared" si="4"/>
        <v>26404297.920000002</v>
      </c>
      <c r="G58" s="12">
        <f t="shared" si="2"/>
        <v>1786690.8</v>
      </c>
      <c r="H58" s="12">
        <f t="shared" si="3"/>
        <v>1283751.8</v>
      </c>
    </row>
    <row r="59" spans="1:8">
      <c r="A59" s="4">
        <v>54</v>
      </c>
      <c r="B59" s="5" t="s">
        <v>54</v>
      </c>
      <c r="C59" s="14">
        <v>2124</v>
      </c>
      <c r="D59" s="9">
        <f t="shared" si="5"/>
        <v>2974</v>
      </c>
      <c r="E59" s="15">
        <v>15890</v>
      </c>
      <c r="F59" s="15">
        <f t="shared" si="4"/>
        <v>8506234.8000000007</v>
      </c>
      <c r="G59" s="12">
        <f t="shared" si="2"/>
        <v>575588.6</v>
      </c>
      <c r="H59" s="12">
        <f t="shared" si="3"/>
        <v>413510.6</v>
      </c>
    </row>
    <row r="60" spans="1:8">
      <c r="A60" s="4">
        <v>55</v>
      </c>
      <c r="B60" s="5" t="s">
        <v>55</v>
      </c>
      <c r="C60" s="14">
        <v>4543</v>
      </c>
      <c r="D60" s="9">
        <f t="shared" si="5"/>
        <v>6360</v>
      </c>
      <c r="E60" s="15">
        <v>10396</v>
      </c>
      <c r="F60" s="15">
        <f t="shared" si="4"/>
        <v>11901340.800000001</v>
      </c>
      <c r="G60" s="12">
        <f t="shared" si="2"/>
        <v>805324.1</v>
      </c>
      <c r="H60" s="12">
        <f t="shared" si="3"/>
        <v>578649.69999999995</v>
      </c>
    </row>
    <row r="61" spans="1:8">
      <c r="A61" s="4">
        <v>56</v>
      </c>
      <c r="B61" s="5" t="s">
        <v>56</v>
      </c>
      <c r="C61" s="14">
        <v>500</v>
      </c>
      <c r="D61" s="9">
        <f t="shared" si="5"/>
        <v>700</v>
      </c>
      <c r="E61" s="15">
        <v>10694</v>
      </c>
      <c r="F61" s="15">
        <f t="shared" si="4"/>
        <v>1347444</v>
      </c>
      <c r="G61" s="12">
        <f t="shared" si="2"/>
        <v>91177</v>
      </c>
      <c r="H61" s="12">
        <f t="shared" si="3"/>
        <v>65511.4</v>
      </c>
    </row>
    <row r="62" spans="1:8">
      <c r="A62" s="4">
        <v>57</v>
      </c>
      <c r="B62" s="5" t="s">
        <v>57</v>
      </c>
      <c r="C62" s="14">
        <v>7500</v>
      </c>
      <c r="D62" s="9">
        <f t="shared" si="5"/>
        <v>10500</v>
      </c>
      <c r="E62" s="15">
        <v>11545</v>
      </c>
      <c r="F62" s="15">
        <f t="shared" si="4"/>
        <v>21820050</v>
      </c>
      <c r="G62" s="12">
        <f t="shared" si="2"/>
        <v>1476490.1</v>
      </c>
      <c r="H62" s="12">
        <f t="shared" si="3"/>
        <v>1060870.1000000001</v>
      </c>
    </row>
    <row r="63" spans="1:8">
      <c r="A63" s="4">
        <v>58</v>
      </c>
      <c r="B63" s="5" t="s">
        <v>58</v>
      </c>
      <c r="C63" s="14">
        <v>13186</v>
      </c>
      <c r="D63" s="9">
        <f t="shared" si="5"/>
        <v>18460</v>
      </c>
      <c r="E63" s="15">
        <v>10112</v>
      </c>
      <c r="F63" s="15">
        <f t="shared" si="4"/>
        <v>33600153.600000001</v>
      </c>
      <c r="G63" s="12">
        <f t="shared" si="2"/>
        <v>2273610.4</v>
      </c>
      <c r="H63" s="12">
        <f t="shared" si="3"/>
        <v>1633642.1</v>
      </c>
    </row>
    <row r="64" spans="1:8">
      <c r="A64" s="4">
        <v>59</v>
      </c>
      <c r="B64" s="5" t="s">
        <v>59</v>
      </c>
      <c r="C64" s="14">
        <v>5940</v>
      </c>
      <c r="D64" s="9">
        <f t="shared" si="5"/>
        <v>8316</v>
      </c>
      <c r="E64" s="15">
        <v>9978</v>
      </c>
      <c r="F64" s="15">
        <f t="shared" si="4"/>
        <v>14935868.640000001</v>
      </c>
      <c r="G64" s="12">
        <f t="shared" si="2"/>
        <v>1010660.4</v>
      </c>
      <c r="H64" s="12">
        <f t="shared" si="3"/>
        <v>726167.7</v>
      </c>
    </row>
    <row r="65" spans="1:8">
      <c r="A65" s="4">
        <v>60</v>
      </c>
      <c r="B65" s="5" t="s">
        <v>60</v>
      </c>
      <c r="C65" s="14">
        <v>1509</v>
      </c>
      <c r="D65" s="9">
        <f t="shared" si="5"/>
        <v>2113</v>
      </c>
      <c r="E65" s="15">
        <v>10697</v>
      </c>
      <c r="F65" s="15">
        <f t="shared" si="4"/>
        <v>4068496.98</v>
      </c>
      <c r="G65" s="12">
        <f t="shared" si="2"/>
        <v>275301.59999999998</v>
      </c>
      <c r="H65" s="12">
        <f t="shared" si="3"/>
        <v>197769.8</v>
      </c>
    </row>
    <row r="66" spans="1:8">
      <c r="A66" s="4">
        <v>61</v>
      </c>
      <c r="B66" s="5" t="s">
        <v>61</v>
      </c>
      <c r="C66" s="14">
        <v>4900</v>
      </c>
      <c r="D66" s="9">
        <f t="shared" si="5"/>
        <v>6860</v>
      </c>
      <c r="E66" s="15">
        <v>10073</v>
      </c>
      <c r="F66" s="15">
        <f t="shared" si="4"/>
        <v>12438140.4</v>
      </c>
      <c r="G66" s="12">
        <f t="shared" si="2"/>
        <v>841647.5</v>
      </c>
      <c r="H66" s="12">
        <f t="shared" si="3"/>
        <v>604730.5</v>
      </c>
    </row>
    <row r="67" spans="1:8">
      <c r="A67" s="4">
        <v>62</v>
      </c>
      <c r="B67" s="5" t="s">
        <v>62</v>
      </c>
      <c r="C67" s="14">
        <v>2600</v>
      </c>
      <c r="D67" s="9">
        <f t="shared" si="5"/>
        <v>3640</v>
      </c>
      <c r="E67" s="15">
        <v>10652</v>
      </c>
      <c r="F67" s="15">
        <v>0</v>
      </c>
      <c r="G67" s="12">
        <f t="shared" si="2"/>
        <v>465279.4</v>
      </c>
      <c r="H67" s="12">
        <f t="shared" si="3"/>
        <v>332342.40000000002</v>
      </c>
    </row>
    <row r="68" spans="1:8">
      <c r="A68" s="4">
        <v>63</v>
      </c>
      <c r="B68" s="5" t="s">
        <v>63</v>
      </c>
      <c r="C68" s="14">
        <v>5592</v>
      </c>
      <c r="D68" s="9">
        <f t="shared" si="5"/>
        <v>7829</v>
      </c>
      <c r="E68" s="15">
        <v>10611</v>
      </c>
      <c r="F68" s="15">
        <f t="shared" si="4"/>
        <v>14953233.42</v>
      </c>
      <c r="G68" s="12">
        <f t="shared" si="2"/>
        <v>1011835.5</v>
      </c>
      <c r="H68" s="12">
        <f t="shared" si="3"/>
        <v>726993.8</v>
      </c>
    </row>
    <row r="69" spans="1:8">
      <c r="A69" s="4">
        <v>64</v>
      </c>
      <c r="B69" s="5" t="s">
        <v>64</v>
      </c>
      <c r="C69" s="14">
        <v>5332</v>
      </c>
      <c r="D69" s="9">
        <f t="shared" si="5"/>
        <v>7465</v>
      </c>
      <c r="E69" s="15">
        <v>9594</v>
      </c>
      <c r="F69" s="15">
        <f t="shared" si="4"/>
        <v>12891457.800000001</v>
      </c>
      <c r="G69" s="12">
        <f t="shared" si="2"/>
        <v>872322</v>
      </c>
      <c r="H69" s="12">
        <f t="shared" si="3"/>
        <v>626754</v>
      </c>
    </row>
    <row r="70" spans="1:8">
      <c r="A70" s="4">
        <v>65</v>
      </c>
      <c r="B70" s="5" t="s">
        <v>65</v>
      </c>
      <c r="C70" s="14">
        <v>4800</v>
      </c>
      <c r="D70" s="9">
        <f t="shared" si="5"/>
        <v>6720</v>
      </c>
      <c r="E70" s="15">
        <v>10781</v>
      </c>
      <c r="F70" s="15">
        <f t="shared" si="4"/>
        <v>13040697.6</v>
      </c>
      <c r="G70" s="12">
        <f t="shared" si="2"/>
        <v>882420.5</v>
      </c>
      <c r="H70" s="12">
        <f t="shared" si="3"/>
        <v>634026.30000000005</v>
      </c>
    </row>
    <row r="71" spans="1:8">
      <c r="A71" s="4">
        <v>66</v>
      </c>
      <c r="B71" s="5" t="s">
        <v>66</v>
      </c>
      <c r="C71" s="14">
        <v>5840</v>
      </c>
      <c r="D71" s="9">
        <f t="shared" ref="D71:D91" si="6">ROUND(C71+(C71*0.4),0)</f>
        <v>8176</v>
      </c>
      <c r="E71" s="15">
        <v>9887</v>
      </c>
      <c r="F71" s="15">
        <f t="shared" si="4"/>
        <v>14550500.16</v>
      </c>
      <c r="G71" s="12">
        <f t="shared" ref="G71:G91" si="7">ROUND((D71*E71*12+F71)/1000,1)</f>
        <v>984583.8</v>
      </c>
      <c r="H71" s="12">
        <f t="shared" ref="H71:H91" si="8">ROUND((C71*E71*12+F71)/1000,1)</f>
        <v>707431.5</v>
      </c>
    </row>
    <row r="72" spans="1:8">
      <c r="A72" s="4">
        <v>67</v>
      </c>
      <c r="B72" s="5" t="s">
        <v>67</v>
      </c>
      <c r="C72" s="14">
        <v>350</v>
      </c>
      <c r="D72" s="9">
        <f t="shared" si="6"/>
        <v>490</v>
      </c>
      <c r="E72" s="15">
        <v>14734</v>
      </c>
      <c r="F72" s="15">
        <f t="shared" ref="F72:F90" si="9">(D72*E72*12)*1.5/100</f>
        <v>1299538.8</v>
      </c>
      <c r="G72" s="12">
        <f t="shared" si="7"/>
        <v>87935.5</v>
      </c>
      <c r="H72" s="12">
        <f t="shared" si="8"/>
        <v>63182.3</v>
      </c>
    </row>
    <row r="73" spans="1:8">
      <c r="A73" s="4">
        <v>68</v>
      </c>
      <c r="B73" s="5" t="s">
        <v>68</v>
      </c>
      <c r="C73" s="14">
        <v>4169</v>
      </c>
      <c r="D73" s="9">
        <f t="shared" si="6"/>
        <v>5837</v>
      </c>
      <c r="E73" s="15">
        <v>10590</v>
      </c>
      <c r="F73" s="15">
        <f t="shared" si="9"/>
        <v>11126489.4</v>
      </c>
      <c r="G73" s="12">
        <f t="shared" si="7"/>
        <v>752892.4</v>
      </c>
      <c r="H73" s="12">
        <f t="shared" si="8"/>
        <v>540923</v>
      </c>
    </row>
    <row r="74" spans="1:8">
      <c r="A74" s="4">
        <v>69</v>
      </c>
      <c r="B74" s="5" t="s">
        <v>69</v>
      </c>
      <c r="C74" s="14">
        <v>3060</v>
      </c>
      <c r="D74" s="9">
        <f t="shared" si="6"/>
        <v>4284</v>
      </c>
      <c r="E74" s="15">
        <v>11033</v>
      </c>
      <c r="F74" s="15">
        <f t="shared" si="9"/>
        <v>8507766.9600000009</v>
      </c>
      <c r="G74" s="12">
        <f t="shared" si="7"/>
        <v>575692.19999999995</v>
      </c>
      <c r="H74" s="12">
        <f t="shared" si="8"/>
        <v>413639.5</v>
      </c>
    </row>
    <row r="75" spans="1:8">
      <c r="A75" s="4">
        <v>70</v>
      </c>
      <c r="B75" s="5" t="s">
        <v>70</v>
      </c>
      <c r="C75" s="14">
        <v>2350</v>
      </c>
      <c r="D75" s="9">
        <f t="shared" si="6"/>
        <v>3290</v>
      </c>
      <c r="E75" s="15">
        <v>9000</v>
      </c>
      <c r="F75" s="15">
        <v>0</v>
      </c>
      <c r="G75" s="12">
        <f t="shared" si="7"/>
        <v>355320</v>
      </c>
      <c r="H75" s="12">
        <f t="shared" si="8"/>
        <v>253800</v>
      </c>
    </row>
    <row r="76" spans="1:8">
      <c r="A76" s="4">
        <v>71</v>
      </c>
      <c r="B76" s="5" t="s">
        <v>71</v>
      </c>
      <c r="C76" s="14">
        <v>3467</v>
      </c>
      <c r="D76" s="9">
        <f t="shared" si="6"/>
        <v>4854</v>
      </c>
      <c r="E76" s="15">
        <v>10625</v>
      </c>
      <c r="F76" s="15">
        <f t="shared" si="9"/>
        <v>9283275</v>
      </c>
      <c r="G76" s="12">
        <f t="shared" si="7"/>
        <v>628168.30000000005</v>
      </c>
      <c r="H76" s="12">
        <f t="shared" si="8"/>
        <v>451325.8</v>
      </c>
    </row>
    <row r="77" spans="1:8">
      <c r="A77" s="4">
        <v>72</v>
      </c>
      <c r="B77" s="5" t="s">
        <v>72</v>
      </c>
      <c r="C77" s="14">
        <v>1635</v>
      </c>
      <c r="D77" s="9">
        <f t="shared" si="6"/>
        <v>2289</v>
      </c>
      <c r="E77" s="15">
        <v>11251</v>
      </c>
      <c r="F77" s="15">
        <f t="shared" si="9"/>
        <v>4635637.0199999996</v>
      </c>
      <c r="G77" s="12">
        <f t="shared" si="7"/>
        <v>313678.09999999998</v>
      </c>
      <c r="H77" s="12">
        <f t="shared" si="8"/>
        <v>225380.3</v>
      </c>
    </row>
    <row r="78" spans="1:8">
      <c r="A78" s="4">
        <v>73</v>
      </c>
      <c r="B78" s="5" t="s">
        <v>73</v>
      </c>
      <c r="C78" s="14">
        <v>2815</v>
      </c>
      <c r="D78" s="9">
        <f t="shared" si="6"/>
        <v>3941</v>
      </c>
      <c r="E78" s="15">
        <v>9710</v>
      </c>
      <c r="F78" s="15">
        <f t="shared" si="9"/>
        <v>6888079.7999999998</v>
      </c>
      <c r="G78" s="12">
        <f t="shared" si="7"/>
        <v>466093.4</v>
      </c>
      <c r="H78" s="12">
        <f t="shared" si="8"/>
        <v>334891.90000000002</v>
      </c>
    </row>
    <row r="79" spans="1:8">
      <c r="A79" s="4">
        <v>74</v>
      </c>
      <c r="B79" s="5" t="s">
        <v>74</v>
      </c>
      <c r="C79" s="14">
        <v>1741</v>
      </c>
      <c r="D79" s="9">
        <f t="shared" si="6"/>
        <v>2437</v>
      </c>
      <c r="E79" s="15">
        <v>12860</v>
      </c>
      <c r="F79" s="15">
        <f t="shared" si="9"/>
        <v>5641167.5999999996</v>
      </c>
      <c r="G79" s="12">
        <f t="shared" si="7"/>
        <v>381719</v>
      </c>
      <c r="H79" s="12">
        <f t="shared" si="8"/>
        <v>274312.3</v>
      </c>
    </row>
    <row r="80" spans="1:8">
      <c r="A80" s="4">
        <v>75</v>
      </c>
      <c r="B80" s="5" t="s">
        <v>75</v>
      </c>
      <c r="C80" s="14">
        <v>2100</v>
      </c>
      <c r="D80" s="9">
        <f t="shared" si="6"/>
        <v>2940</v>
      </c>
      <c r="E80" s="15">
        <v>9818</v>
      </c>
      <c r="F80" s="15">
        <f t="shared" si="9"/>
        <v>5195685.5999999996</v>
      </c>
      <c r="G80" s="12">
        <f t="shared" si="7"/>
        <v>351574.7</v>
      </c>
      <c r="H80" s="12">
        <f t="shared" si="8"/>
        <v>252609.3</v>
      </c>
    </row>
    <row r="81" spans="1:8">
      <c r="A81" s="4">
        <v>76</v>
      </c>
      <c r="B81" s="5" t="s">
        <v>76</v>
      </c>
      <c r="C81" s="14">
        <v>9200</v>
      </c>
      <c r="D81" s="9">
        <f t="shared" si="6"/>
        <v>12880</v>
      </c>
      <c r="E81" s="15">
        <v>10221</v>
      </c>
      <c r="F81" s="15">
        <v>0</v>
      </c>
      <c r="G81" s="12">
        <f t="shared" si="7"/>
        <v>1579757.8</v>
      </c>
      <c r="H81" s="12">
        <f t="shared" si="8"/>
        <v>1128398.3999999999</v>
      </c>
    </row>
    <row r="82" spans="1:8">
      <c r="A82" s="4">
        <v>77</v>
      </c>
      <c r="B82" s="5" t="s">
        <v>77</v>
      </c>
      <c r="C82" s="14">
        <v>3734</v>
      </c>
      <c r="D82" s="9">
        <f t="shared" si="6"/>
        <v>5228</v>
      </c>
      <c r="E82" s="15">
        <v>10476</v>
      </c>
      <c r="F82" s="15">
        <f t="shared" si="9"/>
        <v>9858335.0399999991</v>
      </c>
      <c r="G82" s="12">
        <f t="shared" si="7"/>
        <v>667080.69999999995</v>
      </c>
      <c r="H82" s="12">
        <f t="shared" si="8"/>
        <v>479266.9</v>
      </c>
    </row>
    <row r="83" spans="1:8">
      <c r="A83" s="4">
        <v>78</v>
      </c>
      <c r="B83" s="5" t="s">
        <v>78</v>
      </c>
      <c r="C83" s="14">
        <v>14100</v>
      </c>
      <c r="D83" s="9">
        <f t="shared" si="6"/>
        <v>19740</v>
      </c>
      <c r="E83" s="15">
        <v>15532</v>
      </c>
      <c r="F83" s="15">
        <f t="shared" si="9"/>
        <v>55188302.399999999</v>
      </c>
      <c r="G83" s="12">
        <f t="shared" si="7"/>
        <v>3734408.5</v>
      </c>
      <c r="H83" s="12">
        <f t="shared" si="8"/>
        <v>2683202.7000000002</v>
      </c>
    </row>
    <row r="84" spans="1:8">
      <c r="A84" s="4">
        <v>79</v>
      </c>
      <c r="B84" s="5" t="s">
        <v>79</v>
      </c>
      <c r="C84" s="14">
        <v>12282</v>
      </c>
      <c r="D84" s="9">
        <f t="shared" si="6"/>
        <v>17195</v>
      </c>
      <c r="E84" s="15">
        <v>11137.7</v>
      </c>
      <c r="F84" s="15">
        <v>0</v>
      </c>
      <c r="G84" s="12">
        <f t="shared" si="7"/>
        <v>2298153</v>
      </c>
      <c r="H84" s="12">
        <f t="shared" si="8"/>
        <v>1641518.8</v>
      </c>
    </row>
    <row r="85" spans="1:8">
      <c r="A85" s="4">
        <v>80</v>
      </c>
      <c r="B85" s="5" t="s">
        <v>80</v>
      </c>
      <c r="C85" s="14">
        <v>1419</v>
      </c>
      <c r="D85" s="9">
        <f t="shared" si="6"/>
        <v>1987</v>
      </c>
      <c r="E85" s="15">
        <v>11598</v>
      </c>
      <c r="F85" s="15">
        <f t="shared" si="9"/>
        <v>4148140.68</v>
      </c>
      <c r="G85" s="12">
        <f t="shared" si="7"/>
        <v>280690.90000000002</v>
      </c>
      <c r="H85" s="12">
        <f t="shared" si="8"/>
        <v>201638.9</v>
      </c>
    </row>
    <row r="86" spans="1:8" ht="25.5">
      <c r="A86" s="4">
        <v>81</v>
      </c>
      <c r="B86" s="5" t="s">
        <v>81</v>
      </c>
      <c r="C86" s="19">
        <v>1350</v>
      </c>
      <c r="D86" s="9">
        <f t="shared" si="6"/>
        <v>1890</v>
      </c>
      <c r="E86" s="15">
        <v>13327.12</v>
      </c>
      <c r="F86" s="15">
        <f t="shared" si="9"/>
        <v>4533886.2240000004</v>
      </c>
      <c r="G86" s="12">
        <f t="shared" si="7"/>
        <v>306793</v>
      </c>
      <c r="H86" s="12">
        <f t="shared" si="8"/>
        <v>220433.2</v>
      </c>
    </row>
    <row r="87" spans="1:8">
      <c r="A87" s="4">
        <v>82</v>
      </c>
      <c r="B87" s="5" t="s">
        <v>82</v>
      </c>
      <c r="C87" s="14">
        <v>277</v>
      </c>
      <c r="D87" s="9">
        <f t="shared" si="6"/>
        <v>388</v>
      </c>
      <c r="E87" s="15">
        <v>23766</v>
      </c>
      <c r="F87" s="15">
        <f t="shared" si="9"/>
        <v>1659817.44</v>
      </c>
      <c r="G87" s="12">
        <f t="shared" si="7"/>
        <v>112314.3</v>
      </c>
      <c r="H87" s="12">
        <f t="shared" si="8"/>
        <v>80658</v>
      </c>
    </row>
    <row r="88" spans="1:8" ht="25.5">
      <c r="A88" s="4">
        <v>83</v>
      </c>
      <c r="B88" s="5" t="s">
        <v>83</v>
      </c>
      <c r="C88" s="14">
        <v>1882</v>
      </c>
      <c r="D88" s="9">
        <f t="shared" si="6"/>
        <v>2635</v>
      </c>
      <c r="E88" s="15">
        <v>13958</v>
      </c>
      <c r="F88" s="15">
        <f t="shared" si="9"/>
        <v>6620279.4000000004</v>
      </c>
      <c r="G88" s="12">
        <f t="shared" si="7"/>
        <v>447972.2</v>
      </c>
      <c r="H88" s="12">
        <f t="shared" si="8"/>
        <v>321847.8</v>
      </c>
    </row>
    <row r="89" spans="1:8" ht="25.5">
      <c r="A89" s="4">
        <v>84</v>
      </c>
      <c r="B89" s="5" t="s">
        <v>84</v>
      </c>
      <c r="C89" s="14">
        <v>86</v>
      </c>
      <c r="D89" s="9">
        <f t="shared" si="6"/>
        <v>120</v>
      </c>
      <c r="E89" s="15">
        <v>22222</v>
      </c>
      <c r="F89" s="15">
        <v>0</v>
      </c>
      <c r="G89" s="12">
        <f t="shared" si="7"/>
        <v>31999.7</v>
      </c>
      <c r="H89" s="12">
        <f t="shared" si="8"/>
        <v>22933.1</v>
      </c>
    </row>
    <row r="90" spans="1:8" ht="25.5">
      <c r="A90" s="4">
        <v>85</v>
      </c>
      <c r="B90" s="5" t="s">
        <v>85</v>
      </c>
      <c r="C90" s="14">
        <v>635</v>
      </c>
      <c r="D90" s="9">
        <f t="shared" si="6"/>
        <v>889</v>
      </c>
      <c r="E90" s="15">
        <v>16468.599999999999</v>
      </c>
      <c r="F90" s="15">
        <f t="shared" si="9"/>
        <v>2635305.372</v>
      </c>
      <c r="G90" s="12">
        <f t="shared" si="7"/>
        <v>178322.3</v>
      </c>
      <c r="H90" s="12">
        <f t="shared" si="8"/>
        <v>128126</v>
      </c>
    </row>
    <row r="91" spans="1:8">
      <c r="A91" s="4">
        <v>86</v>
      </c>
      <c r="B91" s="5" t="s">
        <v>86</v>
      </c>
      <c r="C91" s="14">
        <v>50</v>
      </c>
      <c r="D91" s="9">
        <f t="shared" si="6"/>
        <v>70</v>
      </c>
      <c r="E91" s="15">
        <v>10160</v>
      </c>
      <c r="F91" s="15">
        <v>0</v>
      </c>
      <c r="G91" s="12">
        <f t="shared" si="7"/>
        <v>8534.4</v>
      </c>
      <c r="H91" s="12">
        <f t="shared" si="8"/>
        <v>6096</v>
      </c>
    </row>
    <row r="92" spans="1:8">
      <c r="A92" s="16"/>
      <c r="B92" s="17" t="s">
        <v>87</v>
      </c>
      <c r="C92" s="18"/>
      <c r="D92" s="18"/>
      <c r="E92" s="18"/>
      <c r="F92" s="18"/>
      <c r="G92" s="15">
        <v>3399851</v>
      </c>
      <c r="H92" s="15">
        <v>2189789.2999999998</v>
      </c>
    </row>
    <row r="94" spans="1:8">
      <c r="H94" s="20"/>
    </row>
    <row r="95" spans="1:8">
      <c r="H95" s="20"/>
    </row>
  </sheetData>
  <mergeCells count="1">
    <mergeCell ref="B1:H1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7"/>
  <sheetViews>
    <sheetView workbookViewId="0">
      <pane xSplit="1" ySplit="5" topLeftCell="B87" activePane="bottomRight" state="frozen"/>
      <selection pane="topRight" activeCell="B1" sqref="B1"/>
      <selection pane="bottomLeft" activeCell="A6" sqref="A6"/>
      <selection pane="bottomRight" activeCell="I97" sqref="I97"/>
    </sheetView>
  </sheetViews>
  <sheetFormatPr defaultRowHeight="15"/>
  <cols>
    <col min="1" max="1" width="5.42578125" customWidth="1"/>
    <col min="2" max="2" width="25" customWidth="1"/>
    <col min="3" max="3" width="23.42578125" hidden="1" customWidth="1"/>
    <col min="4" max="4" width="23.42578125" customWidth="1"/>
    <col min="5" max="5" width="26.85546875" customWidth="1"/>
    <col min="6" max="7" width="24.42578125" customWidth="1"/>
    <col min="8" max="8" width="29.140625" hidden="1" customWidth="1"/>
    <col min="9" max="9" width="30.28515625" customWidth="1"/>
  </cols>
  <sheetData>
    <row r="1" spans="1:9" ht="46.5" customHeight="1">
      <c r="B1" s="24" t="s">
        <v>94</v>
      </c>
      <c r="C1" s="24"/>
      <c r="D1" s="24"/>
      <c r="E1" s="24"/>
      <c r="F1" s="24"/>
      <c r="G1" s="24"/>
      <c r="H1" s="24"/>
    </row>
    <row r="2" spans="1:9" ht="20.25" customHeight="1">
      <c r="B2" s="21"/>
      <c r="C2" s="21"/>
      <c r="D2" s="23"/>
      <c r="E2" s="21"/>
      <c r="F2" s="21"/>
      <c r="G2" s="23"/>
      <c r="H2" s="13">
        <v>70700000</v>
      </c>
    </row>
    <row r="3" spans="1:9" ht="156" customHeight="1">
      <c r="A3" s="6" t="s">
        <v>88</v>
      </c>
      <c r="B3" s="6" t="s">
        <v>0</v>
      </c>
      <c r="C3" s="2" t="s">
        <v>89</v>
      </c>
      <c r="D3" s="2" t="s">
        <v>89</v>
      </c>
      <c r="E3" s="2" t="s">
        <v>90</v>
      </c>
      <c r="F3" s="2" t="s">
        <v>91</v>
      </c>
      <c r="G3" s="7" t="s">
        <v>93</v>
      </c>
      <c r="H3" s="7" t="s">
        <v>93</v>
      </c>
    </row>
    <row r="4" spans="1:9">
      <c r="A4" s="1">
        <v>1</v>
      </c>
      <c r="B4" s="1">
        <v>2</v>
      </c>
      <c r="C4" s="1">
        <v>3</v>
      </c>
      <c r="D4" s="1"/>
      <c r="E4" s="1">
        <v>4</v>
      </c>
      <c r="F4" s="1">
        <v>5</v>
      </c>
      <c r="G4" s="1"/>
      <c r="H4" s="1">
        <v>6</v>
      </c>
    </row>
    <row r="5" spans="1:9">
      <c r="A5" s="1"/>
      <c r="B5" s="8" t="s">
        <v>92</v>
      </c>
      <c r="C5" s="10">
        <f>SUM(C6:C91)</f>
        <v>344199</v>
      </c>
      <c r="D5" s="10">
        <f t="shared" ref="D5:F5" si="0">SUM(D6:D91)</f>
        <v>492569</v>
      </c>
      <c r="E5" s="11">
        <f>SUM(E6:E91)/86</f>
        <v>11885.24581395349</v>
      </c>
      <c r="F5" s="11">
        <f t="shared" si="0"/>
        <v>876698984.08439982</v>
      </c>
      <c r="G5" s="11">
        <f>SUM(G6:G92)</f>
        <v>70700000</v>
      </c>
      <c r="H5" s="11">
        <f>SUM(H6:H92)</f>
        <v>49503422.400000013</v>
      </c>
      <c r="I5" s="22"/>
    </row>
    <row r="6" spans="1:9" ht="28.5" customHeight="1">
      <c r="A6" s="2">
        <v>1</v>
      </c>
      <c r="B6" s="3" t="s">
        <v>1</v>
      </c>
      <c r="C6" s="9">
        <v>726</v>
      </c>
      <c r="D6" s="9">
        <f t="shared" ref="D6:D12" si="1">ROUND(C6+(C6*0.44),0)</f>
        <v>1045</v>
      </c>
      <c r="E6" s="15">
        <v>12201</v>
      </c>
      <c r="F6" s="12">
        <v>0</v>
      </c>
      <c r="G6" s="12">
        <f>ROUND((D6*E6*12+F6)/1000,1)</f>
        <v>153000.5</v>
      </c>
      <c r="H6" s="12">
        <f>ROUND((C6*E6*12+F6)/1000,1)</f>
        <v>106295.1</v>
      </c>
      <c r="I6">
        <f>H5/H2*100</f>
        <v>70.01898500707216</v>
      </c>
    </row>
    <row r="7" spans="1:9">
      <c r="A7" s="4">
        <v>2</v>
      </c>
      <c r="B7" s="5" t="s">
        <v>2</v>
      </c>
      <c r="C7" s="14">
        <v>650</v>
      </c>
      <c r="D7" s="9">
        <f t="shared" si="1"/>
        <v>936</v>
      </c>
      <c r="E7" s="15">
        <v>9954</v>
      </c>
      <c r="F7" s="15">
        <f>(D7*E7*12)*1.5/100</f>
        <v>1677049.92</v>
      </c>
      <c r="G7" s="12">
        <f t="shared" ref="G7:G70" si="2">ROUND((D7*E7*12+F7)/1000,1)</f>
        <v>113480.4</v>
      </c>
      <c r="H7" s="12">
        <f t="shared" ref="H7:H70" si="3">ROUND((C7*E7*12+F7)/1000,1)</f>
        <v>79318.2</v>
      </c>
      <c r="I7">
        <f>100-I6</f>
        <v>29.98101499292784</v>
      </c>
    </row>
    <row r="8" spans="1:9">
      <c r="A8" s="2">
        <v>3</v>
      </c>
      <c r="B8" s="3" t="s">
        <v>3</v>
      </c>
      <c r="C8" s="9">
        <v>26212</v>
      </c>
      <c r="D8" s="9">
        <f t="shared" si="1"/>
        <v>37745</v>
      </c>
      <c r="E8" s="15">
        <v>9143</v>
      </c>
      <c r="F8" s="15">
        <f t="shared" ref="F8:F71" si="4">(D8*E8*12)*1.5/100</f>
        <v>62118456.299999997</v>
      </c>
      <c r="G8" s="12">
        <f t="shared" si="2"/>
        <v>4203348.9000000004</v>
      </c>
      <c r="H8" s="12">
        <f t="shared" si="3"/>
        <v>2937994.2</v>
      </c>
    </row>
    <row r="9" spans="1:9">
      <c r="A9" s="4">
        <v>4</v>
      </c>
      <c r="B9" s="5" t="s">
        <v>4</v>
      </c>
      <c r="C9" s="9">
        <v>1138</v>
      </c>
      <c r="D9" s="9">
        <f t="shared" si="1"/>
        <v>1639</v>
      </c>
      <c r="E9" s="15">
        <v>10588</v>
      </c>
      <c r="F9" s="15">
        <f t="shared" si="4"/>
        <v>3123671.76</v>
      </c>
      <c r="G9" s="12">
        <f t="shared" si="2"/>
        <v>211368.5</v>
      </c>
      <c r="H9" s="12">
        <f t="shared" si="3"/>
        <v>147713.4</v>
      </c>
    </row>
    <row r="10" spans="1:9">
      <c r="A10" s="4">
        <v>5</v>
      </c>
      <c r="B10" s="5" t="s">
        <v>5</v>
      </c>
      <c r="C10" s="9">
        <v>3984</v>
      </c>
      <c r="D10" s="9">
        <f t="shared" si="1"/>
        <v>5737</v>
      </c>
      <c r="E10" s="15">
        <v>10995</v>
      </c>
      <c r="F10" s="15">
        <f t="shared" si="4"/>
        <v>11354096.699999999</v>
      </c>
      <c r="G10" s="12">
        <f t="shared" si="2"/>
        <v>768293.9</v>
      </c>
      <c r="H10" s="12">
        <f t="shared" si="3"/>
        <v>537003.1</v>
      </c>
    </row>
    <row r="11" spans="1:9">
      <c r="A11" s="4">
        <v>6</v>
      </c>
      <c r="B11" s="5" t="s">
        <v>6</v>
      </c>
      <c r="C11" s="9">
        <v>596</v>
      </c>
      <c r="D11" s="9">
        <f t="shared" si="1"/>
        <v>858</v>
      </c>
      <c r="E11" s="15">
        <v>11320</v>
      </c>
      <c r="F11" s="15">
        <f t="shared" si="4"/>
        <v>1748260.8</v>
      </c>
      <c r="G11" s="12">
        <f t="shared" si="2"/>
        <v>118299</v>
      </c>
      <c r="H11" s="12">
        <f t="shared" si="3"/>
        <v>82708.899999999994</v>
      </c>
      <c r="I11" s="20">
        <f>H2-G5</f>
        <v>0</v>
      </c>
    </row>
    <row r="12" spans="1:9" ht="25.5">
      <c r="A12" s="4">
        <v>7</v>
      </c>
      <c r="B12" s="5" t="s">
        <v>7</v>
      </c>
      <c r="C12" s="9">
        <v>2700</v>
      </c>
      <c r="D12" s="9">
        <f t="shared" si="1"/>
        <v>3888</v>
      </c>
      <c r="E12" s="15">
        <v>13950</v>
      </c>
      <c r="F12" s="15">
        <f t="shared" si="4"/>
        <v>9762768</v>
      </c>
      <c r="G12" s="12">
        <f t="shared" si="2"/>
        <v>660614</v>
      </c>
      <c r="H12" s="12">
        <f t="shared" si="3"/>
        <v>461742.8</v>
      </c>
    </row>
    <row r="13" spans="1:9">
      <c r="A13" s="4">
        <v>8</v>
      </c>
      <c r="B13" s="5" t="s">
        <v>8</v>
      </c>
      <c r="C13" s="9">
        <v>906</v>
      </c>
      <c r="D13" s="9">
        <f t="shared" ref="D13:D70" si="5">ROUND(C13+(C13*0.43),0)</f>
        <v>1296</v>
      </c>
      <c r="E13" s="15">
        <v>10060</v>
      </c>
      <c r="F13" s="15">
        <f t="shared" si="4"/>
        <v>2346796.7999999998</v>
      </c>
      <c r="G13" s="12">
        <f t="shared" si="2"/>
        <v>158799.9</v>
      </c>
      <c r="H13" s="12">
        <f t="shared" si="3"/>
        <v>111719.1</v>
      </c>
    </row>
    <row r="14" spans="1:9" ht="25.5">
      <c r="A14" s="4">
        <v>9</v>
      </c>
      <c r="B14" s="5" t="s">
        <v>9</v>
      </c>
      <c r="C14" s="14">
        <v>125</v>
      </c>
      <c r="D14" s="9">
        <f t="shared" si="5"/>
        <v>179</v>
      </c>
      <c r="E14" s="15">
        <v>9428</v>
      </c>
      <c r="F14" s="15">
        <f t="shared" si="4"/>
        <v>303770.15999999997</v>
      </c>
      <c r="G14" s="12">
        <f t="shared" si="2"/>
        <v>20555.099999999999</v>
      </c>
      <c r="H14" s="12">
        <f t="shared" si="3"/>
        <v>14445.8</v>
      </c>
      <c r="I14" s="20">
        <f>G5-H2</f>
        <v>0</v>
      </c>
    </row>
    <row r="15" spans="1:9">
      <c r="A15" s="4">
        <v>10</v>
      </c>
      <c r="B15" s="5" t="s">
        <v>10</v>
      </c>
      <c r="C15" s="9">
        <v>989</v>
      </c>
      <c r="D15" s="9">
        <f t="shared" si="5"/>
        <v>1414</v>
      </c>
      <c r="E15" s="15">
        <v>13473.5</v>
      </c>
      <c r="F15" s="15">
        <f t="shared" si="4"/>
        <v>3429275.22</v>
      </c>
      <c r="G15" s="12">
        <f t="shared" si="2"/>
        <v>232047.6</v>
      </c>
      <c r="H15" s="12">
        <f t="shared" si="3"/>
        <v>163332.79999999999</v>
      </c>
    </row>
    <row r="16" spans="1:9">
      <c r="A16" s="4">
        <v>11</v>
      </c>
      <c r="B16" s="5" t="s">
        <v>11</v>
      </c>
      <c r="C16" s="9">
        <v>6644</v>
      </c>
      <c r="D16" s="9">
        <f t="shared" si="5"/>
        <v>9501</v>
      </c>
      <c r="E16" s="15">
        <v>12614</v>
      </c>
      <c r="F16" s="15">
        <f t="shared" si="4"/>
        <v>21572210.52</v>
      </c>
      <c r="G16" s="12">
        <f t="shared" si="2"/>
        <v>1459719.6</v>
      </c>
      <c r="H16" s="12">
        <f t="shared" si="3"/>
        <v>1027261.2</v>
      </c>
    </row>
    <row r="17" spans="1:8">
      <c r="A17" s="4">
        <v>12</v>
      </c>
      <c r="B17" s="5" t="s">
        <v>12</v>
      </c>
      <c r="C17" s="9">
        <v>4543</v>
      </c>
      <c r="D17" s="9">
        <f t="shared" si="5"/>
        <v>6496</v>
      </c>
      <c r="E17" s="15">
        <v>11917.8</v>
      </c>
      <c r="F17" s="15">
        <f t="shared" si="4"/>
        <v>13935245.183999998</v>
      </c>
      <c r="G17" s="12">
        <f t="shared" si="2"/>
        <v>942951.6</v>
      </c>
      <c r="H17" s="12">
        <f t="shared" si="3"/>
        <v>663646</v>
      </c>
    </row>
    <row r="18" spans="1:8">
      <c r="A18" s="4">
        <v>13</v>
      </c>
      <c r="B18" s="5" t="s">
        <v>13</v>
      </c>
      <c r="C18" s="9">
        <v>3174</v>
      </c>
      <c r="D18" s="9">
        <f t="shared" si="5"/>
        <v>4539</v>
      </c>
      <c r="E18" s="15">
        <v>10604</v>
      </c>
      <c r="F18" s="15">
        <f t="shared" si="4"/>
        <v>8663680.0800000001</v>
      </c>
      <c r="G18" s="12">
        <f t="shared" si="2"/>
        <v>586242.4</v>
      </c>
      <c r="H18" s="12">
        <f t="shared" si="3"/>
        <v>412548.8</v>
      </c>
    </row>
    <row r="19" spans="1:8">
      <c r="A19" s="4">
        <v>14</v>
      </c>
      <c r="B19" s="5" t="s">
        <v>14</v>
      </c>
      <c r="C19" s="9">
        <v>3786</v>
      </c>
      <c r="D19" s="9">
        <f t="shared" si="5"/>
        <v>5414</v>
      </c>
      <c r="E19" s="15">
        <v>9803</v>
      </c>
      <c r="F19" s="15">
        <f t="shared" si="4"/>
        <v>9553219.5600000005</v>
      </c>
      <c r="G19" s="12">
        <f t="shared" si="2"/>
        <v>646434.5</v>
      </c>
      <c r="H19" s="12">
        <f t="shared" si="3"/>
        <v>454923.1</v>
      </c>
    </row>
    <row r="20" spans="1:8">
      <c r="A20" s="4">
        <v>15</v>
      </c>
      <c r="B20" s="5" t="s">
        <v>15</v>
      </c>
      <c r="C20" s="9">
        <v>2068</v>
      </c>
      <c r="D20" s="9">
        <f t="shared" si="5"/>
        <v>2957</v>
      </c>
      <c r="E20" s="15">
        <v>19115</v>
      </c>
      <c r="F20" s="15">
        <f t="shared" si="4"/>
        <v>10174149.9</v>
      </c>
      <c r="G20" s="12">
        <f t="shared" si="2"/>
        <v>688450.8</v>
      </c>
      <c r="H20" s="12">
        <f t="shared" si="3"/>
        <v>484532</v>
      </c>
    </row>
    <row r="21" spans="1:8" ht="25.5">
      <c r="A21" s="4">
        <v>16</v>
      </c>
      <c r="B21" s="5" t="s">
        <v>16</v>
      </c>
      <c r="C21" s="9">
        <v>1300</v>
      </c>
      <c r="D21" s="9">
        <f t="shared" si="5"/>
        <v>1859</v>
      </c>
      <c r="E21" s="15">
        <v>9962</v>
      </c>
      <c r="F21" s="15">
        <f t="shared" si="4"/>
        <v>3333484.44</v>
      </c>
      <c r="G21" s="12">
        <f t="shared" si="2"/>
        <v>225565.8</v>
      </c>
      <c r="H21" s="12">
        <f t="shared" si="3"/>
        <v>158740.70000000001</v>
      </c>
    </row>
    <row r="22" spans="1:8" ht="25.5">
      <c r="A22" s="4">
        <v>17</v>
      </c>
      <c r="B22" s="5" t="s">
        <v>17</v>
      </c>
      <c r="C22" s="9">
        <v>3000</v>
      </c>
      <c r="D22" s="9">
        <f t="shared" si="5"/>
        <v>4290</v>
      </c>
      <c r="E22" s="15">
        <v>9829</v>
      </c>
      <c r="F22" s="15">
        <f t="shared" si="4"/>
        <v>7589953.7999999998</v>
      </c>
      <c r="G22" s="12">
        <f t="shared" si="2"/>
        <v>513586.9</v>
      </c>
      <c r="H22" s="12">
        <f t="shared" si="3"/>
        <v>361434</v>
      </c>
    </row>
    <row r="23" spans="1:8">
      <c r="A23" s="4">
        <v>18</v>
      </c>
      <c r="B23" s="5" t="s">
        <v>18</v>
      </c>
      <c r="C23" s="9">
        <v>2048</v>
      </c>
      <c r="D23" s="9">
        <f t="shared" si="5"/>
        <v>2929</v>
      </c>
      <c r="E23" s="15">
        <v>10347</v>
      </c>
      <c r="F23" s="15">
        <f t="shared" si="4"/>
        <v>5455145.3399999999</v>
      </c>
      <c r="G23" s="12">
        <f t="shared" si="2"/>
        <v>369131.5</v>
      </c>
      <c r="H23" s="12">
        <f t="shared" si="3"/>
        <v>259743</v>
      </c>
    </row>
    <row r="24" spans="1:8">
      <c r="A24" s="4">
        <v>19</v>
      </c>
      <c r="B24" s="5" t="s">
        <v>19</v>
      </c>
      <c r="C24" s="9">
        <v>7419</v>
      </c>
      <c r="D24" s="9">
        <f t="shared" si="5"/>
        <v>10609</v>
      </c>
      <c r="E24" s="15">
        <v>10084</v>
      </c>
      <c r="F24" s="15">
        <f t="shared" si="4"/>
        <v>19256608.079999998</v>
      </c>
      <c r="G24" s="12">
        <f t="shared" si="2"/>
        <v>1303030.5</v>
      </c>
      <c r="H24" s="12">
        <f t="shared" si="3"/>
        <v>917015</v>
      </c>
    </row>
    <row r="25" spans="1:8">
      <c r="A25" s="4">
        <v>20</v>
      </c>
      <c r="B25" s="5" t="s">
        <v>20</v>
      </c>
      <c r="C25" s="9">
        <v>600</v>
      </c>
      <c r="D25" s="9">
        <f t="shared" si="5"/>
        <v>858</v>
      </c>
      <c r="E25" s="15">
        <v>9909</v>
      </c>
      <c r="F25" s="15">
        <f t="shared" si="4"/>
        <v>1530345.96</v>
      </c>
      <c r="G25" s="12">
        <f t="shared" si="2"/>
        <v>103553.4</v>
      </c>
      <c r="H25" s="12">
        <f t="shared" si="3"/>
        <v>72875.100000000006</v>
      </c>
    </row>
    <row r="26" spans="1:8">
      <c r="A26" s="4">
        <v>21</v>
      </c>
      <c r="B26" s="5" t="s">
        <v>21</v>
      </c>
      <c r="C26" s="9">
        <v>750</v>
      </c>
      <c r="D26" s="9">
        <f t="shared" si="5"/>
        <v>1073</v>
      </c>
      <c r="E26" s="15">
        <v>9650</v>
      </c>
      <c r="F26" s="15">
        <f t="shared" si="4"/>
        <v>1863801</v>
      </c>
      <c r="G26" s="12">
        <f t="shared" si="2"/>
        <v>126117.2</v>
      </c>
      <c r="H26" s="12">
        <f t="shared" si="3"/>
        <v>88713.8</v>
      </c>
    </row>
    <row r="27" spans="1:8" ht="25.5">
      <c r="A27" s="4">
        <v>22</v>
      </c>
      <c r="B27" s="5" t="s">
        <v>22</v>
      </c>
      <c r="C27" s="14">
        <v>3813</v>
      </c>
      <c r="D27" s="9">
        <f t="shared" si="5"/>
        <v>5453</v>
      </c>
      <c r="E27" s="15">
        <v>8848</v>
      </c>
      <c r="F27" s="15">
        <v>0</v>
      </c>
      <c r="G27" s="12">
        <f t="shared" si="2"/>
        <v>578977.69999999995</v>
      </c>
      <c r="H27" s="12">
        <f t="shared" si="3"/>
        <v>404849.1</v>
      </c>
    </row>
    <row r="28" spans="1:8">
      <c r="A28" s="4">
        <v>23</v>
      </c>
      <c r="B28" s="5" t="s">
        <v>23</v>
      </c>
      <c r="C28" s="14">
        <v>11250</v>
      </c>
      <c r="D28" s="9">
        <f t="shared" si="5"/>
        <v>16088</v>
      </c>
      <c r="E28" s="15">
        <v>10611</v>
      </c>
      <c r="F28" s="15">
        <f t="shared" si="4"/>
        <v>30727758.239999998</v>
      </c>
      <c r="G28" s="12">
        <f t="shared" si="2"/>
        <v>2079245</v>
      </c>
      <c r="H28" s="12">
        <f t="shared" si="3"/>
        <v>1463212.8</v>
      </c>
    </row>
    <row r="29" spans="1:8">
      <c r="A29" s="4">
        <v>24</v>
      </c>
      <c r="B29" s="5" t="s">
        <v>24</v>
      </c>
      <c r="C29" s="9">
        <v>1743</v>
      </c>
      <c r="D29" s="9">
        <f t="shared" si="5"/>
        <v>2492</v>
      </c>
      <c r="E29" s="15">
        <v>12867.77</v>
      </c>
      <c r="F29" s="15">
        <f t="shared" si="4"/>
        <v>5771966.9112</v>
      </c>
      <c r="G29" s="12">
        <f t="shared" si="2"/>
        <v>390569.8</v>
      </c>
      <c r="H29" s="12">
        <f t="shared" si="3"/>
        <v>274914.2</v>
      </c>
    </row>
    <row r="30" spans="1:8">
      <c r="A30" s="4">
        <v>25</v>
      </c>
      <c r="B30" s="5" t="s">
        <v>25</v>
      </c>
      <c r="C30" s="9">
        <v>900</v>
      </c>
      <c r="D30" s="9">
        <f t="shared" si="5"/>
        <v>1287</v>
      </c>
      <c r="E30" s="15">
        <v>20489</v>
      </c>
      <c r="F30" s="15">
        <f t="shared" si="4"/>
        <v>4746481.74</v>
      </c>
      <c r="G30" s="12">
        <f t="shared" si="2"/>
        <v>321178.59999999998</v>
      </c>
      <c r="H30" s="12">
        <f t="shared" si="3"/>
        <v>226027.7</v>
      </c>
    </row>
    <row r="31" spans="1:8">
      <c r="A31" s="4">
        <v>26</v>
      </c>
      <c r="B31" s="5" t="s">
        <v>26</v>
      </c>
      <c r="C31" s="9">
        <v>6146</v>
      </c>
      <c r="D31" s="9">
        <f t="shared" si="5"/>
        <v>8789</v>
      </c>
      <c r="E31" s="15">
        <v>11046</v>
      </c>
      <c r="F31" s="15">
        <f t="shared" si="4"/>
        <v>17474992.920000002</v>
      </c>
      <c r="G31" s="12">
        <f t="shared" si="2"/>
        <v>1182474.5</v>
      </c>
      <c r="H31" s="12">
        <f t="shared" si="3"/>
        <v>832139.6</v>
      </c>
    </row>
    <row r="32" spans="1:8">
      <c r="A32" s="4">
        <v>27</v>
      </c>
      <c r="B32" s="5" t="s">
        <v>27</v>
      </c>
      <c r="C32" s="9">
        <v>4800</v>
      </c>
      <c r="D32" s="9">
        <f t="shared" si="5"/>
        <v>6864</v>
      </c>
      <c r="E32" s="15">
        <v>13500</v>
      </c>
      <c r="F32" s="15">
        <f t="shared" si="4"/>
        <v>16679520</v>
      </c>
      <c r="G32" s="12">
        <f t="shared" si="2"/>
        <v>1128647.5</v>
      </c>
      <c r="H32" s="12">
        <f t="shared" si="3"/>
        <v>794279.5</v>
      </c>
    </row>
    <row r="33" spans="1:8">
      <c r="A33" s="4">
        <v>28</v>
      </c>
      <c r="B33" s="5" t="s">
        <v>28</v>
      </c>
      <c r="C33" s="14">
        <v>13385</v>
      </c>
      <c r="D33" s="9">
        <f t="shared" si="5"/>
        <v>19141</v>
      </c>
      <c r="E33" s="15">
        <v>11606</v>
      </c>
      <c r="F33" s="15">
        <f t="shared" si="4"/>
        <v>39987080.280000001</v>
      </c>
      <c r="G33" s="12">
        <f t="shared" si="2"/>
        <v>2705792.4</v>
      </c>
      <c r="H33" s="12">
        <f t="shared" si="3"/>
        <v>1904142.8</v>
      </c>
    </row>
    <row r="34" spans="1:8">
      <c r="A34" s="4">
        <v>29</v>
      </c>
      <c r="B34" s="5" t="s">
        <v>29</v>
      </c>
      <c r="C34" s="14">
        <v>3700</v>
      </c>
      <c r="D34" s="9">
        <f t="shared" si="5"/>
        <v>5291</v>
      </c>
      <c r="E34" s="15">
        <v>14570</v>
      </c>
      <c r="F34" s="15">
        <v>0</v>
      </c>
      <c r="G34" s="12">
        <f t="shared" si="2"/>
        <v>925078.4</v>
      </c>
      <c r="H34" s="12">
        <f t="shared" si="3"/>
        <v>646908</v>
      </c>
    </row>
    <row r="35" spans="1:8">
      <c r="A35" s="4">
        <v>30</v>
      </c>
      <c r="B35" s="5" t="s">
        <v>30</v>
      </c>
      <c r="C35" s="14">
        <v>2490</v>
      </c>
      <c r="D35" s="9">
        <f t="shared" si="5"/>
        <v>3561</v>
      </c>
      <c r="E35" s="15">
        <v>9940</v>
      </c>
      <c r="F35" s="15">
        <f t="shared" si="4"/>
        <v>6371341.2000000002</v>
      </c>
      <c r="G35" s="12">
        <f t="shared" si="2"/>
        <v>431127.4</v>
      </c>
      <c r="H35" s="12">
        <f t="shared" si="3"/>
        <v>303378.5</v>
      </c>
    </row>
    <row r="36" spans="1:8">
      <c r="A36" s="4">
        <v>31</v>
      </c>
      <c r="B36" s="5" t="s">
        <v>31</v>
      </c>
      <c r="C36" s="14">
        <v>4568</v>
      </c>
      <c r="D36" s="9">
        <f t="shared" si="5"/>
        <v>6532</v>
      </c>
      <c r="E36" s="15">
        <v>14800</v>
      </c>
      <c r="F36" s="15">
        <f t="shared" si="4"/>
        <v>17401248</v>
      </c>
      <c r="G36" s="12">
        <f t="shared" si="2"/>
        <v>1177484.3999999999</v>
      </c>
      <c r="H36" s="12">
        <f t="shared" si="3"/>
        <v>828678</v>
      </c>
    </row>
    <row r="37" spans="1:8">
      <c r="A37" s="4">
        <v>32</v>
      </c>
      <c r="B37" s="5" t="s">
        <v>32</v>
      </c>
      <c r="C37" s="14">
        <v>457</v>
      </c>
      <c r="D37" s="9">
        <f t="shared" si="5"/>
        <v>654</v>
      </c>
      <c r="E37" s="15">
        <v>13474.75</v>
      </c>
      <c r="F37" s="15">
        <f t="shared" si="4"/>
        <v>1586247.57</v>
      </c>
      <c r="G37" s="12">
        <f t="shared" si="2"/>
        <v>107336.1</v>
      </c>
      <c r="H37" s="12">
        <f t="shared" si="3"/>
        <v>75481.8</v>
      </c>
    </row>
    <row r="38" spans="1:8">
      <c r="A38" s="4">
        <v>33</v>
      </c>
      <c r="B38" s="5" t="s">
        <v>33</v>
      </c>
      <c r="C38" s="14">
        <v>2152</v>
      </c>
      <c r="D38" s="9">
        <f t="shared" si="5"/>
        <v>3077</v>
      </c>
      <c r="E38" s="15">
        <v>11734</v>
      </c>
      <c r="F38" s="15">
        <v>0</v>
      </c>
      <c r="G38" s="12">
        <f t="shared" si="2"/>
        <v>433266.2</v>
      </c>
      <c r="H38" s="12">
        <f t="shared" si="3"/>
        <v>303018.8</v>
      </c>
    </row>
    <row r="39" spans="1:8">
      <c r="A39" s="4">
        <v>34</v>
      </c>
      <c r="B39" s="5" t="s">
        <v>34</v>
      </c>
      <c r="C39" s="14">
        <v>6306</v>
      </c>
      <c r="D39" s="9">
        <f t="shared" si="5"/>
        <v>9018</v>
      </c>
      <c r="E39" s="15">
        <v>11500</v>
      </c>
      <c r="F39" s="15">
        <f t="shared" si="4"/>
        <v>18667260</v>
      </c>
      <c r="G39" s="12">
        <f t="shared" si="2"/>
        <v>1263151.3</v>
      </c>
      <c r="H39" s="12">
        <f t="shared" si="3"/>
        <v>888895.3</v>
      </c>
    </row>
    <row r="40" spans="1:8">
      <c r="A40" s="4">
        <v>35</v>
      </c>
      <c r="B40" s="5" t="s">
        <v>35</v>
      </c>
      <c r="C40" s="14">
        <v>2250</v>
      </c>
      <c r="D40" s="9">
        <f t="shared" si="5"/>
        <v>3218</v>
      </c>
      <c r="E40" s="15">
        <v>9381</v>
      </c>
      <c r="F40" s="15">
        <f t="shared" si="4"/>
        <v>5433850.4400000004</v>
      </c>
      <c r="G40" s="12">
        <f t="shared" si="2"/>
        <v>367690.5</v>
      </c>
      <c r="H40" s="12">
        <f t="shared" si="3"/>
        <v>258720.9</v>
      </c>
    </row>
    <row r="41" spans="1:8">
      <c r="A41" s="4">
        <v>36</v>
      </c>
      <c r="B41" s="5" t="s">
        <v>36</v>
      </c>
      <c r="C41" s="14">
        <v>2000</v>
      </c>
      <c r="D41" s="9">
        <f t="shared" si="5"/>
        <v>2860</v>
      </c>
      <c r="E41" s="15">
        <v>10886</v>
      </c>
      <c r="F41" s="15">
        <f t="shared" si="4"/>
        <v>5604112.7999999998</v>
      </c>
      <c r="G41" s="12">
        <f t="shared" si="2"/>
        <v>379211.6</v>
      </c>
      <c r="H41" s="12">
        <f t="shared" si="3"/>
        <v>266868.09999999998</v>
      </c>
    </row>
    <row r="42" spans="1:8">
      <c r="A42" s="4">
        <v>37</v>
      </c>
      <c r="B42" s="5" t="s">
        <v>37</v>
      </c>
      <c r="C42" s="14">
        <v>1859</v>
      </c>
      <c r="D42" s="9">
        <f t="shared" si="5"/>
        <v>2658</v>
      </c>
      <c r="E42" s="15">
        <v>10698</v>
      </c>
      <c r="F42" s="15">
        <f t="shared" si="4"/>
        <v>5118351.12</v>
      </c>
      <c r="G42" s="12">
        <f t="shared" si="2"/>
        <v>346341.8</v>
      </c>
      <c r="H42" s="12">
        <f t="shared" si="3"/>
        <v>243769.3</v>
      </c>
    </row>
    <row r="43" spans="1:8">
      <c r="A43" s="4">
        <v>38</v>
      </c>
      <c r="B43" s="5" t="s">
        <v>38</v>
      </c>
      <c r="C43" s="14">
        <v>9390</v>
      </c>
      <c r="D43" s="9">
        <f t="shared" si="5"/>
        <v>13428</v>
      </c>
      <c r="E43" s="15">
        <v>9664</v>
      </c>
      <c r="F43" s="15">
        <f t="shared" si="4"/>
        <v>23358274.559999999</v>
      </c>
      <c r="G43" s="12">
        <f t="shared" si="2"/>
        <v>1580576.6</v>
      </c>
      <c r="H43" s="12">
        <f t="shared" si="3"/>
        <v>1112297.8</v>
      </c>
    </row>
    <row r="44" spans="1:8">
      <c r="A44" s="4">
        <v>39</v>
      </c>
      <c r="B44" s="5" t="s">
        <v>39</v>
      </c>
      <c r="C44" s="14">
        <v>4500</v>
      </c>
      <c r="D44" s="9">
        <f t="shared" si="5"/>
        <v>6435</v>
      </c>
      <c r="E44" s="15">
        <v>12071</v>
      </c>
      <c r="F44" s="15">
        <f t="shared" si="4"/>
        <v>13981839.300000001</v>
      </c>
      <c r="G44" s="12">
        <f t="shared" si="2"/>
        <v>946104.5</v>
      </c>
      <c r="H44" s="12">
        <f t="shared" si="3"/>
        <v>665815.80000000005</v>
      </c>
    </row>
    <row r="45" spans="1:8">
      <c r="A45" s="4">
        <v>40</v>
      </c>
      <c r="B45" s="5" t="s">
        <v>40</v>
      </c>
      <c r="C45" s="14">
        <v>7470</v>
      </c>
      <c r="D45" s="9">
        <f t="shared" si="5"/>
        <v>10682</v>
      </c>
      <c r="E45" s="15">
        <v>9228</v>
      </c>
      <c r="F45" s="15">
        <f t="shared" si="4"/>
        <v>17743229.280000001</v>
      </c>
      <c r="G45" s="12">
        <f t="shared" si="2"/>
        <v>1200625.2</v>
      </c>
      <c r="H45" s="12">
        <f t="shared" si="3"/>
        <v>844941.1</v>
      </c>
    </row>
    <row r="46" spans="1:8">
      <c r="A46" s="4">
        <v>41</v>
      </c>
      <c r="B46" s="5" t="s">
        <v>41</v>
      </c>
      <c r="C46" s="14">
        <v>4378</v>
      </c>
      <c r="D46" s="9">
        <f t="shared" si="5"/>
        <v>6261</v>
      </c>
      <c r="E46" s="15">
        <v>11280</v>
      </c>
      <c r="F46" s="15">
        <f t="shared" si="4"/>
        <v>12712334.4</v>
      </c>
      <c r="G46" s="12">
        <f t="shared" si="2"/>
        <v>860201.3</v>
      </c>
      <c r="H46" s="12">
        <f t="shared" si="3"/>
        <v>605318.40000000002</v>
      </c>
    </row>
    <row r="47" spans="1:8">
      <c r="A47" s="4">
        <v>42</v>
      </c>
      <c r="B47" s="5" t="s">
        <v>42</v>
      </c>
      <c r="C47" s="14">
        <v>2700</v>
      </c>
      <c r="D47" s="9">
        <f t="shared" si="5"/>
        <v>3861</v>
      </c>
      <c r="E47" s="15">
        <v>10390</v>
      </c>
      <c r="F47" s="15">
        <f t="shared" si="4"/>
        <v>7220842.2000000002</v>
      </c>
      <c r="G47" s="12">
        <f t="shared" si="2"/>
        <v>488610.3</v>
      </c>
      <c r="H47" s="12">
        <f t="shared" si="3"/>
        <v>343856.8</v>
      </c>
    </row>
    <row r="48" spans="1:8">
      <c r="A48" s="4">
        <v>43</v>
      </c>
      <c r="B48" s="5" t="s">
        <v>43</v>
      </c>
      <c r="C48" s="14">
        <v>5200</v>
      </c>
      <c r="D48" s="9">
        <f t="shared" si="5"/>
        <v>7436</v>
      </c>
      <c r="E48" s="15">
        <v>11066</v>
      </c>
      <c r="F48" s="15">
        <f t="shared" si="4"/>
        <v>14811619.68</v>
      </c>
      <c r="G48" s="12">
        <f t="shared" si="2"/>
        <v>1002252.9</v>
      </c>
      <c r="H48" s="12">
        <f t="shared" si="3"/>
        <v>705330</v>
      </c>
    </row>
    <row r="49" spans="1:8">
      <c r="A49" s="4">
        <v>44</v>
      </c>
      <c r="B49" s="5" t="s">
        <v>44</v>
      </c>
      <c r="C49" s="14">
        <v>2400</v>
      </c>
      <c r="D49" s="9">
        <f t="shared" si="5"/>
        <v>3432</v>
      </c>
      <c r="E49" s="15">
        <v>11100</v>
      </c>
      <c r="F49" s="15">
        <f t="shared" si="4"/>
        <v>6857136</v>
      </c>
      <c r="G49" s="12">
        <f t="shared" si="2"/>
        <v>463999.5</v>
      </c>
      <c r="H49" s="12">
        <f t="shared" si="3"/>
        <v>326537.09999999998</v>
      </c>
    </row>
    <row r="50" spans="1:8">
      <c r="A50" s="4">
        <v>45</v>
      </c>
      <c r="B50" s="5" t="s">
        <v>45</v>
      </c>
      <c r="C50" s="14">
        <v>7280</v>
      </c>
      <c r="D50" s="9">
        <f t="shared" si="5"/>
        <v>10410</v>
      </c>
      <c r="E50" s="15">
        <v>10625</v>
      </c>
      <c r="F50" s="15">
        <f t="shared" si="4"/>
        <v>19909125</v>
      </c>
      <c r="G50" s="12">
        <f t="shared" si="2"/>
        <v>1347184.1</v>
      </c>
      <c r="H50" s="12">
        <f t="shared" si="3"/>
        <v>948109.1</v>
      </c>
    </row>
    <row r="51" spans="1:8">
      <c r="A51" s="4">
        <v>46</v>
      </c>
      <c r="B51" s="5" t="s">
        <v>46</v>
      </c>
      <c r="C51" s="14">
        <v>3840</v>
      </c>
      <c r="D51" s="9">
        <f t="shared" si="5"/>
        <v>5491</v>
      </c>
      <c r="E51" s="15">
        <v>10900</v>
      </c>
      <c r="F51" s="15">
        <f t="shared" si="4"/>
        <v>10773342</v>
      </c>
      <c r="G51" s="12">
        <f t="shared" si="2"/>
        <v>728996.1</v>
      </c>
      <c r="H51" s="12">
        <f t="shared" si="3"/>
        <v>513045.3</v>
      </c>
    </row>
    <row r="52" spans="1:8">
      <c r="A52" s="4">
        <v>47</v>
      </c>
      <c r="B52" s="5" t="s">
        <v>47</v>
      </c>
      <c r="C52" s="14">
        <v>1440</v>
      </c>
      <c r="D52" s="9">
        <f t="shared" si="5"/>
        <v>2059</v>
      </c>
      <c r="E52" s="15">
        <v>10913</v>
      </c>
      <c r="F52" s="15">
        <f t="shared" si="4"/>
        <v>4044576.06</v>
      </c>
      <c r="G52" s="12">
        <f t="shared" si="2"/>
        <v>273683</v>
      </c>
      <c r="H52" s="12">
        <f t="shared" si="3"/>
        <v>192621.2</v>
      </c>
    </row>
    <row r="53" spans="1:8">
      <c r="A53" s="4">
        <v>48</v>
      </c>
      <c r="B53" s="5" t="s">
        <v>48</v>
      </c>
      <c r="C53" s="14">
        <v>2032</v>
      </c>
      <c r="D53" s="9">
        <f t="shared" si="5"/>
        <v>2906</v>
      </c>
      <c r="E53" s="15">
        <v>11426</v>
      </c>
      <c r="F53" s="15">
        <f t="shared" si="4"/>
        <v>5976712.0800000001</v>
      </c>
      <c r="G53" s="12">
        <f t="shared" si="2"/>
        <v>404424.2</v>
      </c>
      <c r="H53" s="12">
        <f t="shared" si="3"/>
        <v>284588.3</v>
      </c>
    </row>
    <row r="54" spans="1:8">
      <c r="A54" s="4">
        <v>49</v>
      </c>
      <c r="B54" s="5" t="s">
        <v>49</v>
      </c>
      <c r="C54" s="14">
        <v>3806</v>
      </c>
      <c r="D54" s="9">
        <f t="shared" si="5"/>
        <v>5443</v>
      </c>
      <c r="E54" s="15">
        <v>9149</v>
      </c>
      <c r="F54" s="15">
        <v>0</v>
      </c>
      <c r="G54" s="12">
        <f t="shared" si="2"/>
        <v>597576.1</v>
      </c>
      <c r="H54" s="12">
        <f t="shared" si="3"/>
        <v>417853.1</v>
      </c>
    </row>
    <row r="55" spans="1:8">
      <c r="A55" s="4">
        <v>50</v>
      </c>
      <c r="B55" s="5" t="s">
        <v>50</v>
      </c>
      <c r="C55" s="14">
        <v>1407</v>
      </c>
      <c r="D55" s="9">
        <f t="shared" si="5"/>
        <v>2012</v>
      </c>
      <c r="E55" s="15">
        <v>11028</v>
      </c>
      <c r="F55" s="15">
        <f t="shared" si="4"/>
        <v>3993900.48</v>
      </c>
      <c r="G55" s="12">
        <f t="shared" si="2"/>
        <v>270253.90000000002</v>
      </c>
      <c r="H55" s="12">
        <f t="shared" si="3"/>
        <v>190190.7</v>
      </c>
    </row>
    <row r="56" spans="1:8">
      <c r="A56" s="4">
        <v>51</v>
      </c>
      <c r="B56" s="5" t="s">
        <v>51</v>
      </c>
      <c r="C56" s="14">
        <v>3062</v>
      </c>
      <c r="D56" s="9">
        <f t="shared" si="5"/>
        <v>4379</v>
      </c>
      <c r="E56" s="15">
        <v>9658</v>
      </c>
      <c r="F56" s="15">
        <f t="shared" si="4"/>
        <v>7612628.7599999998</v>
      </c>
      <c r="G56" s="12">
        <f t="shared" si="2"/>
        <v>515121.2</v>
      </c>
      <c r="H56" s="12">
        <f t="shared" si="3"/>
        <v>362486.2</v>
      </c>
    </row>
    <row r="57" spans="1:8">
      <c r="A57" s="4">
        <v>52</v>
      </c>
      <c r="B57" s="5" t="s">
        <v>52</v>
      </c>
      <c r="C57" s="14">
        <v>425</v>
      </c>
      <c r="D57" s="9">
        <f t="shared" si="5"/>
        <v>608</v>
      </c>
      <c r="E57" s="15">
        <v>21455</v>
      </c>
      <c r="F57" s="15">
        <f t="shared" si="4"/>
        <v>2348035.2000000002</v>
      </c>
      <c r="G57" s="12">
        <f t="shared" si="2"/>
        <v>158883.70000000001</v>
      </c>
      <c r="H57" s="12">
        <f t="shared" si="3"/>
        <v>111768.5</v>
      </c>
    </row>
    <row r="58" spans="1:8">
      <c r="A58" s="4">
        <v>53</v>
      </c>
      <c r="B58" s="5" t="s">
        <v>53</v>
      </c>
      <c r="C58" s="14">
        <v>8385</v>
      </c>
      <c r="D58" s="9">
        <f t="shared" si="5"/>
        <v>11991</v>
      </c>
      <c r="E58" s="15">
        <v>13013</v>
      </c>
      <c r="F58" s="15">
        <f t="shared" si="4"/>
        <v>28086998.940000001</v>
      </c>
      <c r="G58" s="12">
        <f t="shared" si="2"/>
        <v>1900553.6</v>
      </c>
      <c r="H58" s="12">
        <f t="shared" si="3"/>
        <v>1337455.1000000001</v>
      </c>
    </row>
    <row r="59" spans="1:8">
      <c r="A59" s="4">
        <v>54</v>
      </c>
      <c r="B59" s="5" t="s">
        <v>54</v>
      </c>
      <c r="C59" s="14">
        <v>2124</v>
      </c>
      <c r="D59" s="9">
        <f t="shared" si="5"/>
        <v>3037</v>
      </c>
      <c r="E59" s="15">
        <v>16530</v>
      </c>
      <c r="F59" s="15">
        <f t="shared" si="4"/>
        <v>9036289.8000000007</v>
      </c>
      <c r="G59" s="12">
        <f t="shared" si="2"/>
        <v>611455.6</v>
      </c>
      <c r="H59" s="12">
        <f t="shared" si="3"/>
        <v>430352.9</v>
      </c>
    </row>
    <row r="60" spans="1:8">
      <c r="A60" s="4">
        <v>55</v>
      </c>
      <c r="B60" s="5" t="s">
        <v>55</v>
      </c>
      <c r="C60" s="14">
        <v>5451</v>
      </c>
      <c r="D60" s="9">
        <f t="shared" si="5"/>
        <v>7795</v>
      </c>
      <c r="E60" s="15">
        <v>10812</v>
      </c>
      <c r="F60" s="15">
        <f t="shared" si="4"/>
        <v>15170317.199999999</v>
      </c>
      <c r="G60" s="12">
        <f t="shared" si="2"/>
        <v>1026524.8</v>
      </c>
      <c r="H60" s="12">
        <f t="shared" si="3"/>
        <v>722404.9</v>
      </c>
    </row>
    <row r="61" spans="1:8">
      <c r="A61" s="4">
        <v>56</v>
      </c>
      <c r="B61" s="5" t="s">
        <v>56</v>
      </c>
      <c r="C61" s="14">
        <v>550</v>
      </c>
      <c r="D61" s="9">
        <f t="shared" si="5"/>
        <v>787</v>
      </c>
      <c r="E61" s="15">
        <v>10994</v>
      </c>
      <c r="F61" s="15">
        <f t="shared" si="4"/>
        <v>1557410.04</v>
      </c>
      <c r="G61" s="12">
        <f t="shared" si="2"/>
        <v>105384.7</v>
      </c>
      <c r="H61" s="12">
        <f t="shared" si="3"/>
        <v>74117.8</v>
      </c>
    </row>
    <row r="62" spans="1:8">
      <c r="A62" s="4">
        <v>57</v>
      </c>
      <c r="B62" s="5" t="s">
        <v>57</v>
      </c>
      <c r="C62" s="14">
        <v>7500</v>
      </c>
      <c r="D62" s="9">
        <f t="shared" si="5"/>
        <v>10725</v>
      </c>
      <c r="E62" s="15">
        <v>11545</v>
      </c>
      <c r="F62" s="15">
        <f t="shared" si="4"/>
        <v>22287622.5</v>
      </c>
      <c r="G62" s="12">
        <f t="shared" si="2"/>
        <v>1508129.1</v>
      </c>
      <c r="H62" s="12">
        <f t="shared" si="3"/>
        <v>1061337.6000000001</v>
      </c>
    </row>
    <row r="63" spans="1:8">
      <c r="A63" s="4">
        <v>58</v>
      </c>
      <c r="B63" s="5" t="s">
        <v>58</v>
      </c>
      <c r="C63" s="14">
        <v>13515</v>
      </c>
      <c r="D63" s="9">
        <f t="shared" si="5"/>
        <v>19326</v>
      </c>
      <c r="E63" s="15">
        <v>10616</v>
      </c>
      <c r="F63" s="15">
        <f t="shared" si="4"/>
        <v>36929666.880000003</v>
      </c>
      <c r="G63" s="12">
        <f t="shared" si="2"/>
        <v>2498907.5</v>
      </c>
      <c r="H63" s="12">
        <f t="shared" si="3"/>
        <v>1758632.5</v>
      </c>
    </row>
    <row r="64" spans="1:8">
      <c r="A64" s="4">
        <v>59</v>
      </c>
      <c r="B64" s="5" t="s">
        <v>59</v>
      </c>
      <c r="C64" s="14">
        <v>5940</v>
      </c>
      <c r="D64" s="9">
        <f t="shared" si="5"/>
        <v>8494</v>
      </c>
      <c r="E64" s="15">
        <v>9978</v>
      </c>
      <c r="F64" s="15">
        <f t="shared" si="4"/>
        <v>15255563.76</v>
      </c>
      <c r="G64" s="12">
        <f t="shared" si="2"/>
        <v>1032293.1</v>
      </c>
      <c r="H64" s="12">
        <f t="shared" si="3"/>
        <v>726487.4</v>
      </c>
    </row>
    <row r="65" spans="1:8">
      <c r="A65" s="4">
        <v>60</v>
      </c>
      <c r="B65" s="5" t="s">
        <v>60</v>
      </c>
      <c r="C65" s="14">
        <v>1524</v>
      </c>
      <c r="D65" s="9">
        <f t="shared" si="5"/>
        <v>2179</v>
      </c>
      <c r="E65" s="15">
        <v>11472</v>
      </c>
      <c r="F65" s="15">
        <f t="shared" si="4"/>
        <v>4499547.84</v>
      </c>
      <c r="G65" s="12">
        <f t="shared" si="2"/>
        <v>304469.40000000002</v>
      </c>
      <c r="H65" s="12">
        <f t="shared" si="3"/>
        <v>214299.5</v>
      </c>
    </row>
    <row r="66" spans="1:8">
      <c r="A66" s="4">
        <v>61</v>
      </c>
      <c r="B66" s="5" t="s">
        <v>61</v>
      </c>
      <c r="C66" s="14">
        <v>5100</v>
      </c>
      <c r="D66" s="9">
        <f t="shared" si="5"/>
        <v>7293</v>
      </c>
      <c r="E66" s="15">
        <v>10419</v>
      </c>
      <c r="F66" s="15">
        <f t="shared" si="4"/>
        <v>13677438.060000001</v>
      </c>
      <c r="G66" s="12">
        <f t="shared" si="2"/>
        <v>925506.6</v>
      </c>
      <c r="H66" s="12">
        <f t="shared" si="3"/>
        <v>651320.19999999995</v>
      </c>
    </row>
    <row r="67" spans="1:8">
      <c r="A67" s="4">
        <v>62</v>
      </c>
      <c r="B67" s="5" t="s">
        <v>62</v>
      </c>
      <c r="C67" s="14">
        <v>2650</v>
      </c>
      <c r="D67" s="9">
        <f t="shared" si="5"/>
        <v>3790</v>
      </c>
      <c r="E67" s="15">
        <v>10652</v>
      </c>
      <c r="F67" s="15">
        <v>0</v>
      </c>
      <c r="G67" s="12">
        <f t="shared" si="2"/>
        <v>484453</v>
      </c>
      <c r="H67" s="12">
        <f t="shared" si="3"/>
        <v>338733.6</v>
      </c>
    </row>
    <row r="68" spans="1:8">
      <c r="A68" s="4">
        <v>63</v>
      </c>
      <c r="B68" s="5" t="s">
        <v>63</v>
      </c>
      <c r="C68" s="14">
        <v>5592</v>
      </c>
      <c r="D68" s="9">
        <f t="shared" si="5"/>
        <v>7997</v>
      </c>
      <c r="E68" s="15">
        <v>10727</v>
      </c>
      <c r="F68" s="15">
        <f t="shared" si="4"/>
        <v>15441087.42</v>
      </c>
      <c r="G68" s="12">
        <f t="shared" si="2"/>
        <v>1044846.9</v>
      </c>
      <c r="H68" s="12">
        <f t="shared" si="3"/>
        <v>735265.7</v>
      </c>
    </row>
    <row r="69" spans="1:8">
      <c r="A69" s="4">
        <v>64</v>
      </c>
      <c r="B69" s="5" t="s">
        <v>64</v>
      </c>
      <c r="C69" s="14">
        <v>6625</v>
      </c>
      <c r="D69" s="9">
        <f t="shared" si="5"/>
        <v>9474</v>
      </c>
      <c r="E69" s="15">
        <v>9892</v>
      </c>
      <c r="F69" s="15">
        <f t="shared" si="4"/>
        <v>16869025.440000001</v>
      </c>
      <c r="G69" s="12">
        <f t="shared" si="2"/>
        <v>1141470.7</v>
      </c>
      <c r="H69" s="12">
        <f t="shared" si="3"/>
        <v>803283</v>
      </c>
    </row>
    <row r="70" spans="1:8">
      <c r="A70" s="4">
        <v>65</v>
      </c>
      <c r="B70" s="5" t="s">
        <v>65</v>
      </c>
      <c r="C70" s="14">
        <v>4800</v>
      </c>
      <c r="D70" s="9">
        <f t="shared" si="5"/>
        <v>6864</v>
      </c>
      <c r="E70" s="15">
        <v>11212</v>
      </c>
      <c r="F70" s="15">
        <f t="shared" si="4"/>
        <v>13852650.24</v>
      </c>
      <c r="G70" s="12">
        <f t="shared" si="2"/>
        <v>937362.7</v>
      </c>
      <c r="H70" s="12">
        <f t="shared" si="3"/>
        <v>659663.9</v>
      </c>
    </row>
    <row r="71" spans="1:8">
      <c r="A71" s="4">
        <v>66</v>
      </c>
      <c r="B71" s="5" t="s">
        <v>66</v>
      </c>
      <c r="C71" s="14">
        <v>5734</v>
      </c>
      <c r="D71" s="9">
        <f t="shared" ref="D71:D91" si="6">ROUND(C71+(C71*0.43),0)</f>
        <v>8200</v>
      </c>
      <c r="E71" s="15">
        <v>10273</v>
      </c>
      <c r="F71" s="15">
        <f t="shared" si="4"/>
        <v>15162948</v>
      </c>
      <c r="G71" s="12">
        <f t="shared" ref="G71:G91" si="7">ROUND((D71*E71*12+F71)/1000,1)</f>
        <v>1026026.1</v>
      </c>
      <c r="H71" s="12">
        <f t="shared" ref="H71:H91" si="8">ROUND((C71*E71*12+F71)/1000,1)</f>
        <v>722027.5</v>
      </c>
    </row>
    <row r="72" spans="1:8">
      <c r="A72" s="4">
        <v>67</v>
      </c>
      <c r="B72" s="5" t="s">
        <v>67</v>
      </c>
      <c r="C72" s="14">
        <v>350</v>
      </c>
      <c r="D72" s="9">
        <f t="shared" si="6"/>
        <v>501</v>
      </c>
      <c r="E72" s="15">
        <v>14734</v>
      </c>
      <c r="F72" s="15">
        <f t="shared" ref="F72:F90" si="9">(D72*E72*12)*1.5/100</f>
        <v>1328712.1200000001</v>
      </c>
      <c r="G72" s="12">
        <f t="shared" si="7"/>
        <v>89909.5</v>
      </c>
      <c r="H72" s="12">
        <f t="shared" si="8"/>
        <v>63211.5</v>
      </c>
    </row>
    <row r="73" spans="1:8">
      <c r="A73" s="4">
        <v>68</v>
      </c>
      <c r="B73" s="5" t="s">
        <v>68</v>
      </c>
      <c r="C73" s="14">
        <v>4169</v>
      </c>
      <c r="D73" s="9">
        <f t="shared" si="6"/>
        <v>5962</v>
      </c>
      <c r="E73" s="15">
        <v>10855</v>
      </c>
      <c r="F73" s="15">
        <f t="shared" si="9"/>
        <v>11649151.800000001</v>
      </c>
      <c r="G73" s="12">
        <f t="shared" si="7"/>
        <v>788259.3</v>
      </c>
      <c r="H73" s="12">
        <f t="shared" si="8"/>
        <v>554703.1</v>
      </c>
    </row>
    <row r="74" spans="1:8">
      <c r="A74" s="4">
        <v>69</v>
      </c>
      <c r="B74" s="5" t="s">
        <v>69</v>
      </c>
      <c r="C74" s="14">
        <v>3100</v>
      </c>
      <c r="D74" s="9">
        <f t="shared" si="6"/>
        <v>4433</v>
      </c>
      <c r="E74" s="15">
        <v>11474</v>
      </c>
      <c r="F74" s="15">
        <f t="shared" si="9"/>
        <v>9155563.5600000005</v>
      </c>
      <c r="G74" s="12">
        <f t="shared" si="7"/>
        <v>619526.5</v>
      </c>
      <c r="H74" s="12">
        <f t="shared" si="8"/>
        <v>435988.4</v>
      </c>
    </row>
    <row r="75" spans="1:8">
      <c r="A75" s="4">
        <v>70</v>
      </c>
      <c r="B75" s="5" t="s">
        <v>70</v>
      </c>
      <c r="C75" s="14">
        <v>2900</v>
      </c>
      <c r="D75" s="9">
        <f t="shared" si="6"/>
        <v>4147</v>
      </c>
      <c r="E75" s="15">
        <v>9360</v>
      </c>
      <c r="F75" s="15">
        <v>0</v>
      </c>
      <c r="G75" s="12">
        <f t="shared" si="7"/>
        <v>465791</v>
      </c>
      <c r="H75" s="12">
        <f t="shared" si="8"/>
        <v>325728</v>
      </c>
    </row>
    <row r="76" spans="1:8">
      <c r="A76" s="4">
        <v>71</v>
      </c>
      <c r="B76" s="5" t="s">
        <v>71</v>
      </c>
      <c r="C76" s="14">
        <v>3467</v>
      </c>
      <c r="D76" s="9">
        <f t="shared" si="6"/>
        <v>4958</v>
      </c>
      <c r="E76" s="15">
        <v>10625</v>
      </c>
      <c r="F76" s="15">
        <f t="shared" si="9"/>
        <v>9482175</v>
      </c>
      <c r="G76" s="12">
        <f t="shared" si="7"/>
        <v>641627.19999999995</v>
      </c>
      <c r="H76" s="12">
        <f t="shared" si="8"/>
        <v>451524.7</v>
      </c>
    </row>
    <row r="77" spans="1:8">
      <c r="A77" s="4">
        <v>72</v>
      </c>
      <c r="B77" s="5" t="s">
        <v>72</v>
      </c>
      <c r="C77" s="14">
        <v>1635</v>
      </c>
      <c r="D77" s="9">
        <f t="shared" si="6"/>
        <v>2338</v>
      </c>
      <c r="E77" s="15">
        <v>11251</v>
      </c>
      <c r="F77" s="15">
        <f t="shared" si="9"/>
        <v>4734870.84</v>
      </c>
      <c r="G77" s="12">
        <f t="shared" si="7"/>
        <v>320392.90000000002</v>
      </c>
      <c r="H77" s="12">
        <f t="shared" si="8"/>
        <v>225479.5</v>
      </c>
    </row>
    <row r="78" spans="1:8">
      <c r="A78" s="4">
        <v>73</v>
      </c>
      <c r="B78" s="5" t="s">
        <v>73</v>
      </c>
      <c r="C78" s="14">
        <v>2856</v>
      </c>
      <c r="D78" s="9">
        <f t="shared" si="6"/>
        <v>4084</v>
      </c>
      <c r="E78" s="15">
        <v>9953</v>
      </c>
      <c r="F78" s="15">
        <f t="shared" si="9"/>
        <v>7316649.3600000003</v>
      </c>
      <c r="G78" s="12">
        <f t="shared" si="7"/>
        <v>495093.3</v>
      </c>
      <c r="H78" s="12">
        <f t="shared" si="8"/>
        <v>348425.9</v>
      </c>
    </row>
    <row r="79" spans="1:8">
      <c r="A79" s="4">
        <v>74</v>
      </c>
      <c r="B79" s="5" t="s">
        <v>74</v>
      </c>
      <c r="C79" s="14">
        <v>1741</v>
      </c>
      <c r="D79" s="9">
        <f t="shared" si="6"/>
        <v>2490</v>
      </c>
      <c r="E79" s="15">
        <v>13370</v>
      </c>
      <c r="F79" s="15">
        <f t="shared" si="9"/>
        <v>5992434</v>
      </c>
      <c r="G79" s="12">
        <f t="shared" si="7"/>
        <v>405488</v>
      </c>
      <c r="H79" s="12">
        <f t="shared" si="8"/>
        <v>285318.5</v>
      </c>
    </row>
    <row r="80" spans="1:8">
      <c r="A80" s="4">
        <v>75</v>
      </c>
      <c r="B80" s="5" t="s">
        <v>75</v>
      </c>
      <c r="C80" s="14">
        <v>2100</v>
      </c>
      <c r="D80" s="9">
        <f t="shared" si="6"/>
        <v>3003</v>
      </c>
      <c r="E80" s="15">
        <v>9818</v>
      </c>
      <c r="F80" s="15">
        <f t="shared" si="9"/>
        <v>5307021.72</v>
      </c>
      <c r="G80" s="12">
        <f t="shared" si="7"/>
        <v>359108.5</v>
      </c>
      <c r="H80" s="12">
        <f t="shared" si="8"/>
        <v>252720.6</v>
      </c>
    </row>
    <row r="81" spans="1:9">
      <c r="A81" s="4">
        <v>76</v>
      </c>
      <c r="B81" s="5" t="s">
        <v>76</v>
      </c>
      <c r="C81" s="14">
        <v>9200</v>
      </c>
      <c r="D81" s="9">
        <f t="shared" si="6"/>
        <v>13156</v>
      </c>
      <c r="E81" s="15">
        <v>10221</v>
      </c>
      <c r="F81" s="15">
        <v>0</v>
      </c>
      <c r="G81" s="12">
        <f t="shared" si="7"/>
        <v>1613609.7</v>
      </c>
      <c r="H81" s="12">
        <f t="shared" si="8"/>
        <v>1128398.3999999999</v>
      </c>
    </row>
    <row r="82" spans="1:9">
      <c r="A82" s="4">
        <v>77</v>
      </c>
      <c r="B82" s="5" t="s">
        <v>77</v>
      </c>
      <c r="C82" s="14">
        <v>3859</v>
      </c>
      <c r="D82" s="9">
        <f t="shared" si="6"/>
        <v>5518</v>
      </c>
      <c r="E82" s="15">
        <v>10926</v>
      </c>
      <c r="F82" s="15">
        <f t="shared" si="9"/>
        <v>10852140.24</v>
      </c>
      <c r="G82" s="12">
        <f t="shared" si="7"/>
        <v>734328.2</v>
      </c>
      <c r="H82" s="12">
        <f t="shared" si="8"/>
        <v>516813.3</v>
      </c>
    </row>
    <row r="83" spans="1:9">
      <c r="A83" s="4">
        <v>78</v>
      </c>
      <c r="B83" s="5" t="s">
        <v>78</v>
      </c>
      <c r="C83" s="14">
        <v>14200</v>
      </c>
      <c r="D83" s="9">
        <f t="shared" si="6"/>
        <v>20306</v>
      </c>
      <c r="E83" s="15">
        <v>15532</v>
      </c>
      <c r="F83" s="15">
        <f t="shared" si="9"/>
        <v>56770702.560000002</v>
      </c>
      <c r="G83" s="12">
        <f t="shared" si="7"/>
        <v>3841484.2</v>
      </c>
      <c r="H83" s="12">
        <f t="shared" si="8"/>
        <v>2703423.5</v>
      </c>
    </row>
    <row r="84" spans="1:9">
      <c r="A84" s="4">
        <v>79</v>
      </c>
      <c r="B84" s="5" t="s">
        <v>79</v>
      </c>
      <c r="C84" s="14">
        <v>12856</v>
      </c>
      <c r="D84" s="9">
        <f t="shared" si="6"/>
        <v>18384</v>
      </c>
      <c r="E84" s="15">
        <v>11543.8</v>
      </c>
      <c r="F84" s="15">
        <v>0</v>
      </c>
      <c r="G84" s="12">
        <f t="shared" si="7"/>
        <v>2546654.6</v>
      </c>
      <c r="H84" s="12">
        <f t="shared" si="8"/>
        <v>1780885.1</v>
      </c>
    </row>
    <row r="85" spans="1:9">
      <c r="A85" s="4">
        <v>80</v>
      </c>
      <c r="B85" s="5" t="s">
        <v>80</v>
      </c>
      <c r="C85" s="14">
        <v>1419</v>
      </c>
      <c r="D85" s="9">
        <f t="shared" si="6"/>
        <v>2029</v>
      </c>
      <c r="E85" s="15">
        <v>12062</v>
      </c>
      <c r="F85" s="15">
        <f t="shared" si="9"/>
        <v>4405283.6399999997</v>
      </c>
      <c r="G85" s="12">
        <f t="shared" si="7"/>
        <v>298090.90000000002</v>
      </c>
      <c r="H85" s="12">
        <f t="shared" si="8"/>
        <v>209797</v>
      </c>
    </row>
    <row r="86" spans="1:9" ht="25.5">
      <c r="A86" s="4">
        <v>81</v>
      </c>
      <c r="B86" s="5" t="s">
        <v>81</v>
      </c>
      <c r="C86" s="19">
        <v>1400</v>
      </c>
      <c r="D86" s="9">
        <f t="shared" si="6"/>
        <v>2002</v>
      </c>
      <c r="E86" s="15">
        <v>13327.12</v>
      </c>
      <c r="F86" s="15">
        <f t="shared" si="9"/>
        <v>4802560.9632000001</v>
      </c>
      <c r="G86" s="12">
        <f t="shared" si="7"/>
        <v>324973.3</v>
      </c>
      <c r="H86" s="12">
        <f t="shared" si="8"/>
        <v>228698.2</v>
      </c>
    </row>
    <row r="87" spans="1:9">
      <c r="A87" s="4">
        <v>82</v>
      </c>
      <c r="B87" s="5" t="s">
        <v>82</v>
      </c>
      <c r="C87" s="14">
        <v>287</v>
      </c>
      <c r="D87" s="9">
        <f t="shared" si="6"/>
        <v>410</v>
      </c>
      <c r="E87" s="15">
        <v>24717</v>
      </c>
      <c r="F87" s="15">
        <f t="shared" si="9"/>
        <v>1824114.6</v>
      </c>
      <c r="G87" s="12">
        <f t="shared" si="7"/>
        <v>123431.8</v>
      </c>
      <c r="H87" s="12">
        <f t="shared" si="8"/>
        <v>86949.5</v>
      </c>
    </row>
    <row r="88" spans="1:9" ht="25.5">
      <c r="A88" s="4">
        <v>83</v>
      </c>
      <c r="B88" s="5" t="s">
        <v>83</v>
      </c>
      <c r="C88" s="14">
        <v>1882</v>
      </c>
      <c r="D88" s="9">
        <f t="shared" si="6"/>
        <v>2691</v>
      </c>
      <c r="E88" s="15">
        <v>13958</v>
      </c>
      <c r="F88" s="15">
        <f t="shared" si="9"/>
        <v>6760976.04</v>
      </c>
      <c r="G88" s="12">
        <f t="shared" si="7"/>
        <v>457492.7</v>
      </c>
      <c r="H88" s="12">
        <f t="shared" si="8"/>
        <v>321988.40000000002</v>
      </c>
    </row>
    <row r="89" spans="1:9" ht="25.5">
      <c r="A89" s="4">
        <v>84</v>
      </c>
      <c r="B89" s="5" t="s">
        <v>84</v>
      </c>
      <c r="C89" s="14">
        <v>96</v>
      </c>
      <c r="D89" s="9">
        <f t="shared" si="6"/>
        <v>137</v>
      </c>
      <c r="E89" s="15">
        <v>22222</v>
      </c>
      <c r="F89" s="15">
        <v>0</v>
      </c>
      <c r="G89" s="12">
        <f t="shared" si="7"/>
        <v>36533</v>
      </c>
      <c r="H89" s="12">
        <f t="shared" si="8"/>
        <v>25599.7</v>
      </c>
    </row>
    <row r="90" spans="1:9" ht="25.5">
      <c r="A90" s="4">
        <v>85</v>
      </c>
      <c r="B90" s="5" t="s">
        <v>85</v>
      </c>
      <c r="C90" s="14">
        <v>635</v>
      </c>
      <c r="D90" s="9">
        <f t="shared" si="6"/>
        <v>908</v>
      </c>
      <c r="E90" s="15">
        <v>17035.400000000001</v>
      </c>
      <c r="F90" s="15">
        <f t="shared" si="9"/>
        <v>2784265.7760000001</v>
      </c>
      <c r="G90" s="12">
        <f t="shared" si="7"/>
        <v>188402</v>
      </c>
      <c r="H90" s="12">
        <f t="shared" si="8"/>
        <v>132594</v>
      </c>
    </row>
    <row r="91" spans="1:9">
      <c r="A91" s="4">
        <v>86</v>
      </c>
      <c r="B91" s="5" t="s">
        <v>86</v>
      </c>
      <c r="C91" s="14">
        <v>50</v>
      </c>
      <c r="D91" s="9">
        <f t="shared" si="6"/>
        <v>72</v>
      </c>
      <c r="E91" s="15">
        <v>10160</v>
      </c>
      <c r="F91" s="15">
        <v>0</v>
      </c>
      <c r="G91" s="12">
        <f t="shared" si="7"/>
        <v>8778.2000000000007</v>
      </c>
      <c r="H91" s="12">
        <f t="shared" si="8"/>
        <v>6096</v>
      </c>
    </row>
    <row r="92" spans="1:9">
      <c r="A92" s="16"/>
      <c r="B92" s="17" t="s">
        <v>87</v>
      </c>
      <c r="C92" s="18"/>
      <c r="D92" s="18"/>
      <c r="E92" s="18"/>
      <c r="F92" s="18"/>
      <c r="G92" s="15">
        <v>3532983.5999999791</v>
      </c>
      <c r="H92" s="15">
        <v>2299947.6</v>
      </c>
      <c r="I92">
        <f>H2*0.05</f>
        <v>3535000</v>
      </c>
    </row>
    <row r="94" spans="1:9">
      <c r="H94" s="20"/>
    </row>
    <row r="95" spans="1:9">
      <c r="G95" s="20">
        <v>2016.4000000208616</v>
      </c>
      <c r="H95" s="20"/>
    </row>
    <row r="97" spans="7:7">
      <c r="G97" s="20">
        <f>3535000-G95</f>
        <v>3532983.5999999791</v>
      </c>
    </row>
  </sheetData>
  <mergeCells count="1">
    <mergeCell ref="B1:H1"/>
  </mergeCells>
  <pageMargins left="0.39370078740157483" right="0.39370078740157483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</vt:lpstr>
      <vt:lpstr>2020</vt:lpstr>
      <vt:lpstr>2021</vt:lpstr>
      <vt:lpstr>'2019'!Область_печати</vt:lpstr>
      <vt:lpstr>'2020'!Область_печати</vt:lpstr>
      <vt:lpstr>'2021'!Область_печати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2018-07-09T15:27:37Z</dcterms:modified>
</cp:coreProperties>
</file>