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7400" windowHeight="10035"/>
  </bookViews>
  <sheets>
    <sheet name="Приложение 1" sheetId="1" r:id="rId1"/>
    <sheet name="Приложение 2" sheetId="2" r:id="rId2"/>
    <sheet name="Приложение 3" sheetId="3" r:id="rId3"/>
    <sheet name="Приложение 4" sheetId="4" r:id="rId4"/>
    <sheet name="Приложение 5" sheetId="5" r:id="rId5"/>
  </sheets>
  <definedNames>
    <definedName name="_xlnm.Print_Titles" localSheetId="0">'Приложение 1'!$5:$5</definedName>
    <definedName name="_xlnm.Print_Titles" localSheetId="1">'Приложение 2'!$3:$4</definedName>
    <definedName name="_xlnm.Print_Titles" localSheetId="3">'Приложение 4'!$3:$4</definedName>
    <definedName name="_xlnm.Print_Titles" localSheetId="4">'Приложение 5'!$3:$4</definedName>
    <definedName name="_xlnm.Print_Area" localSheetId="0">'Приложение 1'!$A$1:$G$95</definedName>
    <definedName name="_xlnm.Print_Area" localSheetId="1">'Приложение 2'!$A$1:$L$93</definedName>
    <definedName name="_xlnm.Print_Area" localSheetId="2">'Приложение 3'!$A$1:$V$94</definedName>
    <definedName name="_xlnm.Print_Area" localSheetId="3">'Приложение 4'!$A$1:$L$93</definedName>
    <definedName name="_xlnm.Print_Area" localSheetId="4">'Приложение 5'!$A$1:$L$93</definedName>
  </definedNames>
  <calcPr calcId="125725"/>
</workbook>
</file>

<file path=xl/calcChain.xml><?xml version="1.0" encoding="utf-8"?>
<calcChain xmlns="http://schemas.openxmlformats.org/spreadsheetml/2006/main">
  <c r="G9" i="5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8"/>
  <c r="G9" i="4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8"/>
  <c r="Q10" i="3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"/>
  <c r="G9" i="2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8"/>
  <c r="C70" l="1"/>
  <c r="J10" i="4" l="1"/>
  <c r="J11"/>
  <c r="J14"/>
  <c r="J18"/>
  <c r="J22"/>
  <c r="J26"/>
  <c r="J27"/>
  <c r="J30"/>
  <c r="J31"/>
  <c r="J35"/>
  <c r="J38"/>
  <c r="J39"/>
  <c r="J42"/>
  <c r="J43"/>
  <c r="J46"/>
  <c r="J50"/>
  <c r="J54"/>
  <c r="J58"/>
  <c r="J59"/>
  <c r="J63"/>
  <c r="J66"/>
  <c r="J71"/>
  <c r="J74"/>
  <c r="J75"/>
  <c r="J78"/>
  <c r="J79"/>
  <c r="J82"/>
  <c r="J86"/>
  <c r="J87"/>
  <c r="J90"/>
  <c r="J11" i="5"/>
  <c r="J12"/>
  <c r="J15"/>
  <c r="J16"/>
  <c r="J19"/>
  <c r="J20"/>
  <c r="J23"/>
  <c r="J24"/>
  <c r="J27"/>
  <c r="J28"/>
  <c r="J31"/>
  <c r="J32"/>
  <c r="J35"/>
  <c r="J39"/>
  <c r="J40"/>
  <c r="J43"/>
  <c r="J44"/>
  <c r="J47"/>
  <c r="J48"/>
  <c r="J51"/>
  <c r="J52"/>
  <c r="J55"/>
  <c r="J59"/>
  <c r="J60"/>
  <c r="J64"/>
  <c r="J67"/>
  <c r="J68"/>
  <c r="J72"/>
  <c r="J75"/>
  <c r="J76"/>
  <c r="J84"/>
  <c r="J87"/>
  <c r="J91"/>
  <c r="J92"/>
  <c r="T10" i="3"/>
  <c r="T11"/>
  <c r="T14"/>
  <c r="T15"/>
  <c r="T16"/>
  <c r="T17"/>
  <c r="T19"/>
  <c r="T20"/>
  <c r="T21"/>
  <c r="T22"/>
  <c r="T23"/>
  <c r="T24"/>
  <c r="T27"/>
  <c r="T28"/>
  <c r="T29"/>
  <c r="T31"/>
  <c r="T32"/>
  <c r="T33"/>
  <c r="T35"/>
  <c r="T36"/>
  <c r="T38"/>
  <c r="T39"/>
  <c r="T42"/>
  <c r="T43"/>
  <c r="T44"/>
  <c r="T45"/>
  <c r="T47"/>
  <c r="T50"/>
  <c r="T51"/>
  <c r="T52"/>
  <c r="T53"/>
  <c r="T55"/>
  <c r="T56"/>
  <c r="T57"/>
  <c r="T60"/>
  <c r="T63"/>
  <c r="T64"/>
  <c r="T67"/>
  <c r="T70"/>
  <c r="T71"/>
  <c r="T72"/>
  <c r="T73"/>
  <c r="T75"/>
  <c r="T76"/>
  <c r="T79"/>
  <c r="T81"/>
  <c r="T82"/>
  <c r="T83"/>
  <c r="T85"/>
  <c r="T87"/>
  <c r="T88"/>
  <c r="T89"/>
  <c r="T92"/>
  <c r="T9"/>
  <c r="N10"/>
  <c r="N13"/>
  <c r="N14"/>
  <c r="N15"/>
  <c r="N16"/>
  <c r="N17"/>
  <c r="N18"/>
  <c r="N21"/>
  <c r="N22"/>
  <c r="N23"/>
  <c r="N27"/>
  <c r="N29"/>
  <c r="N30"/>
  <c r="N31"/>
  <c r="N33"/>
  <c r="N34"/>
  <c r="N35"/>
  <c r="N37"/>
  <c r="N38"/>
  <c r="N39"/>
  <c r="N40"/>
  <c r="N43"/>
  <c r="N45"/>
  <c r="N46"/>
  <c r="N49"/>
  <c r="N51"/>
  <c r="N52"/>
  <c r="N53"/>
  <c r="N54"/>
  <c r="N57"/>
  <c r="N58"/>
  <c r="N59"/>
  <c r="N61"/>
  <c r="N65"/>
  <c r="N66"/>
  <c r="N68"/>
  <c r="N69"/>
  <c r="N71"/>
  <c r="N73"/>
  <c r="N74"/>
  <c r="N75"/>
  <c r="N76"/>
  <c r="N77"/>
  <c r="N78"/>
  <c r="N81"/>
  <c r="N82"/>
  <c r="N83"/>
  <c r="N84"/>
  <c r="N85"/>
  <c r="N86"/>
  <c r="N87"/>
  <c r="N88"/>
  <c r="N89"/>
  <c r="N92"/>
  <c r="N93"/>
  <c r="N9"/>
  <c r="H11"/>
  <c r="H12"/>
  <c r="H15"/>
  <c r="H19"/>
  <c r="H20"/>
  <c r="H23"/>
  <c r="H27"/>
  <c r="H28"/>
  <c r="H29"/>
  <c r="H31"/>
  <c r="H35"/>
  <c r="H38"/>
  <c r="H39"/>
  <c r="H40"/>
  <c r="H41"/>
  <c r="H43"/>
  <c r="H44"/>
  <c r="H48"/>
  <c r="H51"/>
  <c r="H52"/>
  <c r="H55"/>
  <c r="H57"/>
  <c r="H58"/>
  <c r="H59"/>
  <c r="H60"/>
  <c r="H63"/>
  <c r="H66"/>
  <c r="H67"/>
  <c r="H68"/>
  <c r="H69"/>
  <c r="H71"/>
  <c r="H72"/>
  <c r="H75"/>
  <c r="H76"/>
  <c r="H77"/>
  <c r="H79"/>
  <c r="H80"/>
  <c r="H82"/>
  <c r="H85"/>
  <c r="H87"/>
  <c r="H88"/>
  <c r="H90"/>
  <c r="H91"/>
  <c r="H93"/>
  <c r="H9"/>
  <c r="J9" i="2"/>
  <c r="J11"/>
  <c r="J12"/>
  <c r="J13"/>
  <c r="J14"/>
  <c r="J17"/>
  <c r="J20"/>
  <c r="J21"/>
  <c r="J23"/>
  <c r="J24"/>
  <c r="J25"/>
  <c r="J26"/>
  <c r="J28"/>
  <c r="J29"/>
  <c r="J35"/>
  <c r="J36"/>
  <c r="J38"/>
  <c r="J40"/>
  <c r="J41"/>
  <c r="J45"/>
  <c r="J47"/>
  <c r="J48"/>
  <c r="J50"/>
  <c r="J51"/>
  <c r="J52"/>
  <c r="J53"/>
  <c r="J54"/>
  <c r="J56"/>
  <c r="J57"/>
  <c r="J60"/>
  <c r="J62"/>
  <c r="J64"/>
  <c r="J65"/>
  <c r="J68"/>
  <c r="J69"/>
  <c r="J71"/>
  <c r="J72"/>
  <c r="J73"/>
  <c r="J74"/>
  <c r="J76"/>
  <c r="J77"/>
  <c r="J80"/>
  <c r="J81"/>
  <c r="J82"/>
  <c r="J86"/>
  <c r="J87"/>
  <c r="J88"/>
  <c r="J89"/>
  <c r="J92"/>
  <c r="J10" i="5"/>
  <c r="J14"/>
  <c r="J18"/>
  <c r="J22"/>
  <c r="J26"/>
  <c r="J30"/>
  <c r="J34"/>
  <c r="J38"/>
  <c r="J42"/>
  <c r="J46"/>
  <c r="J50"/>
  <c r="J54"/>
  <c r="J58"/>
  <c r="J66"/>
  <c r="J70"/>
  <c r="J71"/>
  <c r="J74"/>
  <c r="J78"/>
  <c r="J82"/>
  <c r="J83"/>
  <c r="J86"/>
  <c r="J90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8"/>
  <c r="D6"/>
  <c r="E6"/>
  <c r="J9" i="4"/>
  <c r="J13"/>
  <c r="J21"/>
  <c r="J29"/>
  <c r="J37"/>
  <c r="J45"/>
  <c r="J53"/>
  <c r="J61"/>
  <c r="J62"/>
  <c r="J65"/>
  <c r="J69"/>
  <c r="J70"/>
  <c r="J77"/>
  <c r="J85"/>
  <c r="J93"/>
  <c r="J8"/>
  <c r="D6"/>
  <c r="E6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8"/>
  <c r="T18" i="3"/>
  <c r="T26"/>
  <c r="T30"/>
  <c r="T34"/>
  <c r="T46"/>
  <c r="T54"/>
  <c r="T58"/>
  <c r="T62"/>
  <c r="T66"/>
  <c r="T74"/>
  <c r="T78"/>
  <c r="T86"/>
  <c r="T90"/>
  <c r="T94"/>
  <c r="N11"/>
  <c r="N25"/>
  <c r="N26"/>
  <c r="N41"/>
  <c r="N42"/>
  <c r="N50"/>
  <c r="N55"/>
  <c r="N62"/>
  <c r="N70"/>
  <c r="N79"/>
  <c r="N90"/>
  <c r="N94"/>
  <c r="H16"/>
  <c r="H24"/>
  <c r="H47"/>
  <c r="H56"/>
  <c r="H64"/>
  <c r="H83"/>
  <c r="H84"/>
  <c r="H92"/>
  <c r="J10" i="2"/>
  <c r="J18"/>
  <c r="J22"/>
  <c r="J27"/>
  <c r="J30"/>
  <c r="J31"/>
  <c r="J33"/>
  <c r="J34"/>
  <c r="J39"/>
  <c r="J46"/>
  <c r="J49"/>
  <c r="J55"/>
  <c r="J58"/>
  <c r="J61"/>
  <c r="J66"/>
  <c r="J70"/>
  <c r="J75"/>
  <c r="J78"/>
  <c r="J83"/>
  <c r="J90"/>
  <c r="J91"/>
  <c r="J93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8"/>
  <c r="D6"/>
  <c r="E6"/>
  <c r="J79" i="5"/>
  <c r="J12" i="4"/>
  <c r="J16"/>
  <c r="J19"/>
  <c r="J20"/>
  <c r="J24"/>
  <c r="J25"/>
  <c r="J28"/>
  <c r="J32"/>
  <c r="J33"/>
  <c r="J36"/>
  <c r="J40"/>
  <c r="J41"/>
  <c r="J44"/>
  <c r="J48"/>
  <c r="J49"/>
  <c r="J52"/>
  <c r="J56"/>
  <c r="J57"/>
  <c r="J72"/>
  <c r="J76"/>
  <c r="J80"/>
  <c r="J83"/>
  <c r="J84"/>
  <c r="J88"/>
  <c r="J91"/>
  <c r="J92"/>
  <c r="N19" i="3"/>
  <c r="N47"/>
  <c r="N67"/>
  <c r="C7"/>
  <c r="I7"/>
  <c r="O7"/>
  <c r="J9" i="5"/>
  <c r="J13"/>
  <c r="J17"/>
  <c r="J21"/>
  <c r="J29"/>
  <c r="J33"/>
  <c r="J36"/>
  <c r="J37"/>
  <c r="J41"/>
  <c r="J45"/>
  <c r="J53"/>
  <c r="J56"/>
  <c r="J61"/>
  <c r="J62"/>
  <c r="J63"/>
  <c r="J69"/>
  <c r="J77"/>
  <c r="J80"/>
  <c r="J88"/>
  <c r="J89"/>
  <c r="J93"/>
  <c r="J8"/>
  <c r="J17" i="4"/>
  <c r="J23"/>
  <c r="J34"/>
  <c r="J47"/>
  <c r="J55"/>
  <c r="J60"/>
  <c r="J64"/>
  <c r="J67"/>
  <c r="J68"/>
  <c r="J73"/>
  <c r="J81"/>
  <c r="J89"/>
  <c r="T12" i="3"/>
  <c r="T25"/>
  <c r="T40"/>
  <c r="T41"/>
  <c r="T48"/>
  <c r="T59"/>
  <c r="T61"/>
  <c r="T69"/>
  <c r="T77"/>
  <c r="T84"/>
  <c r="T91"/>
  <c r="T93"/>
  <c r="N63"/>
  <c r="N91"/>
  <c r="H13"/>
  <c r="H17"/>
  <c r="H18"/>
  <c r="H22"/>
  <c r="H25"/>
  <c r="H30"/>
  <c r="H32"/>
  <c r="H33"/>
  <c r="H34"/>
  <c r="H36"/>
  <c r="H37"/>
  <c r="H42"/>
  <c r="H45"/>
  <c r="H46"/>
  <c r="H49"/>
  <c r="H53"/>
  <c r="H54"/>
  <c r="H61"/>
  <c r="H62"/>
  <c r="H65"/>
  <c r="H70"/>
  <c r="H73"/>
  <c r="H78"/>
  <c r="H81"/>
  <c r="H86"/>
  <c r="H89"/>
  <c r="J15" i="2"/>
  <c r="J19"/>
  <c r="L19" s="1"/>
  <c r="E20" i="1" s="1"/>
  <c r="J37" i="2"/>
  <c r="J42"/>
  <c r="J43"/>
  <c r="J59"/>
  <c r="L59" s="1"/>
  <c r="E60" i="1" s="1"/>
  <c r="J63" i="2"/>
  <c r="J67"/>
  <c r="J79"/>
  <c r="J85"/>
  <c r="J8"/>
  <c r="J25" i="5"/>
  <c r="I9" i="2"/>
  <c r="M9" s="1"/>
  <c r="N9" s="1"/>
  <c r="I10"/>
  <c r="I11"/>
  <c r="I12"/>
  <c r="I13"/>
  <c r="I14"/>
  <c r="L14" s="1"/>
  <c r="E15" i="1" s="1"/>
  <c r="I15" i="2"/>
  <c r="I16"/>
  <c r="I17"/>
  <c r="I18"/>
  <c r="I19"/>
  <c r="I20"/>
  <c r="I21"/>
  <c r="I22"/>
  <c r="I23"/>
  <c r="I24"/>
  <c r="I25"/>
  <c r="I26"/>
  <c r="M26" s="1"/>
  <c r="N26" s="1"/>
  <c r="I27"/>
  <c r="I28"/>
  <c r="I29"/>
  <c r="I30"/>
  <c r="I31"/>
  <c r="I32"/>
  <c r="I33"/>
  <c r="M33" s="1"/>
  <c r="N33" s="1"/>
  <c r="I34"/>
  <c r="I35"/>
  <c r="I36"/>
  <c r="I37"/>
  <c r="I38"/>
  <c r="I39"/>
  <c r="I40"/>
  <c r="I41"/>
  <c r="I42"/>
  <c r="I43"/>
  <c r="I44"/>
  <c r="I45"/>
  <c r="I46"/>
  <c r="L46" s="1"/>
  <c r="E47" i="1" s="1"/>
  <c r="I47" i="2"/>
  <c r="I48"/>
  <c r="I49"/>
  <c r="M49" s="1"/>
  <c r="N49" s="1"/>
  <c r="I50"/>
  <c r="I51"/>
  <c r="I52"/>
  <c r="I53"/>
  <c r="I54"/>
  <c r="I55"/>
  <c r="I56"/>
  <c r="I57"/>
  <c r="I58"/>
  <c r="I59"/>
  <c r="I60"/>
  <c r="I61"/>
  <c r="I62"/>
  <c r="M62" s="1"/>
  <c r="N62" s="1"/>
  <c r="I63"/>
  <c r="I64"/>
  <c r="I65"/>
  <c r="I66"/>
  <c r="L66" s="1"/>
  <c r="E67" i="1" s="1"/>
  <c r="I67" i="2"/>
  <c r="I68"/>
  <c r="I69"/>
  <c r="I70"/>
  <c r="I71"/>
  <c r="I72"/>
  <c r="I73"/>
  <c r="I74"/>
  <c r="I75"/>
  <c r="I76"/>
  <c r="I77"/>
  <c r="I78"/>
  <c r="L78" s="1"/>
  <c r="E79" i="1" s="1"/>
  <c r="I79" i="2"/>
  <c r="I80"/>
  <c r="I81"/>
  <c r="I82"/>
  <c r="M82" s="1"/>
  <c r="N82" s="1"/>
  <c r="I83"/>
  <c r="I84"/>
  <c r="I85"/>
  <c r="I86"/>
  <c r="I87"/>
  <c r="I88"/>
  <c r="I89"/>
  <c r="I90"/>
  <c r="I91"/>
  <c r="I92"/>
  <c r="I93"/>
  <c r="T49" i="3"/>
  <c r="T80"/>
  <c r="H21"/>
  <c r="T13"/>
  <c r="T37"/>
  <c r="T65"/>
  <c r="T68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76"/>
  <c r="S77"/>
  <c r="S78"/>
  <c r="S79"/>
  <c r="S80"/>
  <c r="S81"/>
  <c r="S82"/>
  <c r="S83"/>
  <c r="S84"/>
  <c r="S85"/>
  <c r="S86"/>
  <c r="S87"/>
  <c r="S88"/>
  <c r="S89"/>
  <c r="S90"/>
  <c r="S91"/>
  <c r="S92"/>
  <c r="S93"/>
  <c r="S94"/>
  <c r="S9"/>
  <c r="N12"/>
  <c r="N20"/>
  <c r="N24"/>
  <c r="N28"/>
  <c r="N32"/>
  <c r="N36"/>
  <c r="N44"/>
  <c r="N48"/>
  <c r="N56"/>
  <c r="N60"/>
  <c r="N64"/>
  <c r="N72"/>
  <c r="N80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"/>
  <c r="H10"/>
  <c r="H14"/>
  <c r="H26"/>
  <c r="H50"/>
  <c r="H74"/>
  <c r="H94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W28" s="1"/>
  <c r="X28" s="1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"/>
  <c r="J49" i="5"/>
  <c r="J57"/>
  <c r="J65"/>
  <c r="J73"/>
  <c r="J81"/>
  <c r="J85"/>
  <c r="I9"/>
  <c r="I10"/>
  <c r="I11"/>
  <c r="I12"/>
  <c r="I13"/>
  <c r="L13" s="1"/>
  <c r="D14" i="1" s="1"/>
  <c r="I14" i="5"/>
  <c r="I15"/>
  <c r="I16"/>
  <c r="I17"/>
  <c r="I18"/>
  <c r="I19"/>
  <c r="I20"/>
  <c r="I21"/>
  <c r="I22"/>
  <c r="I23"/>
  <c r="I24"/>
  <c r="I25"/>
  <c r="I26"/>
  <c r="L26" s="1"/>
  <c r="D27" i="1" s="1"/>
  <c r="I27" i="5"/>
  <c r="I28"/>
  <c r="I29"/>
  <c r="I30"/>
  <c r="I31"/>
  <c r="I32"/>
  <c r="I33"/>
  <c r="L33" s="1"/>
  <c r="D34" i="1" s="1"/>
  <c r="I34" i="5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L65" s="1"/>
  <c r="D66" i="1" s="1"/>
  <c r="I66" i="5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L86" s="1"/>
  <c r="D87" i="1" s="1"/>
  <c r="I87" i="5"/>
  <c r="I88"/>
  <c r="I89"/>
  <c r="I90"/>
  <c r="I91"/>
  <c r="I92"/>
  <c r="I93"/>
  <c r="I8"/>
  <c r="I9" i="4"/>
  <c r="M9" s="1"/>
  <c r="N9" s="1"/>
  <c r="I10"/>
  <c r="I11"/>
  <c r="I12"/>
  <c r="I13"/>
  <c r="I14"/>
  <c r="I15"/>
  <c r="I16"/>
  <c r="M16" s="1"/>
  <c r="N16" s="1"/>
  <c r="I17"/>
  <c r="I18"/>
  <c r="I19"/>
  <c r="I20"/>
  <c r="I21"/>
  <c r="I22"/>
  <c r="I23"/>
  <c r="I24"/>
  <c r="I25"/>
  <c r="I26"/>
  <c r="I27"/>
  <c r="I28"/>
  <c r="M28" s="1"/>
  <c r="N28" s="1"/>
  <c r="I29"/>
  <c r="M29" s="1"/>
  <c r="N29" s="1"/>
  <c r="I30"/>
  <c r="I31"/>
  <c r="I32"/>
  <c r="I33"/>
  <c r="L33" s="1"/>
  <c r="C34" i="1" s="1"/>
  <c r="I34" i="4"/>
  <c r="M34" s="1"/>
  <c r="N34" s="1"/>
  <c r="I35"/>
  <c r="I36"/>
  <c r="M36" s="1"/>
  <c r="N36" s="1"/>
  <c r="I37"/>
  <c r="I38"/>
  <c r="I39"/>
  <c r="I40"/>
  <c r="M40" s="1"/>
  <c r="N40" s="1"/>
  <c r="I41"/>
  <c r="I42"/>
  <c r="I43"/>
  <c r="I44"/>
  <c r="I45"/>
  <c r="I46"/>
  <c r="I47"/>
  <c r="I48"/>
  <c r="M48" s="1"/>
  <c r="N48" s="1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L68" s="1"/>
  <c r="C69" i="1" s="1"/>
  <c r="I69" i="4"/>
  <c r="I70"/>
  <c r="I71"/>
  <c r="I72"/>
  <c r="M72" s="1"/>
  <c r="N72" s="1"/>
  <c r="I73"/>
  <c r="M73" s="1"/>
  <c r="N73" s="1"/>
  <c r="I74"/>
  <c r="I75"/>
  <c r="I76"/>
  <c r="I77"/>
  <c r="M77" s="1"/>
  <c r="N77" s="1"/>
  <c r="I78"/>
  <c r="I79"/>
  <c r="I80"/>
  <c r="I81"/>
  <c r="I82"/>
  <c r="I83"/>
  <c r="I84"/>
  <c r="L84" s="1"/>
  <c r="C85" i="1" s="1"/>
  <c r="I85" i="4"/>
  <c r="I86"/>
  <c r="I87"/>
  <c r="I88"/>
  <c r="I89"/>
  <c r="I90"/>
  <c r="I91"/>
  <c r="I92"/>
  <c r="M92" s="1"/>
  <c r="N92" s="1"/>
  <c r="I93"/>
  <c r="J15"/>
  <c r="J51"/>
  <c r="L51" s="1"/>
  <c r="C52" i="1" s="1"/>
  <c r="I8" i="4"/>
  <c r="J16" i="2"/>
  <c r="J32"/>
  <c r="J44"/>
  <c r="M44" s="1"/>
  <c r="N44" s="1"/>
  <c r="J84"/>
  <c r="I8"/>
  <c r="K6"/>
  <c r="K6" i="4"/>
  <c r="U7" i="3"/>
  <c r="L44" i="2"/>
  <c r="E45" i="1" s="1"/>
  <c r="M67" i="2"/>
  <c r="N67" s="1"/>
  <c r="M51"/>
  <c r="N51" s="1"/>
  <c r="M80" i="4" l="1"/>
  <c r="N80" s="1"/>
  <c r="M64"/>
  <c r="N64" s="1"/>
  <c r="M56"/>
  <c r="N56" s="1"/>
  <c r="L52"/>
  <c r="C53" i="1" s="1"/>
  <c r="M44" i="4"/>
  <c r="N44" s="1"/>
  <c r="M24"/>
  <c r="N24" s="1"/>
  <c r="L12"/>
  <c r="C13" i="1" s="1"/>
  <c r="M16" i="2"/>
  <c r="N16" s="1"/>
  <c r="L42"/>
  <c r="E43" i="1" s="1"/>
  <c r="M10" i="2"/>
  <c r="N10" s="1"/>
  <c r="L32"/>
  <c r="E33" i="1" s="1"/>
  <c r="M76" i="2"/>
  <c r="N76" s="1"/>
  <c r="M52"/>
  <c r="N52" s="1"/>
  <c r="M28"/>
  <c r="N28" s="1"/>
  <c r="L91"/>
  <c r="E92" i="1" s="1"/>
  <c r="M68" i="2"/>
  <c r="N68" s="1"/>
  <c r="L73" i="5"/>
  <c r="D74" i="1" s="1"/>
  <c r="L53" i="5"/>
  <c r="D54" i="1" s="1"/>
  <c r="L17" i="5"/>
  <c r="D18" i="1" s="1"/>
  <c r="M41" i="5"/>
  <c r="N41" s="1"/>
  <c r="M90" i="4"/>
  <c r="N90" s="1"/>
  <c r="M58"/>
  <c r="N58" s="1"/>
  <c r="M26"/>
  <c r="N26" s="1"/>
  <c r="V58" i="3"/>
  <c r="F58" i="1" s="1"/>
  <c r="V69" i="3"/>
  <c r="F69" i="1" s="1"/>
  <c r="W79" i="3"/>
  <c r="X79" s="1"/>
  <c r="V64"/>
  <c r="F64" i="1" s="1"/>
  <c r="V77" i="3"/>
  <c r="F77" i="1" s="1"/>
  <c r="L25" i="2"/>
  <c r="E26" i="1" s="1"/>
  <c r="M73" i="2"/>
  <c r="N73" s="1"/>
  <c r="M29"/>
  <c r="N29" s="1"/>
  <c r="M17"/>
  <c r="N17" s="1"/>
  <c r="L79"/>
  <c r="E80" i="1" s="1"/>
  <c r="L27" i="2"/>
  <c r="E28" i="1" s="1"/>
  <c r="L47" i="2"/>
  <c r="E48" i="1" s="1"/>
  <c r="M65" i="5"/>
  <c r="N65" s="1"/>
  <c r="M57"/>
  <c r="N57" s="1"/>
  <c r="M9"/>
  <c r="N9" s="1"/>
  <c r="L85" i="4"/>
  <c r="C86" i="1" s="1"/>
  <c r="L57" i="4"/>
  <c r="C58" i="1" s="1"/>
  <c r="L45" i="4"/>
  <c r="C46" i="1" s="1"/>
  <c r="L25" i="4"/>
  <c r="C26" i="1" s="1"/>
  <c r="L13" i="4"/>
  <c r="C14" i="1" s="1"/>
  <c r="L76" i="4"/>
  <c r="C77" i="1" s="1"/>
  <c r="M8" i="4"/>
  <c r="N8" s="1"/>
  <c r="L70"/>
  <c r="C71" i="1" s="1"/>
  <c r="M87" i="4"/>
  <c r="N87" s="1"/>
  <c r="M83"/>
  <c r="N83" s="1"/>
  <c r="M31"/>
  <c r="N31" s="1"/>
  <c r="L91"/>
  <c r="C92" i="1" s="1"/>
  <c r="L74" i="4"/>
  <c r="C75" i="1" s="1"/>
  <c r="L46" i="4"/>
  <c r="C47" i="1" s="1"/>
  <c r="M38" i="4"/>
  <c r="N38" s="1"/>
  <c r="V15" i="3"/>
  <c r="F15" i="1" s="1"/>
  <c r="V85" i="3"/>
  <c r="F85" i="1" s="1"/>
  <c r="V27" i="3"/>
  <c r="F27" i="1" s="1"/>
  <c r="V83" i="3"/>
  <c r="F83" i="1" s="1"/>
  <c r="V79" i="3"/>
  <c r="F79" i="1" s="1"/>
  <c r="W89" i="3"/>
  <c r="X89" s="1"/>
  <c r="V80"/>
  <c r="F80" i="1" s="1"/>
  <c r="V61" i="3"/>
  <c r="F61" i="1" s="1"/>
  <c r="V78" i="3"/>
  <c r="F78" i="1" s="1"/>
  <c r="V28" i="3"/>
  <c r="F28" i="1" s="1"/>
  <c r="W69" i="3"/>
  <c r="X69" s="1"/>
  <c r="V16"/>
  <c r="F16" i="1" s="1"/>
  <c r="L77" i="2"/>
  <c r="E78" i="1" s="1"/>
  <c r="L65" i="2"/>
  <c r="E66" i="1" s="1"/>
  <c r="M34" i="2"/>
  <c r="N34" s="1"/>
  <c r="M27"/>
  <c r="N27" s="1"/>
  <c r="L87"/>
  <c r="E88" i="1" s="1"/>
  <c r="L67" i="2"/>
  <c r="E68" i="1" s="1"/>
  <c r="M59" i="2"/>
  <c r="N59" s="1"/>
  <c r="L43"/>
  <c r="E44" i="1" s="1"/>
  <c r="L23" i="2"/>
  <c r="E24" i="1" s="1"/>
  <c r="M15" i="2"/>
  <c r="N15" s="1"/>
  <c r="L37"/>
  <c r="E38" i="1" s="1"/>
  <c r="M93" i="2"/>
  <c r="N93" s="1"/>
  <c r="L61"/>
  <c r="E62" i="1" s="1"/>
  <c r="L31" i="2"/>
  <c r="E32" i="1" s="1"/>
  <c r="M88" i="2"/>
  <c r="N88" s="1"/>
  <c r="M81"/>
  <c r="N81" s="1"/>
  <c r="L69"/>
  <c r="E70" i="1" s="1"/>
  <c r="M41" i="2"/>
  <c r="N41" s="1"/>
  <c r="M35"/>
  <c r="N35" s="1"/>
  <c r="M25"/>
  <c r="N25" s="1"/>
  <c r="L20"/>
  <c r="E21" i="1" s="1"/>
  <c r="L12" i="2"/>
  <c r="E13" i="1" s="1"/>
  <c r="M57" i="2"/>
  <c r="N57" s="1"/>
  <c r="M86"/>
  <c r="N86" s="1"/>
  <c r="L85"/>
  <c r="E86" i="1" s="1"/>
  <c r="L84" i="2"/>
  <c r="E85" i="1" s="1"/>
  <c r="L52" i="2"/>
  <c r="E53" i="1" s="1"/>
  <c r="M32" i="2"/>
  <c r="N32" s="1"/>
  <c r="M89"/>
  <c r="N89" s="1"/>
  <c r="L76"/>
  <c r="E77" i="1" s="1"/>
  <c r="L64" i="2"/>
  <c r="E65" i="1" s="1"/>
  <c r="M56" i="2"/>
  <c r="N56" s="1"/>
  <c r="M45"/>
  <c r="N45" s="1"/>
  <c r="M36"/>
  <c r="N36" s="1"/>
  <c r="L21"/>
  <c r="E22" i="1" s="1"/>
  <c r="M13" i="2"/>
  <c r="N13" s="1"/>
  <c r="M46"/>
  <c r="N46" s="1"/>
  <c r="M18"/>
  <c r="N18" s="1"/>
  <c r="L62"/>
  <c r="E63" i="1" s="1"/>
  <c r="L16" i="2"/>
  <c r="E17" i="1" s="1"/>
  <c r="L10" i="2"/>
  <c r="E11" i="1" s="1"/>
  <c r="L34" i="2"/>
  <c r="E35" i="1" s="1"/>
  <c r="L88" i="2"/>
  <c r="E89" i="1" s="1"/>
  <c r="M83" i="2"/>
  <c r="N83" s="1"/>
  <c r="M43"/>
  <c r="N43" s="1"/>
  <c r="L26"/>
  <c r="E27" i="1" s="1"/>
  <c r="M66" i="2"/>
  <c r="N66" s="1"/>
  <c r="L81"/>
  <c r="E82" i="1" s="1"/>
  <c r="M64" i="2"/>
  <c r="N64" s="1"/>
  <c r="L90"/>
  <c r="E91" i="1" s="1"/>
  <c r="L55" i="2"/>
  <c r="E56" i="1" s="1"/>
  <c r="M47" i="2"/>
  <c r="N47" s="1"/>
  <c r="L28"/>
  <c r="E29" i="1" s="1"/>
  <c r="L45" i="2"/>
  <c r="E46" i="1" s="1"/>
  <c r="L82" i="2"/>
  <c r="E83" i="1" s="1"/>
  <c r="L57" i="2"/>
  <c r="E58" i="1" s="1"/>
  <c r="M84" i="2"/>
  <c r="N84" s="1"/>
  <c r="L49"/>
  <c r="E50" i="1" s="1"/>
  <c r="L33" i="2"/>
  <c r="E34" i="1" s="1"/>
  <c r="L9" i="2"/>
  <c r="E10" i="1" s="1"/>
  <c r="M79" i="2"/>
  <c r="N79" s="1"/>
  <c r="L15"/>
  <c r="E16" i="1" s="1"/>
  <c r="M91" i="2"/>
  <c r="N91" s="1"/>
  <c r="M75"/>
  <c r="N75" s="1"/>
  <c r="M58"/>
  <c r="N58" s="1"/>
  <c r="L39"/>
  <c r="E40" i="1" s="1"/>
  <c r="M87" i="2"/>
  <c r="N87" s="1"/>
  <c r="M80"/>
  <c r="N80" s="1"/>
  <c r="L68"/>
  <c r="E69" i="1" s="1"/>
  <c r="L60" i="2"/>
  <c r="E61" i="1" s="1"/>
  <c r="L53" i="2"/>
  <c r="E54" i="1" s="1"/>
  <c r="L48" i="2"/>
  <c r="E49" i="1" s="1"/>
  <c r="L29" i="2"/>
  <c r="E30" i="1" s="1"/>
  <c r="L24" i="2"/>
  <c r="E25" i="1" s="1"/>
  <c r="L17" i="2"/>
  <c r="E18" i="1" s="1"/>
  <c r="M78" i="2"/>
  <c r="N78" s="1"/>
  <c r="M54"/>
  <c r="N54" s="1"/>
  <c r="L86"/>
  <c r="E87" i="1" s="1"/>
  <c r="M8" i="2"/>
  <c r="N8" s="1"/>
  <c r="L63"/>
  <c r="E64" i="1" s="1"/>
  <c r="M71" i="2"/>
  <c r="N71" s="1"/>
  <c r="L51"/>
  <c r="E52" i="1" s="1"/>
  <c r="M69" i="2"/>
  <c r="N69" s="1"/>
  <c r="M72"/>
  <c r="N72" s="1"/>
  <c r="M23"/>
  <c r="N23" s="1"/>
  <c r="M64" i="5"/>
  <c r="N64" s="1"/>
  <c r="M25"/>
  <c r="N25" s="1"/>
  <c r="M80"/>
  <c r="N80" s="1"/>
  <c r="M33"/>
  <c r="N33" s="1"/>
  <c r="M20"/>
  <c r="N20" s="1"/>
  <c r="M12"/>
  <c r="N12" s="1"/>
  <c r="M73"/>
  <c r="N73" s="1"/>
  <c r="L8"/>
  <c r="D9" i="1" s="1"/>
  <c r="L54" i="5"/>
  <c r="D55" i="1" s="1"/>
  <c r="L38" i="5"/>
  <c r="D39" i="1" s="1"/>
  <c r="M88" i="5"/>
  <c r="N88" s="1"/>
  <c r="M48"/>
  <c r="N48" s="1"/>
  <c r="M40"/>
  <c r="N40" s="1"/>
  <c r="M17"/>
  <c r="N17" s="1"/>
  <c r="M15"/>
  <c r="N15" s="1"/>
  <c r="M81"/>
  <c r="N81" s="1"/>
  <c r="M49"/>
  <c r="N49" s="1"/>
  <c r="M89"/>
  <c r="N89" s="1"/>
  <c r="M56"/>
  <c r="N56" s="1"/>
  <c r="M72"/>
  <c r="N72" s="1"/>
  <c r="M32"/>
  <c r="N32" s="1"/>
  <c r="M24"/>
  <c r="N24" s="1"/>
  <c r="M16"/>
  <c r="N16" s="1"/>
  <c r="L61" i="4"/>
  <c r="C62" i="1" s="1"/>
  <c r="L29" i="4"/>
  <c r="C30" i="1" s="1"/>
  <c r="L9" i="4"/>
  <c r="C10" i="1" s="1"/>
  <c r="M33" i="4"/>
  <c r="N33" s="1"/>
  <c r="M82"/>
  <c r="N82" s="1"/>
  <c r="M74"/>
  <c r="N74" s="1"/>
  <c r="M81"/>
  <c r="N81" s="1"/>
  <c r="L64"/>
  <c r="C65" i="1" s="1"/>
  <c r="L34" i="4"/>
  <c r="C35" i="1" s="1"/>
  <c r="L44" i="4"/>
  <c r="C45" i="1" s="1"/>
  <c r="L62" i="4"/>
  <c r="C63" i="1" s="1"/>
  <c r="M37" i="4"/>
  <c r="N37" s="1"/>
  <c r="L92"/>
  <c r="C93" i="1" s="1"/>
  <c r="L86" i="4"/>
  <c r="C87" i="1" s="1"/>
  <c r="L30" i="4"/>
  <c r="C31" i="1" s="1"/>
  <c r="M45" i="4"/>
  <c r="N45" s="1"/>
  <c r="M79"/>
  <c r="N79" s="1"/>
  <c r="M71"/>
  <c r="N71" s="1"/>
  <c r="M59"/>
  <c r="N59" s="1"/>
  <c r="M43"/>
  <c r="N43" s="1"/>
  <c r="M35"/>
  <c r="N35" s="1"/>
  <c r="M27"/>
  <c r="N27" s="1"/>
  <c r="M15"/>
  <c r="N15" s="1"/>
  <c r="M11"/>
  <c r="N11" s="1"/>
  <c r="L89"/>
  <c r="C90" i="1" s="1"/>
  <c r="L47" i="4"/>
  <c r="C48" i="1" s="1"/>
  <c r="M57" i="4"/>
  <c r="N57" s="1"/>
  <c r="L36"/>
  <c r="C37" i="1" s="1"/>
  <c r="M25" i="4"/>
  <c r="N25" s="1"/>
  <c r="L16"/>
  <c r="C17" i="1" s="1"/>
  <c r="M85" i="4"/>
  <c r="N85" s="1"/>
  <c r="M65"/>
  <c r="N65" s="1"/>
  <c r="M78"/>
  <c r="N78" s="1"/>
  <c r="M54"/>
  <c r="N54" s="1"/>
  <c r="M22"/>
  <c r="N22" s="1"/>
  <c r="M13"/>
  <c r="N13" s="1"/>
  <c r="L73"/>
  <c r="C74" i="1" s="1"/>
  <c r="M41" i="4"/>
  <c r="N41" s="1"/>
  <c r="M88"/>
  <c r="N88" s="1"/>
  <c r="M76"/>
  <c r="N76" s="1"/>
  <c r="M60"/>
  <c r="N60" s="1"/>
  <c r="M52"/>
  <c r="N52" s="1"/>
  <c r="L32"/>
  <c r="C33" i="1" s="1"/>
  <c r="L20" i="4"/>
  <c r="C21" i="1" s="1"/>
  <c r="M17" i="4"/>
  <c r="N17" s="1"/>
  <c r="M49"/>
  <c r="N49" s="1"/>
  <c r="M93"/>
  <c r="N93" s="1"/>
  <c r="M69"/>
  <c r="N69" s="1"/>
  <c r="M53"/>
  <c r="N53" s="1"/>
  <c r="M21"/>
  <c r="N21" s="1"/>
  <c r="L56"/>
  <c r="C57" i="1" s="1"/>
  <c r="L90" i="4"/>
  <c r="C91" i="1" s="1"/>
  <c r="L89" i="5"/>
  <c r="D90" i="1" s="1"/>
  <c r="L85" i="5"/>
  <c r="D86" i="1" s="1"/>
  <c r="L77" i="5"/>
  <c r="D78" i="1" s="1"/>
  <c r="L61" i="5"/>
  <c r="D62" i="1" s="1"/>
  <c r="L57" i="5"/>
  <c r="D58" i="1" s="1"/>
  <c r="L49" i="5"/>
  <c r="D50" i="1" s="1"/>
  <c r="L9" i="5"/>
  <c r="D10" i="1" s="1"/>
  <c r="L78" i="5"/>
  <c r="D79" i="1" s="1"/>
  <c r="L70" i="5"/>
  <c r="D71" i="1" s="1"/>
  <c r="L46" i="5"/>
  <c r="D47" i="1" s="1"/>
  <c r="L34" i="5"/>
  <c r="D35" i="1" s="1"/>
  <c r="L81" i="5"/>
  <c r="D82" i="1" s="1"/>
  <c r="L41" i="5"/>
  <c r="D42" i="1" s="1"/>
  <c r="L37" i="5"/>
  <c r="D38" i="1" s="1"/>
  <c r="L21" i="5"/>
  <c r="D22" i="1" s="1"/>
  <c r="L17" i="4"/>
  <c r="C18" i="1" s="1"/>
  <c r="M66" i="4"/>
  <c r="N66" s="1"/>
  <c r="M50"/>
  <c r="N50" s="1"/>
  <c r="M42"/>
  <c r="N42" s="1"/>
  <c r="M18"/>
  <c r="N18" s="1"/>
  <c r="M10"/>
  <c r="N10" s="1"/>
  <c r="L69"/>
  <c r="C70" i="1" s="1"/>
  <c r="M75" i="4"/>
  <c r="N75" s="1"/>
  <c r="M63"/>
  <c r="N63" s="1"/>
  <c r="M55"/>
  <c r="N55" s="1"/>
  <c r="M39"/>
  <c r="N39" s="1"/>
  <c r="M23"/>
  <c r="N23" s="1"/>
  <c r="M19"/>
  <c r="N19" s="1"/>
  <c r="V91" i="3"/>
  <c r="F91" i="1" s="1"/>
  <c r="W87" i="3"/>
  <c r="X87" s="1"/>
  <c r="V59"/>
  <c r="F59" i="1" s="1"/>
  <c r="V22" i="3"/>
  <c r="F22" i="1" s="1"/>
  <c r="V49" i="3"/>
  <c r="F49" i="1" s="1"/>
  <c r="V11" i="3"/>
  <c r="F11" i="1" s="1"/>
  <c r="V66" i="3"/>
  <c r="F66" i="1" s="1"/>
  <c r="V93" i="3"/>
  <c r="F93" i="1" s="1"/>
  <c r="V45" i="3"/>
  <c r="F45" i="1" s="1"/>
  <c r="V33" i="3"/>
  <c r="F33" i="1" s="1"/>
  <c r="V18" i="3"/>
  <c r="F18" i="1" s="1"/>
  <c r="W61" i="3"/>
  <c r="X61" s="1"/>
  <c r="W49"/>
  <c r="X49" s="1"/>
  <c r="V17"/>
  <c r="F17" i="1" s="1"/>
  <c r="V62" i="3"/>
  <c r="F62" i="1" s="1"/>
  <c r="V82" i="3"/>
  <c r="F82" i="1" s="1"/>
  <c r="W92" i="3"/>
  <c r="X92" s="1"/>
  <c r="W65"/>
  <c r="X65" s="1"/>
  <c r="W52"/>
  <c r="X52" s="1"/>
  <c r="W24"/>
  <c r="X24" s="1"/>
  <c r="V52"/>
  <c r="F52" i="1" s="1"/>
  <c r="V19" i="3"/>
  <c r="F19" i="1" s="1"/>
  <c r="W66" i="3"/>
  <c r="X66" s="1"/>
  <c r="W58"/>
  <c r="X58" s="1"/>
  <c r="W93"/>
  <c r="X93" s="1"/>
  <c r="V53"/>
  <c r="F53" i="1" s="1"/>
  <c r="V36" i="3"/>
  <c r="F36" i="1" s="1"/>
  <c r="V56" i="3"/>
  <c r="F56" i="1" s="1"/>
  <c r="V74" i="3"/>
  <c r="F74" i="1" s="1"/>
  <c r="W48" i="3"/>
  <c r="X48" s="1"/>
  <c r="V73"/>
  <c r="F73" i="1" s="1"/>
  <c r="W64" i="3"/>
  <c r="X64" s="1"/>
  <c r="W83"/>
  <c r="X83" s="1"/>
  <c r="W77"/>
  <c r="X77" s="1"/>
  <c r="W33"/>
  <c r="X33" s="1"/>
  <c r="W12"/>
  <c r="X12" s="1"/>
  <c r="W70"/>
  <c r="X70" s="1"/>
  <c r="W45"/>
  <c r="X45" s="1"/>
  <c r="V25"/>
  <c r="F25" i="1" s="1"/>
  <c r="V84" i="3"/>
  <c r="F84" i="1" s="1"/>
  <c r="W88" i="3"/>
  <c r="X88" s="1"/>
  <c r="V68"/>
  <c r="F68" i="1" s="1"/>
  <c r="W39" i="3"/>
  <c r="X39" s="1"/>
  <c r="V20"/>
  <c r="F20" i="1" s="1"/>
  <c r="V9" i="3"/>
  <c r="F9" i="1" s="1"/>
  <c r="W34" i="3"/>
  <c r="X34" s="1"/>
  <c r="V94"/>
  <c r="F94" i="1" s="1"/>
  <c r="V89" i="3"/>
  <c r="F89" i="1" s="1"/>
  <c r="V48" i="3"/>
  <c r="F48" i="1" s="1"/>
  <c r="V39" i="3"/>
  <c r="F39" i="1" s="1"/>
  <c r="V26" i="3"/>
  <c r="F26" i="1" s="1"/>
  <c r="W68" i="3"/>
  <c r="X68" s="1"/>
  <c r="W56"/>
  <c r="X56" s="1"/>
  <c r="W36"/>
  <c r="X36" s="1"/>
  <c r="W32"/>
  <c r="X32" s="1"/>
  <c r="W84"/>
  <c r="X84" s="1"/>
  <c r="W40"/>
  <c r="X40" s="1"/>
  <c r="W16"/>
  <c r="X16" s="1"/>
  <c r="W25"/>
  <c r="X25" s="1"/>
  <c r="V40"/>
  <c r="F40" i="1" s="1"/>
  <c r="V10" i="3"/>
  <c r="F10" i="1" s="1"/>
  <c r="V63" i="3"/>
  <c r="F63" i="1" s="1"/>
  <c r="V34" i="3"/>
  <c r="F34" i="1" s="1"/>
  <c r="G34" s="1"/>
  <c r="V57" i="3"/>
  <c r="F57" i="1" s="1"/>
  <c r="L93" i="2"/>
  <c r="E94" i="1" s="1"/>
  <c r="M19" i="2"/>
  <c r="N19" s="1"/>
  <c r="M31"/>
  <c r="N31" s="1"/>
  <c r="M63"/>
  <c r="N63" s="1"/>
  <c r="M24"/>
  <c r="N24" s="1"/>
  <c r="L58"/>
  <c r="E59" i="1" s="1"/>
  <c r="M20" i="2"/>
  <c r="N20" s="1"/>
  <c r="M48"/>
  <c r="N48" s="1"/>
  <c r="M12"/>
  <c r="N12" s="1"/>
  <c r="M61"/>
  <c r="N61" s="1"/>
  <c r="V35" i="3"/>
  <c r="F35" i="1" s="1"/>
  <c r="W35" i="3"/>
  <c r="X35" s="1"/>
  <c r="L92" i="2"/>
  <c r="E93" i="1" s="1"/>
  <c r="M92" i="2"/>
  <c r="N92" s="1"/>
  <c r="M38"/>
  <c r="N38" s="1"/>
  <c r="L38"/>
  <c r="E39" i="1" s="1"/>
  <c r="V29" i="3"/>
  <c r="F29" i="1" s="1"/>
  <c r="W29" i="3"/>
  <c r="X29" s="1"/>
  <c r="M50" i="2"/>
  <c r="N50" s="1"/>
  <c r="L50"/>
  <c r="E51" i="1" s="1"/>
  <c r="M11" i="2"/>
  <c r="N11" s="1"/>
  <c r="L11"/>
  <c r="E12" i="1" s="1"/>
  <c r="V55" i="3"/>
  <c r="F55" i="1" s="1"/>
  <c r="V60" i="3"/>
  <c r="F60" i="1" s="1"/>
  <c r="V86" i="3"/>
  <c r="F86" i="1" s="1"/>
  <c r="V54" i="3"/>
  <c r="F54" i="1" s="1"/>
  <c r="W57" i="3"/>
  <c r="X57" s="1"/>
  <c r="V13"/>
  <c r="F13" i="1" s="1"/>
  <c r="W13" i="3"/>
  <c r="X13" s="1"/>
  <c r="L14" i="4"/>
  <c r="C15" i="1" s="1"/>
  <c r="M14" i="4"/>
  <c r="N14" s="1"/>
  <c r="V38" i="3"/>
  <c r="F38" i="1" s="1"/>
  <c r="V67" i="3"/>
  <c r="F67" i="1" s="1"/>
  <c r="W76" i="3"/>
  <c r="X76" s="1"/>
  <c r="W46"/>
  <c r="X46" s="1"/>
  <c r="V46"/>
  <c r="F46" i="1" s="1"/>
  <c r="W42" i="3"/>
  <c r="X42" s="1"/>
  <c r="V42"/>
  <c r="F42" i="1" s="1"/>
  <c r="W14" i="3"/>
  <c r="X14" s="1"/>
  <c r="V14"/>
  <c r="F14" i="1" s="1"/>
  <c r="V88" i="3"/>
  <c r="F88" i="1" s="1"/>
  <c r="W72" i="3"/>
  <c r="X72" s="1"/>
  <c r="C6" i="4"/>
  <c r="W80" i="3"/>
  <c r="X80" s="1"/>
  <c r="W62"/>
  <c r="X62" s="1"/>
  <c r="W26"/>
  <c r="X26" s="1"/>
  <c r="W17"/>
  <c r="X17" s="1"/>
  <c r="M39" i="2"/>
  <c r="N39" s="1"/>
  <c r="V65" i="3"/>
  <c r="F65" i="1" s="1"/>
  <c r="W74" i="3"/>
  <c r="X74" s="1"/>
  <c r="W20"/>
  <c r="X20" s="1"/>
  <c r="M86" i="4"/>
  <c r="N86" s="1"/>
  <c r="M70"/>
  <c r="N70" s="1"/>
  <c r="M62"/>
  <c r="N62" s="1"/>
  <c r="M46"/>
  <c r="N46" s="1"/>
  <c r="M30"/>
  <c r="N30" s="1"/>
  <c r="L35" i="2"/>
  <c r="E36" i="1" s="1"/>
  <c r="L83" i="2"/>
  <c r="E84" i="1" s="1"/>
  <c r="M53" i="2"/>
  <c r="N53" s="1"/>
  <c r="L41"/>
  <c r="E42" i="1" s="1"/>
  <c r="L56" i="2"/>
  <c r="E57" i="1" s="1"/>
  <c r="L80" i="2"/>
  <c r="E81" i="1" s="1"/>
  <c r="L8" i="2"/>
  <c r="E9" i="1" s="1"/>
  <c r="V87" i="3"/>
  <c r="F87" i="1" s="1"/>
  <c r="L92" i="5"/>
  <c r="D93" i="1" s="1"/>
  <c r="L88" i="5"/>
  <c r="D89" i="1" s="1"/>
  <c r="L84" i="5"/>
  <c r="D85" i="1" s="1"/>
  <c r="L80" i="5"/>
  <c r="D81" i="1" s="1"/>
  <c r="L76" i="5"/>
  <c r="D77" i="1" s="1"/>
  <c r="L72" i="5"/>
  <c r="D73" i="1" s="1"/>
  <c r="L68" i="5"/>
  <c r="D69" i="1" s="1"/>
  <c r="L64" i="5"/>
  <c r="D65" i="1" s="1"/>
  <c r="L60" i="5"/>
  <c r="D61" i="1" s="1"/>
  <c r="L56" i="5"/>
  <c r="D57" i="1" s="1"/>
  <c r="L52" i="5"/>
  <c r="D53" i="1" s="1"/>
  <c r="L48" i="5"/>
  <c r="D49" i="1" s="1"/>
  <c r="L44" i="5"/>
  <c r="D45" i="1" s="1"/>
  <c r="L40" i="5"/>
  <c r="D41" i="1" s="1"/>
  <c r="L36" i="5"/>
  <c r="D37" i="1" s="1"/>
  <c r="L32" i="5"/>
  <c r="D33" i="1" s="1"/>
  <c r="L28" i="5"/>
  <c r="D29" i="1" s="1"/>
  <c r="L24" i="5"/>
  <c r="D25" i="1" s="1"/>
  <c r="W94" i="3"/>
  <c r="X94" s="1"/>
  <c r="W86"/>
  <c r="X86" s="1"/>
  <c r="W82"/>
  <c r="X82" s="1"/>
  <c r="W78"/>
  <c r="X78" s="1"/>
  <c r="V70"/>
  <c r="F70" i="1" s="1"/>
  <c r="W38" i="3"/>
  <c r="X38" s="1"/>
  <c r="V30"/>
  <c r="F30" i="1" s="1"/>
  <c r="W22" i="3"/>
  <c r="X22" s="1"/>
  <c r="W18"/>
  <c r="X18" s="1"/>
  <c r="W10"/>
  <c r="X10" s="1"/>
  <c r="V31"/>
  <c r="F31" i="1" s="1"/>
  <c r="V21" i="3"/>
  <c r="F21" i="1" s="1"/>
  <c r="L89" i="2"/>
  <c r="E90" i="1" s="1"/>
  <c r="M85" i="2"/>
  <c r="N85" s="1"/>
  <c r="M77"/>
  <c r="N77" s="1"/>
  <c r="M65"/>
  <c r="N65" s="1"/>
  <c r="M37"/>
  <c r="N37" s="1"/>
  <c r="M21"/>
  <c r="N21" s="1"/>
  <c r="L13"/>
  <c r="E14" i="1" s="1"/>
  <c r="L83" i="4"/>
  <c r="C84" i="1" s="1"/>
  <c r="V50" i="3"/>
  <c r="F50" i="1" s="1"/>
  <c r="V76" i="3"/>
  <c r="F76" i="1" s="1"/>
  <c r="W30" i="3"/>
  <c r="X30" s="1"/>
  <c r="W21"/>
  <c r="X21" s="1"/>
  <c r="L75" i="4"/>
  <c r="C76" i="1" s="1"/>
  <c r="L43" i="4"/>
  <c r="C44" i="1" s="1"/>
  <c r="L35" i="4"/>
  <c r="C36" i="1" s="1"/>
  <c r="M92" i="5"/>
  <c r="N92" s="1"/>
  <c r="M84"/>
  <c r="N84" s="1"/>
  <c r="M76"/>
  <c r="N76" s="1"/>
  <c r="M68"/>
  <c r="N68" s="1"/>
  <c r="M60"/>
  <c r="N60" s="1"/>
  <c r="M52"/>
  <c r="N52" s="1"/>
  <c r="M44"/>
  <c r="N44" s="1"/>
  <c r="M36"/>
  <c r="N36" s="1"/>
  <c r="M28"/>
  <c r="N28" s="1"/>
  <c r="M89" i="4"/>
  <c r="N89" s="1"/>
  <c r="L18" i="5"/>
  <c r="D19" i="1" s="1"/>
  <c r="M18" i="5"/>
  <c r="N18" s="1"/>
  <c r="L14"/>
  <c r="D15" i="1" s="1"/>
  <c r="M14" i="5"/>
  <c r="N14" s="1"/>
  <c r="L10"/>
  <c r="D11" i="1" s="1"/>
  <c r="M10" i="5"/>
  <c r="N10" s="1"/>
  <c r="W51" i="3"/>
  <c r="X51" s="1"/>
  <c r="V51"/>
  <c r="F51" i="1" s="1"/>
  <c r="W47" i="3"/>
  <c r="X47" s="1"/>
  <c r="V47"/>
  <c r="F47" i="1" s="1"/>
  <c r="W43" i="3"/>
  <c r="X43" s="1"/>
  <c r="V43"/>
  <c r="F43" i="1" s="1"/>
  <c r="M70" i="2"/>
  <c r="N70" s="1"/>
  <c r="L70"/>
  <c r="E71" i="1" s="1"/>
  <c r="M19" i="5"/>
  <c r="N19" s="1"/>
  <c r="M11"/>
  <c r="N11" s="1"/>
  <c r="W60" i="3"/>
  <c r="X60" s="1"/>
  <c r="W54"/>
  <c r="X54" s="1"/>
  <c r="M61" i="4"/>
  <c r="N61" s="1"/>
  <c r="L71" i="2"/>
  <c r="E72" i="1" s="1"/>
  <c r="W85" i="3"/>
  <c r="X85" s="1"/>
  <c r="W81"/>
  <c r="X81" s="1"/>
  <c r="W73"/>
  <c r="X73" s="1"/>
  <c r="M55" i="2"/>
  <c r="N55" s="1"/>
  <c r="L75"/>
  <c r="E76" i="1" s="1"/>
  <c r="M60" i="2"/>
  <c r="N60" s="1"/>
  <c r="L72"/>
  <c r="E73" i="1" s="1"/>
  <c r="M91" i="4"/>
  <c r="N91" s="1"/>
  <c r="M67"/>
  <c r="N67" s="1"/>
  <c r="M51"/>
  <c r="N51" s="1"/>
  <c r="M47"/>
  <c r="N47" s="1"/>
  <c r="L93" i="5"/>
  <c r="D94" i="1" s="1"/>
  <c r="L69" i="5"/>
  <c r="D70" i="1" s="1"/>
  <c r="L45" i="5"/>
  <c r="D46" i="1" s="1"/>
  <c r="L29" i="5"/>
  <c r="D30" i="1" s="1"/>
  <c r="L25" i="5"/>
  <c r="D26" i="1" s="1"/>
  <c r="W9" i="3"/>
  <c r="X9" s="1"/>
  <c r="W91"/>
  <c r="X91" s="1"/>
  <c r="W67"/>
  <c r="X67" s="1"/>
  <c r="W63"/>
  <c r="X63" s="1"/>
  <c r="W59"/>
  <c r="X59" s="1"/>
  <c r="W55"/>
  <c r="X55" s="1"/>
  <c r="W27"/>
  <c r="X27" s="1"/>
  <c r="W19"/>
  <c r="X19" s="1"/>
  <c r="W15"/>
  <c r="X15" s="1"/>
  <c r="W11"/>
  <c r="X11" s="1"/>
  <c r="V92"/>
  <c r="F92" i="1" s="1"/>
  <c r="V72" i="3"/>
  <c r="F72" i="1" s="1"/>
  <c r="V44" i="3"/>
  <c r="F44" i="1" s="1"/>
  <c r="V24" i="3"/>
  <c r="F24" i="1" s="1"/>
  <c r="V12" i="3"/>
  <c r="F12" i="1" s="1"/>
  <c r="V81" i="3"/>
  <c r="F81" i="1" s="1"/>
  <c r="M90" i="2"/>
  <c r="N90" s="1"/>
  <c r="L54"/>
  <c r="E55" i="1" s="1"/>
  <c r="M42" i="2"/>
  <c r="N42" s="1"/>
  <c r="L22"/>
  <c r="E23" i="1" s="1"/>
  <c r="L18" i="2"/>
  <c r="E19" i="1" s="1"/>
  <c r="M14" i="2"/>
  <c r="N14" s="1"/>
  <c r="L23" i="4"/>
  <c r="C24" i="1" s="1"/>
  <c r="L30" i="2"/>
  <c r="E31" i="1" s="1"/>
  <c r="W53" i="3"/>
  <c r="X53" s="1"/>
  <c r="W44"/>
  <c r="X44" s="1"/>
  <c r="M93" i="5"/>
  <c r="N93" s="1"/>
  <c r="M85"/>
  <c r="N85" s="1"/>
  <c r="M77"/>
  <c r="N77" s="1"/>
  <c r="M69"/>
  <c r="N69" s="1"/>
  <c r="M61"/>
  <c r="N61" s="1"/>
  <c r="M53"/>
  <c r="N53" s="1"/>
  <c r="M45"/>
  <c r="N45" s="1"/>
  <c r="M37"/>
  <c r="N37" s="1"/>
  <c r="M29"/>
  <c r="N29" s="1"/>
  <c r="M21"/>
  <c r="N21" s="1"/>
  <c r="M13"/>
  <c r="N13" s="1"/>
  <c r="L82"/>
  <c r="D83" i="1" s="1"/>
  <c r="L91" i="5"/>
  <c r="D92" i="1" s="1"/>
  <c r="L87" i="5"/>
  <c r="D88" i="1" s="1"/>
  <c r="L83" i="5"/>
  <c r="D84" i="1" s="1"/>
  <c r="L79" i="5"/>
  <c r="D80" i="1" s="1"/>
  <c r="L75" i="5"/>
  <c r="D76" i="1" s="1"/>
  <c r="L71" i="5"/>
  <c r="D72" i="1" s="1"/>
  <c r="L67" i="5"/>
  <c r="D68" i="1" s="1"/>
  <c r="L63" i="5"/>
  <c r="D64" i="1" s="1"/>
  <c r="L59" i="5"/>
  <c r="D60" i="1" s="1"/>
  <c r="L55" i="5"/>
  <c r="D56" i="1" s="1"/>
  <c r="L51" i="5"/>
  <c r="D52" i="1" s="1"/>
  <c r="L47" i="5"/>
  <c r="D48" i="1" s="1"/>
  <c r="L43" i="5"/>
  <c r="D44" i="1" s="1"/>
  <c r="L39" i="5"/>
  <c r="D40" i="1" s="1"/>
  <c r="L35" i="5"/>
  <c r="D36" i="1" s="1"/>
  <c r="L31" i="5"/>
  <c r="D32" i="1" s="1"/>
  <c r="L27" i="5"/>
  <c r="D28" i="1" s="1"/>
  <c r="L23" i="5"/>
  <c r="D24" i="1" s="1"/>
  <c r="L20" i="5"/>
  <c r="D21" i="1" s="1"/>
  <c r="L16" i="5"/>
  <c r="D17" i="1" s="1"/>
  <c r="L12" i="5"/>
  <c r="D13" i="1" s="1"/>
  <c r="V32" i="3"/>
  <c r="F32" i="1" s="1"/>
  <c r="L60" i="4"/>
  <c r="C61" i="1" s="1"/>
  <c r="L48" i="4"/>
  <c r="C49" i="1" s="1"/>
  <c r="L24" i="4"/>
  <c r="C25" i="1" s="1"/>
  <c r="M8" i="5"/>
  <c r="N8" s="1"/>
  <c r="M91"/>
  <c r="N91" s="1"/>
  <c r="M87"/>
  <c r="N87" s="1"/>
  <c r="M83"/>
  <c r="N83" s="1"/>
  <c r="M79"/>
  <c r="N79" s="1"/>
  <c r="M75"/>
  <c r="N75" s="1"/>
  <c r="M71"/>
  <c r="N71" s="1"/>
  <c r="M67"/>
  <c r="N67" s="1"/>
  <c r="M63"/>
  <c r="N63" s="1"/>
  <c r="M59"/>
  <c r="N59" s="1"/>
  <c r="M55"/>
  <c r="N55" s="1"/>
  <c r="M51"/>
  <c r="N51" s="1"/>
  <c r="M47"/>
  <c r="N47" s="1"/>
  <c r="M43"/>
  <c r="N43" s="1"/>
  <c r="M39"/>
  <c r="N39" s="1"/>
  <c r="M35"/>
  <c r="N35" s="1"/>
  <c r="M31"/>
  <c r="N31" s="1"/>
  <c r="M27"/>
  <c r="N27" s="1"/>
  <c r="M23"/>
  <c r="N23" s="1"/>
  <c r="M84" i="4"/>
  <c r="N84" s="1"/>
  <c r="M68"/>
  <c r="N68" s="1"/>
  <c r="M32"/>
  <c r="N32" s="1"/>
  <c r="M20"/>
  <c r="N20" s="1"/>
  <c r="M12"/>
  <c r="N12" s="1"/>
  <c r="L90" i="5"/>
  <c r="D91" i="1" s="1"/>
  <c r="L74" i="5"/>
  <c r="D75" i="1" s="1"/>
  <c r="L66" i="5"/>
  <c r="D67" i="1" s="1"/>
  <c r="L62" i="5"/>
  <c r="D63" i="1" s="1"/>
  <c r="L58" i="5"/>
  <c r="D59" i="1" s="1"/>
  <c r="L50" i="5"/>
  <c r="D51" i="1" s="1"/>
  <c r="L42" i="5"/>
  <c r="D43" i="1" s="1"/>
  <c r="L30" i="5"/>
  <c r="D31" i="1" s="1"/>
  <c r="L22" i="5"/>
  <c r="D23" i="1" s="1"/>
  <c r="L19" i="5"/>
  <c r="D20" i="1" s="1"/>
  <c r="L15" i="5"/>
  <c r="D16" i="1" s="1"/>
  <c r="L11" i="5"/>
  <c r="D12" i="1" s="1"/>
  <c r="C6" i="5"/>
  <c r="M90"/>
  <c r="N90" s="1"/>
  <c r="M86"/>
  <c r="N86" s="1"/>
  <c r="M82"/>
  <c r="N82" s="1"/>
  <c r="M78"/>
  <c r="N78" s="1"/>
  <c r="M74"/>
  <c r="N74" s="1"/>
  <c r="M70"/>
  <c r="N70" s="1"/>
  <c r="M66"/>
  <c r="N66" s="1"/>
  <c r="M62"/>
  <c r="N62" s="1"/>
  <c r="M58"/>
  <c r="N58" s="1"/>
  <c r="M54"/>
  <c r="N54" s="1"/>
  <c r="M50"/>
  <c r="N50" s="1"/>
  <c r="M46"/>
  <c r="N46" s="1"/>
  <c r="M42"/>
  <c r="N42" s="1"/>
  <c r="M38"/>
  <c r="N38" s="1"/>
  <c r="M34"/>
  <c r="N34" s="1"/>
  <c r="M30"/>
  <c r="N30" s="1"/>
  <c r="M26"/>
  <c r="N26" s="1"/>
  <c r="M22"/>
  <c r="N22" s="1"/>
  <c r="W31" i="3"/>
  <c r="X31" s="1"/>
  <c r="M30" i="2"/>
  <c r="N30" s="1"/>
  <c r="V75" i="3"/>
  <c r="F75" i="1" s="1"/>
  <c r="W75" i="3"/>
  <c r="X75" s="1"/>
  <c r="L74" i="2"/>
  <c r="E75" i="1" s="1"/>
  <c r="M74" i="2"/>
  <c r="N74" s="1"/>
  <c r="W37" i="3"/>
  <c r="X37" s="1"/>
  <c r="V37"/>
  <c r="F37" i="1" s="1"/>
  <c r="L36" i="2"/>
  <c r="E37" i="1" s="1"/>
  <c r="M22" i="2"/>
  <c r="N22" s="1"/>
  <c r="V23" i="3"/>
  <c r="F23" i="1" s="1"/>
  <c r="W23" i="3"/>
  <c r="X23" s="1"/>
  <c r="L73" i="2"/>
  <c r="E74" i="1" s="1"/>
  <c r="V71" i="3"/>
  <c r="F71" i="1" s="1"/>
  <c r="W71" i="3"/>
  <c r="X71" s="1"/>
  <c r="V41"/>
  <c r="F41" i="1" s="1"/>
  <c r="W50" i="3"/>
  <c r="X50" s="1"/>
  <c r="W41"/>
  <c r="X41" s="1"/>
  <c r="L40" i="2"/>
  <c r="M40"/>
  <c r="N40" s="1"/>
  <c r="C6"/>
  <c r="V90" i="3"/>
  <c r="F90" i="1" s="1"/>
  <c r="W90" i="3"/>
  <c r="X90" s="1"/>
  <c r="K6" i="5"/>
  <c r="L82" i="4"/>
  <c r="C83" i="1" s="1"/>
  <c r="L66" i="4"/>
  <c r="C67" i="1" s="1"/>
  <c r="L58" i="4"/>
  <c r="C59" i="1" s="1"/>
  <c r="L50" i="4"/>
  <c r="C51" i="1" s="1"/>
  <c r="L38" i="4"/>
  <c r="C39" i="1" s="1"/>
  <c r="L26" i="4"/>
  <c r="C27" i="1" s="1"/>
  <c r="L22" i="4"/>
  <c r="C23" i="1" s="1"/>
  <c r="L18" i="4"/>
  <c r="C19" i="1" s="1"/>
  <c r="L11" i="4"/>
  <c r="C12" i="1" s="1"/>
  <c r="L78" i="4"/>
  <c r="C79" i="1" s="1"/>
  <c r="L54" i="4"/>
  <c r="C55" i="1" s="1"/>
  <c r="L42" i="4"/>
  <c r="C43" i="1" s="1"/>
  <c r="L10" i="4"/>
  <c r="C11" i="1" s="1"/>
  <c r="L87" i="4"/>
  <c r="C88" i="1" s="1"/>
  <c r="L79" i="4"/>
  <c r="C80" i="1" s="1"/>
  <c r="L71" i="4"/>
  <c r="C72" i="1" s="1"/>
  <c r="L63" i="4"/>
  <c r="C64" i="1" s="1"/>
  <c r="L59" i="4"/>
  <c r="C60" i="1" s="1"/>
  <c r="L39" i="4"/>
  <c r="C40" i="1" s="1"/>
  <c r="L31" i="4"/>
  <c r="C32" i="1" s="1"/>
  <c r="L27" i="4"/>
  <c r="C28" i="1" s="1"/>
  <c r="L40" i="4"/>
  <c r="C41" i="1" s="1"/>
  <c r="L21" i="4"/>
  <c r="C22" i="1" s="1"/>
  <c r="L67" i="4"/>
  <c r="C68" i="1" s="1"/>
  <c r="L55" i="4"/>
  <c r="C56" i="1" s="1"/>
  <c r="L19" i="4"/>
  <c r="C20" i="1" s="1"/>
  <c r="L15" i="4"/>
  <c r="C16" i="1" s="1"/>
  <c r="L88" i="4"/>
  <c r="C89" i="1" s="1"/>
  <c r="L80" i="4"/>
  <c r="C81" i="1" s="1"/>
  <c r="L72" i="4"/>
  <c r="C73" i="1" s="1"/>
  <c r="L28" i="4"/>
  <c r="C29" i="1" s="1"/>
  <c r="L93" i="4"/>
  <c r="C94" i="1" s="1"/>
  <c r="L81" i="4"/>
  <c r="C82" i="1" s="1"/>
  <c r="L77" i="4"/>
  <c r="C78" i="1" s="1"/>
  <c r="L65" i="4"/>
  <c r="C66" i="1" s="1"/>
  <c r="L53" i="4"/>
  <c r="C54" i="1" s="1"/>
  <c r="L49" i="4"/>
  <c r="C50" i="1" s="1"/>
  <c r="L41" i="4"/>
  <c r="C42" i="1" s="1"/>
  <c r="L37" i="4"/>
  <c r="C38" i="1" s="1"/>
  <c r="L8" i="4"/>
  <c r="C9" i="1" s="1"/>
  <c r="G27" l="1"/>
  <c r="G77"/>
  <c r="G78"/>
  <c r="G85"/>
  <c r="G86"/>
  <c r="G15"/>
  <c r="G82"/>
  <c r="G58"/>
  <c r="G79"/>
  <c r="G33"/>
  <c r="G64"/>
  <c r="G62"/>
  <c r="G69"/>
  <c r="G45"/>
  <c r="G26"/>
  <c r="G22"/>
  <c r="G83"/>
  <c r="G11"/>
  <c r="G93"/>
  <c r="G87"/>
  <c r="G57"/>
  <c r="N6" i="4"/>
  <c r="G10" i="1"/>
  <c r="G35"/>
  <c r="G30"/>
  <c r="G17"/>
  <c r="G29"/>
  <c r="G16"/>
  <c r="G80"/>
  <c r="G91"/>
  <c r="G70"/>
  <c r="G61"/>
  <c r="G52"/>
  <c r="G46"/>
  <c r="G92"/>
  <c r="G63"/>
  <c r="G50"/>
  <c r="G28"/>
  <c r="G49"/>
  <c r="G47"/>
  <c r="G65"/>
  <c r="G48"/>
  <c r="G13"/>
  <c r="G40"/>
  <c r="G84"/>
  <c r="G73"/>
  <c r="G32"/>
  <c r="G72"/>
  <c r="G25"/>
  <c r="G18"/>
  <c r="G53"/>
  <c r="G54"/>
  <c r="G66"/>
  <c r="G19"/>
  <c r="G20"/>
  <c r="G74"/>
  <c r="G24"/>
  <c r="G31"/>
  <c r="G89"/>
  <c r="G60"/>
  <c r="G67"/>
  <c r="G43"/>
  <c r="G51"/>
  <c r="G21"/>
  <c r="G44"/>
  <c r="G42"/>
  <c r="G12"/>
  <c r="G39"/>
  <c r="G76"/>
  <c r="G71"/>
  <c r="G36"/>
  <c r="G14"/>
  <c r="M6" i="5"/>
  <c r="G38" i="1"/>
  <c r="G68"/>
  <c r="M6" i="4"/>
  <c r="D7" i="1"/>
  <c r="G94"/>
  <c r="G81"/>
  <c r="G56"/>
  <c r="G88"/>
  <c r="G55"/>
  <c r="G59"/>
  <c r="L6" i="5"/>
  <c r="C7" i="1"/>
  <c r="G9"/>
  <c r="G23"/>
  <c r="G75"/>
  <c r="G37"/>
  <c r="F7"/>
  <c r="E41"/>
  <c r="G41" s="1"/>
  <c r="M6" i="2"/>
  <c r="L6"/>
  <c r="V7" i="3"/>
  <c r="W7"/>
  <c r="G90" i="1"/>
  <c r="L6" i="4"/>
  <c r="E7" i="1" l="1"/>
  <c r="G7"/>
  <c r="G97" l="1"/>
  <c r="G101"/>
</calcChain>
</file>

<file path=xl/sharedStrings.xml><?xml version="1.0" encoding="utf-8"?>
<sst xmlns="http://schemas.openxmlformats.org/spreadsheetml/2006/main" count="527" uniqueCount="158">
  <si>
    <t>Приложение № 1</t>
  </si>
  <si>
    <t>№ п\п</t>
  </si>
  <si>
    <t>Наименование субъекта Российской Федерации</t>
  </si>
  <si>
    <t>Итого по РФ: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</si>
  <si>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</si>
  <si>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</si>
  <si>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</si>
  <si>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</si>
  <si>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</si>
  <si>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</si>
  <si>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</si>
  <si>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</si>
  <si>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</si>
  <si>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</si>
  <si>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</si>
  <si>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</si>
  <si>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</si>
  <si>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</si>
  <si>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</si>
  <si>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</si>
  <si>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</si>
  <si>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</si>
  <si>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</si>
  <si>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</si>
  <si>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</si>
  <si>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</si>
  <si>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</si>
  <si>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</si>
  <si>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</si>
  <si>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</si>
  <si>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Республика Дагестан</t>
  </si>
  <si>
    <t>Республика Ингушетия</t>
  </si>
  <si>
    <t>Чеченская Республика</t>
  </si>
  <si>
    <t>Ставропольский край</t>
  </si>
  <si>
    <t>Республика Калмыкия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</si>
  <si>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</si>
  <si>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</si>
  <si>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</si>
  <si>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</si>
  <si>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Республика Башкортостан</t>
  </si>
  <si>
    <t>Республика Марий Эл</t>
  </si>
  <si>
    <t>Республика Мордовия</t>
  </si>
  <si>
    <t>Удмуртская Республика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</si>
  <si>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</si>
  <si>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</si>
  <si>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</si>
  <si>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</si>
  <si>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Пермский край</t>
  </si>
  <si>
    <t>Самарская область</t>
  </si>
  <si>
    <t>Саратовская область</t>
  </si>
  <si>
    <t>Ульяновская область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</si>
  <si>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</si>
  <si>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</si>
  <si>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</si>
  <si>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</si>
  <si>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Республика Алтай</t>
  </si>
  <si>
    <t>Республика Бурятия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</si>
  <si>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</si>
  <si>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</si>
  <si>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</si>
  <si>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</si>
  <si>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</si>
  <si>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</t>
  </si>
  <si>
    <t>Новосибирская область</t>
  </si>
  <si>
    <t>Омская область</t>
  </si>
  <si>
    <t>Томская область</t>
  </si>
  <si>
    <t>Забайкальский край</t>
  </si>
  <si>
    <t>Республика Саха (Якутия)</t>
  </si>
  <si>
    <t>Приморский край</t>
  </si>
  <si>
    <t>Хабаровский край</t>
  </si>
  <si>
    <t>Амурская область</t>
  </si>
  <si>
    <t>Камчатский край</t>
  </si>
  <si>
    <t>Магаданская область</t>
  </si>
  <si>
    <t>Сахалинская область</t>
  </si>
  <si>
    <t>Еврейская автономная область</t>
  </si>
  <si>
    <t>Чукотский автономный округ</t>
  </si>
  <si>
    <t>Приложение № 2</t>
  </si>
  <si>
    <t>№ п/п</t>
  </si>
  <si>
    <t>Размер выплаты единовременного пособия (рублей)</t>
  </si>
  <si>
    <t>Приложение № 3</t>
  </si>
  <si>
    <t>Размер максимальной выплаты ежемесячного пособия (рублей)</t>
  </si>
  <si>
    <t>Размер выплаты ежемесячного пособия (рублей)</t>
  </si>
  <si>
    <t>Приложение № 4</t>
  </si>
  <si>
    <t>Размер выплаты пособия (рублей)</t>
  </si>
  <si>
    <t>Приложение № 5</t>
  </si>
  <si>
    <t>Республика Крым</t>
  </si>
  <si>
    <t>город Севастополь</t>
  </si>
  <si>
    <t>Ненецкий автономный округ</t>
  </si>
  <si>
    <t>Нераспределенный резерв</t>
  </si>
  <si>
    <t>Показатели (основные показатели), используемые для расчета (с указанием наименований и единицы измерения)**</t>
  </si>
  <si>
    <r>
      <rPr>
        <b/>
        <sz val="12"/>
        <rFont val="Times New Roman"/>
        <family val="1"/>
        <charset val="204"/>
      </rPr>
      <t xml:space="preserve">Чi 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 Прогнозное количество выплат                                                       (шт.)</t>
    </r>
  </si>
  <si>
    <r>
      <rPr>
        <b/>
        <sz val="12"/>
        <rFont val="Times New Roman"/>
        <family val="1"/>
        <charset val="204"/>
      </rPr>
      <t xml:space="preserve">Кi      </t>
    </r>
    <r>
      <rPr>
        <sz val="10"/>
        <rFont val="Times New Roman"/>
        <family val="1"/>
        <charset val="204"/>
      </rPr>
      <t>Районный коэффициент (%)</t>
    </r>
  </si>
  <si>
    <r>
      <rPr>
        <b/>
        <sz val="11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С1   </t>
    </r>
    <r>
      <rPr>
        <b/>
        <sz val="11"/>
        <rFont val="Times New Roman"/>
        <family val="1"/>
        <charset val="204"/>
      </rPr>
      <t xml:space="preserve">                                    </t>
    </r>
    <r>
      <rPr>
        <sz val="11"/>
        <rFont val="Times New Roman"/>
        <family val="1"/>
        <charset val="204"/>
      </rPr>
      <t xml:space="preserve">Необходимый объем средств из федерального бюджета на выплату пособия по беременности и родам женщинам, уволенным в связи с ликвидацией организаций (прекращением деятельности, полномочий физическими лицами), определенным в соответствии со ст.6 и 4 Федерального закона от 19 мая 1995 г. № 81-ФЗ «О государственных пособиях гражданам, имеющим детей»                                    (тыс.рублей)     </t>
    </r>
  </si>
  <si>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С2       </t>
    </r>
    <r>
      <rPr>
        <b/>
        <sz val="11"/>
        <rFont val="Times New Roman"/>
        <family val="1"/>
        <charset val="204"/>
      </rPr>
      <t xml:space="preserve">                                     </t>
    </r>
    <r>
      <rPr>
        <sz val="11"/>
        <rFont val="Times New Roman"/>
        <family val="1"/>
        <charset val="204"/>
      </rPr>
      <t xml:space="preserve">Необходимый объем средств из федерального бюджета на выплату единовременного пособия женщинам, вставшим на учет в медицинских организациях в ранние сроки беременности, уволенным в связи с ликвидацией организаций (прекращением деятельности, полномочий физическими лицами), определенным в соответствии со ст.9 и 4 Федерального закона от 19 мая 1995 г. № 81-ФЗ «О государственных пособиях гражданам, имеющим детей»                                                                   (тыс.рублей)  </t>
    </r>
  </si>
  <si>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С3      </t>
    </r>
    <r>
      <rPr>
        <b/>
        <sz val="11"/>
        <rFont val="Times New Roman"/>
        <family val="1"/>
        <charset val="204"/>
      </rPr>
      <t xml:space="preserve">                                    </t>
    </r>
    <r>
      <rPr>
        <sz val="11"/>
        <rFont val="Times New Roman"/>
        <family val="1"/>
        <charset val="204"/>
      </rPr>
      <t xml:space="preserve">Необходимый объем средств из федерального бюджета на выплату единовременного пособия при рождении ребенка лицам, не подлежащим обязательному социальному страхованию на случай временной нетрудоспособности и в связи с материнством, определенным в соответствии со ст.11 и 4 Федерального закона от 19 мая 1995 г. № 81-ФЗ «О государственных пособиях гражданам, имеющим детей»  (тыс.рублей)      </t>
    </r>
  </si>
  <si>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С4      </t>
    </r>
    <r>
      <rPr>
        <b/>
        <sz val="11"/>
        <rFont val="Times New Roman"/>
        <family val="1"/>
        <charset val="204"/>
      </rPr>
      <t xml:space="preserve">                                              </t>
    </r>
    <r>
      <rPr>
        <sz val="11"/>
        <rFont val="Times New Roman"/>
        <family val="1"/>
        <charset val="204"/>
      </rPr>
      <t xml:space="preserve">Необходимый объем средств из федерального бюджета на выплату  ежемесячного пособия по уходу за ребенком лицам, не подлежащим обязательному социальному страхованию на случай временной нетрудоспособности и в связи с материнством, а также лицам, уволенным в связи с ликвидацией организаций (прекращением деятельности, полномочий физическими лицами), определенным в соответствии со ст.13 и 4 Федерального закона от 19 мая 1995 г. № 81-ФЗ «О государственных пособиях гражданам, имеющим детей» (тыс.рублей) </t>
    </r>
  </si>
  <si>
    <r>
      <rPr>
        <b/>
        <sz val="12"/>
        <rFont val="Times New Roman"/>
        <family val="1"/>
        <charset val="204"/>
      </rPr>
      <t xml:space="preserve">С    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                                              Объем субвенции из федерального бюджета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а также лицам, уволенным в связи с ликвидацией организаций (прекращением деятельности, полномочий физическими лицами) (тыс.рублей) (гр.3+гр.4+гр.5+гр.6)     </t>
    </r>
  </si>
  <si>
    <r>
      <rPr>
        <b/>
        <sz val="12"/>
        <rFont val="Times New Roman"/>
        <family val="1"/>
        <charset val="204"/>
      </rPr>
      <t xml:space="preserve">В1i </t>
    </r>
    <r>
      <rPr>
        <sz val="10"/>
        <rFont val="Times New Roman"/>
        <family val="1"/>
        <charset val="204"/>
      </rPr>
      <t>Прогноз-ное число выплат в месяц максималь-ного размера ежемесяч-ного пособия для лиц уволенных (шт.)</t>
    </r>
  </si>
  <si>
    <r>
      <rPr>
        <b/>
        <sz val="12"/>
        <rFont val="Times New Roman"/>
        <family val="1"/>
        <charset val="204"/>
      </rPr>
      <t xml:space="preserve">В2i </t>
    </r>
    <r>
      <rPr>
        <sz val="10"/>
        <rFont val="Times New Roman"/>
        <family val="1"/>
        <charset val="204"/>
      </rPr>
      <t>Прогноз-ное число выплат в месяц ежемесячного пособия по уходу за первым ребенком (шт.)</t>
    </r>
  </si>
  <si>
    <r>
      <rPr>
        <b/>
        <sz val="12"/>
        <rFont val="Times New Roman"/>
        <family val="1"/>
        <charset val="204"/>
      </rPr>
      <t xml:space="preserve">В3i </t>
    </r>
    <r>
      <rPr>
        <sz val="10"/>
        <rFont val="Times New Roman"/>
        <family val="1"/>
        <charset val="204"/>
      </rPr>
      <t>Прогноз-ное число выплат в месяц ежемесяч-ного пособия по уходу за вторым ребенком (шт.)</t>
    </r>
  </si>
  <si>
    <r>
      <rPr>
        <b/>
        <sz val="12"/>
        <rFont val="Times New Roman"/>
        <family val="1"/>
        <charset val="204"/>
      </rPr>
      <t>Кi</t>
    </r>
    <r>
      <rPr>
        <sz val="10"/>
        <rFont val="Times New Roman"/>
        <family val="1"/>
        <charset val="204"/>
      </rPr>
      <t xml:space="preserve"> Район-ный коэффи-циент (%)</t>
    </r>
  </si>
  <si>
    <r>
      <rPr>
        <b/>
        <sz val="12"/>
        <rFont val="Times New Roman"/>
        <family val="1"/>
        <charset val="204"/>
      </rPr>
      <t xml:space="preserve">Кi </t>
    </r>
    <r>
      <rPr>
        <sz val="10"/>
        <rFont val="Times New Roman"/>
        <family val="1"/>
        <charset val="204"/>
      </rPr>
      <t>Район-ный коэффи-циент (%)</t>
    </r>
  </si>
  <si>
    <r>
      <rPr>
        <b/>
        <sz val="12"/>
        <rFont val="Times New Roman"/>
        <family val="1"/>
        <charset val="204"/>
      </rPr>
      <t xml:space="preserve">С4    </t>
    </r>
    <r>
      <rPr>
        <sz val="10"/>
        <rFont val="Times New Roman"/>
        <family val="1"/>
        <charset val="204"/>
      </rPr>
      <t>Необходимый объем средств на выплату ежемесячного пособия по уходу за ребенком  (тыс. рублей) (гр.3xгр.7+гр.9хгр.13+гр.15хгр.19)+(гр.3xгр.8+гр.9хгр.14+гр.15хгр.20)x11мес.+гр.21)</t>
    </r>
  </si>
  <si>
    <r>
      <rPr>
        <b/>
        <sz val="12"/>
        <rFont val="Times New Roman"/>
        <family val="1"/>
        <charset val="204"/>
      </rPr>
      <t>Кi</t>
    </r>
    <r>
      <rPr>
        <sz val="10"/>
        <rFont val="Times New Roman"/>
        <family val="1"/>
        <charset val="204"/>
      </rPr>
      <t xml:space="preserve">                                Районный коэффициент (%)</t>
    </r>
  </si>
  <si>
    <r>
      <rPr>
        <b/>
        <sz val="12"/>
        <rFont val="Times New Roman"/>
        <family val="1"/>
        <charset val="204"/>
      </rPr>
      <t xml:space="preserve">Чi  </t>
    </r>
    <r>
      <rPr>
        <sz val="10"/>
        <rFont val="Times New Roman"/>
        <family val="1"/>
        <charset val="204"/>
      </rPr>
      <t>Прогнозная численность получателей                                                       (чел.)</t>
    </r>
  </si>
  <si>
    <r>
      <rPr>
        <b/>
        <sz val="12"/>
        <rFont val="Times New Roman"/>
        <family val="1"/>
        <charset val="204"/>
      </rPr>
      <t xml:space="preserve">Чi </t>
    </r>
    <r>
      <rPr>
        <sz val="10"/>
        <rFont val="Times New Roman"/>
        <family val="1"/>
        <charset val="204"/>
      </rPr>
      <t xml:space="preserve"> Прогнозная численность получателей                                                       (чел.)</t>
    </r>
  </si>
  <si>
    <t>Республика Адыгея (Адыгея)</t>
  </si>
  <si>
    <t>Кабардино-Балкарская Республика</t>
  </si>
  <si>
    <t>Карачаево-Черкесская Республика</t>
  </si>
  <si>
    <t>Республика Северная Осетия - Алания</t>
  </si>
  <si>
    <t>Республика Татарстан (Татарстан)</t>
  </si>
  <si>
    <t>Чувашская Республика - Чувашия</t>
  </si>
  <si>
    <t>город Москва</t>
  </si>
  <si>
    <t>город Санкт-Петербург</t>
  </si>
  <si>
    <t>Ханты-Мансийский автономный округ - Югра</t>
  </si>
  <si>
    <t>Ямало-Ненецкий автономный округ</t>
  </si>
  <si>
    <t>город Байконур</t>
  </si>
  <si>
    <r>
      <rPr>
        <b/>
        <sz val="12"/>
        <rFont val="Times New Roman"/>
        <family val="1"/>
        <charset val="204"/>
      </rPr>
      <t xml:space="preserve">Дi      </t>
    </r>
    <r>
      <rPr>
        <b/>
        <sz val="10"/>
        <rFont val="Times New Roman"/>
        <family val="1"/>
        <charset val="204"/>
      </rPr>
      <t xml:space="preserve">                                      </t>
    </r>
    <r>
      <rPr>
        <sz val="10"/>
        <rFont val="Times New Roman"/>
        <family val="1"/>
        <charset val="204"/>
      </rPr>
      <t>Почтовые расходы, осуществление переданного полномочия                             (не более 1,5%)                                       (рублей)</t>
    </r>
  </si>
  <si>
    <r>
      <rPr>
        <b/>
        <sz val="12"/>
        <rFont val="Times New Roman"/>
        <family val="1"/>
        <charset val="204"/>
      </rPr>
      <t xml:space="preserve">Дi  </t>
    </r>
    <r>
      <rPr>
        <sz val="10"/>
        <rFont val="Times New Roman"/>
        <family val="1"/>
        <charset val="204"/>
      </rPr>
      <t xml:space="preserve">    Почтовые расходы, осуществление переданного полномочия                             (не более 1,5%)                                       (рублей)  </t>
    </r>
  </si>
  <si>
    <r>
      <rPr>
        <b/>
        <sz val="12"/>
        <rFont val="Times New Roman"/>
        <family val="1"/>
        <charset val="204"/>
      </rPr>
      <t>Дi</t>
    </r>
    <r>
      <rPr>
        <sz val="10"/>
        <rFont val="Times New Roman"/>
        <family val="1"/>
        <charset val="204"/>
      </rPr>
      <t xml:space="preserve">                   Почтовые расходы, осуществление переданного полномочия                             (не более 1,5%)                                       (рублей)</t>
    </r>
  </si>
  <si>
    <r>
      <rPr>
        <b/>
        <sz val="12"/>
        <rFont val="Times New Roman"/>
        <family val="1"/>
        <charset val="204"/>
      </rPr>
      <t xml:space="preserve">Дi </t>
    </r>
    <r>
      <rPr>
        <sz val="10"/>
        <rFont val="Times New Roman"/>
        <family val="1"/>
        <charset val="204"/>
      </rPr>
      <t xml:space="preserve"> Почтовые расходы, осуществление переданного полномочия                             (не более 1,5%)                                       (рублей)</t>
    </r>
  </si>
  <si>
    <t>в том числе:</t>
  </si>
  <si>
    <t>на январь</t>
  </si>
  <si>
    <t>на февраль-декабрь</t>
  </si>
  <si>
    <t>Контроль 1,5%</t>
  </si>
  <si>
    <r>
      <rPr>
        <b/>
        <sz val="12"/>
        <rFont val="Times New Roman"/>
        <family val="1"/>
        <charset val="204"/>
      </rPr>
      <t xml:space="preserve">С3    </t>
    </r>
    <r>
      <rPr>
        <sz val="10"/>
        <rFont val="Times New Roman"/>
        <family val="1"/>
        <charset val="204"/>
      </rPr>
      <t xml:space="preserve">                                         Необходимый объем средств на выплату единовременного пособия (тыс. рублей)                                                 (гр.4xгр.9+гр.5хгр.10+гр.11)                                                             </t>
    </r>
  </si>
  <si>
    <r>
      <rPr>
        <b/>
        <sz val="12"/>
        <rFont val="Times New Roman"/>
        <family val="1"/>
        <charset val="204"/>
      </rPr>
      <t xml:space="preserve">С1  </t>
    </r>
    <r>
      <rPr>
        <sz val="10"/>
        <rFont val="Times New Roman"/>
        <family val="1"/>
        <charset val="204"/>
      </rPr>
      <t xml:space="preserve">                                   Необходимый объем средств на выплату пособия (тыс. рублей)                                                 (гр.4xгр.9+гр.5хгр.10+гр.11)</t>
    </r>
  </si>
  <si>
    <r>
      <rPr>
        <b/>
        <sz val="12"/>
        <rFont val="Times New Roman"/>
        <family val="1"/>
        <charset val="204"/>
      </rPr>
      <t xml:space="preserve">С2 </t>
    </r>
    <r>
      <rPr>
        <sz val="10"/>
        <rFont val="Times New Roman"/>
        <family val="1"/>
        <charset val="204"/>
      </rPr>
      <t xml:space="preserve">                                          Необходимый объем средств на выплату единовременного пособия (тыс.рублей)                                                 (гр.4xгр.9+гр.5хгр.10+гр.11)</t>
    </r>
  </si>
  <si>
    <t>Объем межбюджетного трансферта на 2021 год</t>
  </si>
  <si>
    <t>Расчет необходимого объема средств из федерального бюджета на выплату единовременного пособия при рождении ребенка лицам, не подлежащим обязательному социальному страхованию на случай временной нетрудоспособности и в связи с материнством, определенным в соответствии со ст.11 и 4 Федерального закона от 19 мая 1995 г. № 81-ФЗ «О государственных пособиях гражданам, имеющим детей»,  на 2021 год</t>
  </si>
  <si>
    <t>Расчет необходимого объема средств из федерального бюджета на выплату ежемесячного пособия по уходу за ребенком лицам, не подлежащим обязательному социальному страхованию на случай временной нетрудоспособности и в связи с материнством, а также лицам, уволенным в связи с ликвидацией организаций (прекращением деятельности, полномочий физическими лицами), определенным в соответствии со ст.13 и 4 Федерального закона от 19 мая 1995 г. № 81-ФЗ «О государственных пособиях гражданам, имеющим детей», на 2021 год</t>
  </si>
  <si>
    <t xml:space="preserve">Расчет необходимого объема средств из федерального бюджета на выплату пособия по беременности и родам женщинам, уволенным в связи с ликвидацией организаций (прекращением деятельности, полномочий физическими лицами), определенным в соответствии со ст.6 и 4 Федерального закона от 19 мая 1995 г. № 81-ФЗ «О государственных пособиях гражданам, имеющим детей», на 2021 год </t>
  </si>
  <si>
    <t>Расчет необходимого объема средств из федерального бюджета на выплату единовременного пособия женщинам, вставшим на учет в медицинских организациях в ранние сроки беременности, уволенным в связи с ликвидацией организаций (прекращением деятельности, полномочий физическими лицами), определенным в соответствии со ст.9 и 4 Федерального закона от 19 мая 1995 г. № 81-ФЗ   «О государственных пособиях гражданам, имеющим детей», на 2021 год</t>
  </si>
  <si>
    <r>
      <rPr>
        <b/>
        <sz val="12"/>
        <rFont val="Times New Roman"/>
        <family val="1"/>
        <charset val="204"/>
      </rPr>
      <t xml:space="preserve">Пi    </t>
    </r>
    <r>
      <rPr>
        <b/>
        <sz val="10"/>
        <rFont val="Times New Roman"/>
        <family val="1"/>
        <charset val="204"/>
      </rPr>
      <t xml:space="preserve">              </t>
    </r>
    <r>
      <rPr>
        <sz val="10"/>
        <rFont val="Times New Roman"/>
        <family val="1"/>
        <charset val="204"/>
      </rPr>
      <t xml:space="preserve">размер единовременного пособия                           </t>
    </r>
    <r>
      <rPr>
        <b/>
        <sz val="10"/>
        <rFont val="Times New Roman"/>
        <family val="1"/>
        <charset val="204"/>
      </rPr>
      <t xml:space="preserve"> (2020 года) на январь</t>
    </r>
  </si>
  <si>
    <r>
      <rPr>
        <b/>
        <sz val="12"/>
        <rFont val="Times New Roman"/>
        <family val="1"/>
        <charset val="204"/>
      </rPr>
      <t xml:space="preserve">Пi   </t>
    </r>
    <r>
      <rPr>
        <b/>
        <sz val="10"/>
        <rFont val="Times New Roman"/>
        <family val="1"/>
        <charset val="204"/>
      </rPr>
      <t xml:space="preserve">         </t>
    </r>
    <r>
      <rPr>
        <sz val="10"/>
        <rFont val="Times New Roman"/>
        <family val="1"/>
        <charset val="204"/>
      </rPr>
      <t xml:space="preserve">размер единовременного пособия                           </t>
    </r>
    <r>
      <rPr>
        <b/>
        <sz val="10"/>
        <rFont val="Times New Roman"/>
        <family val="1"/>
        <charset val="204"/>
      </rPr>
      <t xml:space="preserve"> (индексация на 4,0%) на февраль-декабрь</t>
    </r>
  </si>
  <si>
    <r>
      <t>Размер выплаты пособия с учетом районного коэффициента</t>
    </r>
    <r>
      <rPr>
        <b/>
        <sz val="10"/>
        <rFont val="Times New Roman"/>
        <family val="1"/>
        <charset val="204"/>
      </rPr>
      <t xml:space="preserve"> (2020 года)</t>
    </r>
    <r>
      <rPr>
        <sz val="10"/>
        <rFont val="Times New Roman"/>
        <family val="1"/>
        <charset val="204"/>
      </rPr>
      <t xml:space="preserve"> (гр.6xгр.8)</t>
    </r>
  </si>
  <si>
    <r>
      <t xml:space="preserve">Размер выплаты пособия с учетом районного коэффициента </t>
    </r>
    <r>
      <rPr>
        <b/>
        <sz val="10"/>
        <rFont val="Times New Roman"/>
        <family val="1"/>
        <charset val="204"/>
      </rPr>
      <t>(индексация на  4,0%)</t>
    </r>
    <r>
      <rPr>
        <sz val="10"/>
        <rFont val="Times New Roman"/>
        <family val="1"/>
        <charset val="204"/>
      </rPr>
      <t xml:space="preserve"> (гр.7xгр.8)</t>
    </r>
  </si>
  <si>
    <r>
      <rPr>
        <b/>
        <sz val="12"/>
        <rFont val="Times New Roman"/>
        <family val="1"/>
        <charset val="204"/>
      </rPr>
      <t xml:space="preserve">Пmax </t>
    </r>
    <r>
      <rPr>
        <sz val="10"/>
        <rFont val="Times New Roman"/>
        <family val="1"/>
        <charset val="204"/>
      </rPr>
      <t xml:space="preserve">Размер максималь-ной выплаты ежемесяч-ного пособия               </t>
    </r>
    <r>
      <rPr>
        <b/>
        <sz val="10"/>
        <rFont val="Times New Roman"/>
        <family val="1"/>
        <charset val="204"/>
      </rPr>
      <t xml:space="preserve"> (2020 года)</t>
    </r>
  </si>
  <si>
    <r>
      <rPr>
        <b/>
        <sz val="12"/>
        <rFont val="Times New Roman"/>
        <family val="1"/>
        <charset val="204"/>
      </rPr>
      <t xml:space="preserve">Пmax </t>
    </r>
    <r>
      <rPr>
        <sz val="10"/>
        <rFont val="Times New Roman"/>
        <family val="1"/>
        <charset val="204"/>
      </rPr>
      <t xml:space="preserve">Размер максималь-ной выплаты ежемесяч-ного пособия               </t>
    </r>
    <r>
      <rPr>
        <b/>
        <sz val="10"/>
        <rFont val="Times New Roman"/>
        <family val="1"/>
        <charset val="204"/>
      </rPr>
      <t xml:space="preserve"> (индексация на 4,0%)</t>
    </r>
  </si>
  <si>
    <r>
      <t xml:space="preserve">Размер выплаты пособия с учетом район-ного коэффи-циента </t>
    </r>
    <r>
      <rPr>
        <b/>
        <sz val="10"/>
        <rFont val="Times New Roman"/>
        <family val="1"/>
        <charset val="204"/>
      </rPr>
      <t>(2020 года)</t>
    </r>
    <r>
      <rPr>
        <sz val="10"/>
        <rFont val="Times New Roman"/>
        <family val="1"/>
        <charset val="204"/>
      </rPr>
      <t xml:space="preserve"> (гр.4xгр.6)</t>
    </r>
  </si>
  <si>
    <r>
      <t>Размер выплаты пособия с учетом район-ного коэффи-циента</t>
    </r>
    <r>
      <rPr>
        <b/>
        <sz val="10"/>
        <rFont val="Times New Roman"/>
        <family val="1"/>
        <charset val="204"/>
      </rPr>
      <t xml:space="preserve"> (индексация на 4,0%)</t>
    </r>
    <r>
      <rPr>
        <sz val="10"/>
        <rFont val="Times New Roman"/>
        <family val="1"/>
        <charset val="204"/>
      </rPr>
      <t xml:space="preserve"> (гр.5xгр.6)</t>
    </r>
  </si>
  <si>
    <r>
      <rPr>
        <b/>
        <sz val="12"/>
        <rFont val="Times New Roman"/>
        <family val="1"/>
        <charset val="204"/>
      </rPr>
      <t xml:space="preserve">П1                  </t>
    </r>
    <r>
      <rPr>
        <sz val="10"/>
        <rFont val="Times New Roman"/>
        <family val="1"/>
        <charset val="204"/>
      </rPr>
      <t xml:space="preserve">Размер выплаты пособия на первого ребенка </t>
    </r>
    <r>
      <rPr>
        <b/>
        <sz val="10"/>
        <rFont val="Times New Roman"/>
        <family val="1"/>
        <charset val="204"/>
      </rPr>
      <t>(2020 года)</t>
    </r>
  </si>
  <si>
    <r>
      <rPr>
        <b/>
        <sz val="12"/>
        <rFont val="Times New Roman"/>
        <family val="1"/>
        <charset val="204"/>
      </rPr>
      <t xml:space="preserve">П1               </t>
    </r>
    <r>
      <rPr>
        <sz val="10"/>
        <rFont val="Times New Roman"/>
        <family val="1"/>
        <charset val="204"/>
      </rPr>
      <t xml:space="preserve"> Размер выплаты пособия на первого ребенка </t>
    </r>
    <r>
      <rPr>
        <b/>
        <sz val="10"/>
        <rFont val="Times New Roman"/>
        <family val="1"/>
        <charset val="204"/>
      </rPr>
      <t>(индексация на 4,0%)</t>
    </r>
  </si>
  <si>
    <r>
      <t>Размер выплаты пособия с учетом район-ного коэффи-циента</t>
    </r>
    <r>
      <rPr>
        <b/>
        <sz val="10"/>
        <rFont val="Times New Roman"/>
        <family val="1"/>
        <charset val="204"/>
      </rPr>
      <t xml:space="preserve"> (2020 года) </t>
    </r>
    <r>
      <rPr>
        <sz val="10"/>
        <rFont val="Times New Roman"/>
        <family val="1"/>
        <charset val="204"/>
      </rPr>
      <t>(гр.10xгр.12)</t>
    </r>
  </si>
  <si>
    <r>
      <t xml:space="preserve">Размер выплаты пособия с учетом район-ного коэффи-циента </t>
    </r>
    <r>
      <rPr>
        <b/>
        <sz val="10"/>
        <rFont val="Times New Roman"/>
        <family val="1"/>
        <charset val="204"/>
      </rPr>
      <t>(индексация на 4,0%)</t>
    </r>
    <r>
      <rPr>
        <sz val="10"/>
        <rFont val="Times New Roman"/>
        <family val="1"/>
        <charset val="204"/>
      </rPr>
      <t xml:space="preserve"> (гр.11xгр.12)</t>
    </r>
  </si>
  <si>
    <r>
      <rPr>
        <b/>
        <sz val="12"/>
        <rFont val="Times New Roman"/>
        <family val="1"/>
        <charset val="204"/>
      </rPr>
      <t>П2</t>
    </r>
    <r>
      <rPr>
        <sz val="10"/>
        <rFont val="Times New Roman"/>
        <family val="1"/>
        <charset val="204"/>
      </rPr>
      <t xml:space="preserve">                Размер выплаты пособия на второго ребенка</t>
    </r>
    <r>
      <rPr>
        <b/>
        <sz val="10"/>
        <rFont val="Times New Roman"/>
        <family val="1"/>
        <charset val="204"/>
      </rPr>
      <t xml:space="preserve"> (2020 года)</t>
    </r>
  </si>
  <si>
    <r>
      <rPr>
        <b/>
        <sz val="12"/>
        <rFont val="Times New Roman"/>
        <family val="1"/>
        <charset val="204"/>
      </rPr>
      <t>П2</t>
    </r>
    <r>
      <rPr>
        <sz val="10"/>
        <rFont val="Times New Roman"/>
        <family val="1"/>
        <charset val="204"/>
      </rPr>
      <t xml:space="preserve">                   Размер выплаты пособия на второго ребенка</t>
    </r>
    <r>
      <rPr>
        <b/>
        <sz val="10"/>
        <rFont val="Times New Roman"/>
        <family val="1"/>
        <charset val="204"/>
      </rPr>
      <t xml:space="preserve"> (индексация на 4,0%)</t>
    </r>
  </si>
  <si>
    <r>
      <t>Размер выплаты пособия с учетом район-ного коэффи-циента</t>
    </r>
    <r>
      <rPr>
        <b/>
        <sz val="10"/>
        <rFont val="Times New Roman"/>
        <family val="1"/>
        <charset val="204"/>
      </rPr>
      <t xml:space="preserve"> (2020 года)</t>
    </r>
    <r>
      <rPr>
        <sz val="10"/>
        <rFont val="Times New Roman"/>
        <family val="1"/>
        <charset val="204"/>
      </rPr>
      <t xml:space="preserve"> (гр.16xгр.18)</t>
    </r>
  </si>
  <si>
    <r>
      <t xml:space="preserve">Размер выплаты пособия с учетом район-ного коэффи-циента </t>
    </r>
    <r>
      <rPr>
        <b/>
        <sz val="10"/>
        <rFont val="Times New Roman"/>
        <family val="1"/>
        <charset val="204"/>
      </rPr>
      <t xml:space="preserve">(индексация на 4,0%) </t>
    </r>
    <r>
      <rPr>
        <sz val="10"/>
        <rFont val="Times New Roman"/>
        <family val="1"/>
        <charset val="204"/>
      </rPr>
      <t>(гр.17xгр.18)</t>
    </r>
  </si>
  <si>
    <r>
      <rPr>
        <b/>
        <sz val="12"/>
        <rFont val="Times New Roman"/>
        <family val="1"/>
        <charset val="204"/>
      </rPr>
      <t xml:space="preserve">Пi </t>
    </r>
    <r>
      <rPr>
        <sz val="10"/>
        <rFont val="Times New Roman"/>
        <family val="1"/>
        <charset val="204"/>
      </rPr>
      <t xml:space="preserve">                 размер пособия (за весь период выплаты </t>
    </r>
    <r>
      <rPr>
        <b/>
        <sz val="10"/>
        <rFont val="Times New Roman"/>
        <family val="1"/>
        <charset val="204"/>
      </rPr>
      <t>(2020 года) на январь</t>
    </r>
  </si>
  <si>
    <r>
      <rPr>
        <b/>
        <sz val="12"/>
        <rFont val="Times New Roman"/>
        <family val="1"/>
        <charset val="204"/>
      </rPr>
      <t xml:space="preserve">Пi               </t>
    </r>
    <r>
      <rPr>
        <sz val="10"/>
        <rFont val="Times New Roman"/>
        <family val="1"/>
        <charset val="204"/>
      </rPr>
      <t xml:space="preserve">  размер пособия (за весь период выплаты</t>
    </r>
    <r>
      <rPr>
        <b/>
        <sz val="10"/>
        <rFont val="Times New Roman"/>
        <family val="1"/>
        <charset val="204"/>
      </rPr>
      <t xml:space="preserve"> (индексация на 4,0%) на февраль-декабрь</t>
    </r>
  </si>
  <si>
    <r>
      <t xml:space="preserve">Размер выплаты пособия с учетом районного коэффициента </t>
    </r>
    <r>
      <rPr>
        <b/>
        <sz val="10"/>
        <rFont val="Times New Roman"/>
        <family val="1"/>
        <charset val="204"/>
      </rPr>
      <t>(2020 года)</t>
    </r>
    <r>
      <rPr>
        <sz val="10"/>
        <rFont val="Times New Roman"/>
        <family val="1"/>
        <charset val="204"/>
      </rPr>
      <t xml:space="preserve"> (гр.6xгр.8)</t>
    </r>
  </si>
  <si>
    <r>
      <t xml:space="preserve">Размер выплаты пособия с учетом районного коэффициента </t>
    </r>
    <r>
      <rPr>
        <b/>
        <sz val="10"/>
        <rFont val="Times New Roman"/>
        <family val="1"/>
        <charset val="204"/>
      </rPr>
      <t>(индексация на 4,0%)</t>
    </r>
    <r>
      <rPr>
        <sz val="10"/>
        <rFont val="Times New Roman"/>
        <family val="1"/>
        <charset val="204"/>
      </rPr>
      <t xml:space="preserve"> (гр.7xгр.8)</t>
    </r>
  </si>
  <si>
    <r>
      <rPr>
        <b/>
        <sz val="12"/>
        <rFont val="Times New Roman"/>
        <family val="1"/>
        <charset val="204"/>
      </rPr>
      <t xml:space="preserve">Пi  </t>
    </r>
    <r>
      <rPr>
        <sz val="10"/>
        <rFont val="Times New Roman"/>
        <family val="1"/>
        <charset val="204"/>
      </rPr>
      <t xml:space="preserve">                     размер единовременного пособия                           </t>
    </r>
    <r>
      <rPr>
        <b/>
        <sz val="10"/>
        <rFont val="Times New Roman"/>
        <family val="1"/>
        <charset val="204"/>
      </rPr>
      <t xml:space="preserve"> (2020 года)</t>
    </r>
  </si>
  <si>
    <r>
      <rPr>
        <b/>
        <sz val="12"/>
        <rFont val="Times New Roman"/>
        <family val="1"/>
        <charset val="204"/>
      </rPr>
      <t xml:space="preserve">Пi </t>
    </r>
    <r>
      <rPr>
        <sz val="10"/>
        <rFont val="Times New Roman"/>
        <family val="1"/>
        <charset val="204"/>
      </rPr>
      <t xml:space="preserve">                        размер единовременного пособия                            </t>
    </r>
    <r>
      <rPr>
        <b/>
        <sz val="10"/>
        <rFont val="Times New Roman"/>
        <family val="1"/>
        <charset val="204"/>
      </rPr>
      <t>(индексация на 4,0%)</t>
    </r>
  </si>
  <si>
    <r>
      <t xml:space="preserve">Размер выплаты пособия с учетом районного коэффициента </t>
    </r>
    <r>
      <rPr>
        <b/>
        <sz val="10"/>
        <rFont val="Times New Roman"/>
        <family val="1"/>
        <charset val="204"/>
      </rPr>
      <t xml:space="preserve">(2020 года) </t>
    </r>
    <r>
      <rPr>
        <sz val="10"/>
        <rFont val="Times New Roman"/>
        <family val="1"/>
        <charset val="204"/>
      </rPr>
      <t>(гр.6xгр.8)</t>
    </r>
  </si>
  <si>
    <t xml:space="preserve"> 3. Распределение межбюджетного трансферта между субъектами Российской Федерации на 2021 год</t>
  </si>
  <si>
    <t>Расчет потребности в субвенции из федерального бюджета  на осуществление переданных полномочий по назначению и выплате отдельных видов государственных пособий  лицам, не подлежащим обязательному социальному страхованию на случай временной нетрудоспособности и в связи с материнством, а также уволенным в связи с ликвидацией  организаций (прекращением деятельности, полномочий физическими лицами), на 2021 год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</si>
</sst>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"/>
  </numFmts>
  <fonts count="32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rgb="FFFF0000"/>
      <name val="Arial Cyr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8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60">
    <xf numFmtId="0" fontId="0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9" applyNumberFormat="0" applyAlignment="0" applyProtection="0"/>
    <xf numFmtId="0" fontId="11" fillId="27" borderId="10" applyNumberFormat="0" applyAlignment="0" applyProtection="0"/>
    <xf numFmtId="0" fontId="12" fillId="27" borderId="9" applyNumberFormat="0" applyAlignment="0" applyProtection="0"/>
    <xf numFmtId="0" fontId="13" fillId="0" borderId="11" applyNumberFormat="0" applyFill="0" applyAlignment="0" applyProtection="0"/>
    <xf numFmtId="0" fontId="14" fillId="0" borderId="12" applyNumberFormat="0" applyFill="0" applyAlignment="0" applyProtection="0"/>
    <xf numFmtId="0" fontId="15" fillId="0" borderId="13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4" applyNumberFormat="0" applyFill="0" applyAlignment="0" applyProtection="0"/>
    <xf numFmtId="0" fontId="17" fillId="28" borderId="15" applyNumberFormat="0" applyAlignment="0" applyProtection="0"/>
    <xf numFmtId="0" fontId="18" fillId="0" borderId="0" applyNumberFormat="0" applyFill="0" applyBorder="0" applyAlignment="0" applyProtection="0"/>
    <xf numFmtId="0" fontId="19" fillId="29" borderId="0" applyNumberFormat="0" applyBorder="0" applyAlignment="0" applyProtection="0"/>
    <xf numFmtId="0" fontId="20" fillId="0" borderId="0"/>
    <xf numFmtId="0" fontId="1" fillId="0" borderId="0"/>
    <xf numFmtId="0" fontId="21" fillId="0" borderId="0"/>
    <xf numFmtId="0" fontId="8" fillId="0" borderId="0"/>
    <xf numFmtId="0" fontId="2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31" borderId="16" applyNumberFormat="0" applyFont="0" applyAlignment="0" applyProtection="0"/>
    <xf numFmtId="0" fontId="8" fillId="31" borderId="16" applyNumberFormat="0" applyFont="0" applyAlignment="0" applyProtection="0"/>
    <xf numFmtId="0" fontId="8" fillId="31" borderId="16" applyNumberFormat="0" applyFont="0" applyAlignment="0" applyProtection="0"/>
    <xf numFmtId="0" fontId="24" fillId="0" borderId="17" applyNumberFormat="0" applyFill="0" applyAlignment="0" applyProtection="0"/>
    <xf numFmtId="0" fontId="25" fillId="0" borderId="0" applyNumberFormat="0" applyFill="0" applyBorder="0" applyAlignment="0" applyProtection="0"/>
    <xf numFmtId="0" fontId="26" fillId="32" borderId="0" applyNumberFormat="0" applyBorder="0" applyAlignment="0" applyProtection="0"/>
  </cellStyleXfs>
  <cellXfs count="98">
    <xf numFmtId="0" fontId="1" fillId="0" borderId="0" xfId="0" applyFont="1"/>
    <xf numFmtId="0" fontId="0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1" fontId="2" fillId="33" borderId="2" xfId="0" applyNumberFormat="1" applyFont="1" applyFill="1" applyBorder="1" applyAlignment="1">
      <alignment horizontal="center" vertical="center"/>
    </xf>
    <xf numFmtId="1" fontId="2" fillId="33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top"/>
    </xf>
    <xf numFmtId="3" fontId="5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3" fontId="5" fillId="33" borderId="2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left" vertical="center" wrapText="1"/>
    </xf>
    <xf numFmtId="4" fontId="27" fillId="33" borderId="1" xfId="0" applyNumberFormat="1" applyFont="1" applyFill="1" applyBorder="1" applyAlignment="1">
      <alignment horizontal="right" vertical="center" wrapText="1"/>
    </xf>
    <xf numFmtId="0" fontId="2" fillId="0" borderId="0" xfId="0" applyFont="1"/>
    <xf numFmtId="164" fontId="2" fillId="0" borderId="1" xfId="0" applyNumberFormat="1" applyFont="1" applyBorder="1" applyAlignment="1">
      <alignment horizontal="right" vertical="center"/>
    </xf>
    <xf numFmtId="164" fontId="27" fillId="33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3" fontId="0" fillId="0" borderId="0" xfId="0" applyNumberFormat="1" applyFont="1"/>
    <xf numFmtId="3" fontId="2" fillId="33" borderId="1" xfId="0" applyNumberFormat="1" applyFont="1" applyFill="1" applyBorder="1" applyAlignment="1">
      <alignment horizontal="center" vertical="center"/>
    </xf>
    <xf numFmtId="3" fontId="1" fillId="0" borderId="0" xfId="0" applyNumberFormat="1" applyFont="1"/>
    <xf numFmtId="4" fontId="5" fillId="33" borderId="2" xfId="0" applyNumberFormat="1" applyFont="1" applyFill="1" applyBorder="1" applyAlignment="1">
      <alignment horizontal="right" vertical="center"/>
    </xf>
    <xf numFmtId="3" fontId="2" fillId="0" borderId="0" xfId="0" applyNumberFormat="1" applyFont="1"/>
    <xf numFmtId="164" fontId="5" fillId="33" borderId="2" xfId="0" applyNumberFormat="1" applyFont="1" applyFill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 wrapText="1"/>
    </xf>
    <xf numFmtId="0" fontId="1" fillId="34" borderId="0" xfId="0" applyFont="1" applyFill="1"/>
    <xf numFmtId="3" fontId="1" fillId="34" borderId="0" xfId="0" applyNumberFormat="1" applyFont="1" applyFill="1"/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/>
    <xf numFmtId="2" fontId="2" fillId="0" borderId="3" xfId="0" applyNumberFormat="1" applyFont="1" applyBorder="1" applyAlignment="1">
      <alignment horizontal="left" vertical="center" wrapText="1"/>
    </xf>
    <xf numFmtId="164" fontId="1" fillId="0" borderId="3" xfId="0" applyNumberFormat="1" applyFont="1" applyBorder="1"/>
    <xf numFmtId="164" fontId="5" fillId="0" borderId="3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34" borderId="3" xfId="0" applyNumberFormat="1" applyFont="1" applyFill="1" applyBorder="1" applyAlignment="1">
      <alignment horizontal="center" vertical="center"/>
    </xf>
    <xf numFmtId="1" fontId="2" fillId="33" borderId="3" xfId="0" applyNumberFormat="1" applyFont="1" applyFill="1" applyBorder="1" applyAlignment="1">
      <alignment horizontal="center" vertical="center"/>
    </xf>
    <xf numFmtId="3" fontId="2" fillId="33" borderId="3" xfId="0" applyNumberFormat="1" applyFont="1" applyFill="1" applyBorder="1" applyAlignment="1">
      <alignment horizontal="center" vertical="center"/>
    </xf>
    <xf numFmtId="3" fontId="5" fillId="33" borderId="3" xfId="0" applyNumberFormat="1" applyFont="1" applyFill="1" applyBorder="1" applyAlignment="1">
      <alignment horizontal="right" vertical="center"/>
    </xf>
    <xf numFmtId="4" fontId="5" fillId="33" borderId="3" xfId="0" applyNumberFormat="1" applyFont="1" applyFill="1" applyBorder="1" applyAlignment="1">
      <alignment horizontal="right" vertical="center"/>
    </xf>
    <xf numFmtId="164" fontId="5" fillId="33" borderId="3" xfId="0" applyNumberFormat="1" applyFont="1" applyFill="1" applyBorder="1" applyAlignment="1">
      <alignment horizontal="right" vertical="center"/>
    </xf>
    <xf numFmtId="3" fontId="2" fillId="33" borderId="3" xfId="0" applyNumberFormat="1" applyFont="1" applyFill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3" fontId="2" fillId="34" borderId="3" xfId="0" applyNumberFormat="1" applyFont="1" applyFill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3" fontId="2" fillId="34" borderId="3" xfId="0" applyNumberFormat="1" applyFont="1" applyFill="1" applyBorder="1" applyAlignment="1">
      <alignment horizontal="right" vertical="center" wrapText="1"/>
    </xf>
    <xf numFmtId="4" fontId="2" fillId="34" borderId="3" xfId="0" applyNumberFormat="1" applyFont="1" applyFill="1" applyBorder="1" applyAlignment="1">
      <alignment horizontal="right" vertical="center" wrapText="1"/>
    </xf>
    <xf numFmtId="164" fontId="2" fillId="34" borderId="3" xfId="0" applyNumberFormat="1" applyFont="1" applyFill="1" applyBorder="1" applyAlignment="1">
      <alignment horizontal="right" vertical="center" wrapText="1"/>
    </xf>
    <xf numFmtId="165" fontId="2" fillId="0" borderId="3" xfId="0" applyNumberFormat="1" applyFont="1" applyBorder="1" applyAlignment="1">
      <alignment horizontal="right" vertical="center" wrapText="1"/>
    </xf>
    <xf numFmtId="165" fontId="2" fillId="34" borderId="3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Alignment="1">
      <alignment horizontal="center"/>
    </xf>
    <xf numFmtId="164" fontId="2" fillId="0" borderId="3" xfId="0" applyNumberFormat="1" applyFont="1" applyFill="1" applyBorder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0" fontId="2" fillId="34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5" fillId="0" borderId="3" xfId="0" applyNumberFormat="1" applyFont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" fillId="0" borderId="0" xfId="0" applyFont="1" applyFill="1"/>
    <xf numFmtId="0" fontId="2" fillId="0" borderId="2" xfId="0" applyFont="1" applyBorder="1" applyAlignment="1">
      <alignment vertical="center" wrapText="1"/>
    </xf>
    <xf numFmtId="0" fontId="1" fillId="35" borderId="3" xfId="0" applyFont="1" applyFill="1" applyBorder="1"/>
    <xf numFmtId="164" fontId="5" fillId="35" borderId="3" xfId="0" applyNumberFormat="1" applyFont="1" applyFill="1" applyBorder="1" applyAlignment="1">
      <alignment horizontal="right" vertical="center"/>
    </xf>
    <xf numFmtId="4" fontId="27" fillId="35" borderId="3" xfId="0" applyNumberFormat="1" applyFont="1" applyFill="1" applyBorder="1" applyAlignment="1">
      <alignment horizontal="right" vertical="center" wrapText="1"/>
    </xf>
    <xf numFmtId="4" fontId="28" fillId="0" borderId="0" xfId="0" applyNumberFormat="1" applyFont="1"/>
    <xf numFmtId="4" fontId="29" fillId="0" borderId="0" xfId="0" applyNumberFormat="1" applyFont="1"/>
    <xf numFmtId="4" fontId="28" fillId="34" borderId="0" xfId="0" applyNumberFormat="1" applyFont="1" applyFill="1"/>
    <xf numFmtId="164" fontId="29" fillId="0" borderId="3" xfId="0" applyNumberFormat="1" applyFont="1" applyBorder="1" applyAlignment="1">
      <alignment horizontal="center" vertical="center" wrapText="1"/>
    </xf>
    <xf numFmtId="164" fontId="30" fillId="0" borderId="3" xfId="0" applyNumberFormat="1" applyFont="1" applyBorder="1" applyAlignment="1">
      <alignment horizontal="center" vertical="center" wrapText="1"/>
    </xf>
    <xf numFmtId="4" fontId="1" fillId="0" borderId="0" xfId="0" applyNumberFormat="1" applyFont="1"/>
    <xf numFmtId="164" fontId="31" fillId="35" borderId="3" xfId="0" applyNumberFormat="1" applyFont="1" applyFill="1" applyBorder="1" applyAlignment="1">
      <alignment horizontal="right" vertical="center"/>
    </xf>
    <xf numFmtId="0" fontId="0" fillId="34" borderId="0" xfId="0" applyFill="1"/>
    <xf numFmtId="3" fontId="5" fillId="0" borderId="1" xfId="0" applyNumberFormat="1" applyFont="1" applyFill="1" applyBorder="1" applyAlignment="1">
      <alignment horizontal="right" vertical="center"/>
    </xf>
    <xf numFmtId="3" fontId="5" fillId="0" borderId="3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8" fillId="35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2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</cellXfs>
  <cellStyles count="60">
    <cellStyle name="20% - Акцент1" xfId="1" builtinId="30" customBuiltin="1"/>
    <cellStyle name="20% - Акцент1 2" xfId="2"/>
    <cellStyle name="20% - Акцент2" xfId="3" builtinId="34" customBuiltin="1"/>
    <cellStyle name="20% - Акцент2 2" xfId="4"/>
    <cellStyle name="20% - Акцент3" xfId="5" builtinId="38" customBuiltin="1"/>
    <cellStyle name="20% - Акцент3 2" xfId="6"/>
    <cellStyle name="20% - Акцент4" xfId="7" builtinId="42" customBuiltin="1"/>
    <cellStyle name="20% - Акцент4 2" xfId="8"/>
    <cellStyle name="20% - Акцент5" xfId="9" builtinId="46" customBuiltin="1"/>
    <cellStyle name="20% - Акцент5 2" xfId="10"/>
    <cellStyle name="20% - Акцент6" xfId="11" builtinId="50" customBuiltin="1"/>
    <cellStyle name="20% - Акцент6 2" xfId="12"/>
    <cellStyle name="40% - Акцент1" xfId="13" builtinId="31" customBuiltin="1"/>
    <cellStyle name="40% - Акцент1 2" xfId="14"/>
    <cellStyle name="40% - Акцент2" xfId="15" builtinId="35" customBuiltin="1"/>
    <cellStyle name="40% - Акцент2 2" xfId="16"/>
    <cellStyle name="40% - Акцент3" xfId="17" builtinId="39" customBuiltin="1"/>
    <cellStyle name="40% - Акцент3 2" xfId="18"/>
    <cellStyle name="40% - Акцент4" xfId="19" builtinId="43" customBuiltin="1"/>
    <cellStyle name="40% - Акцент4 2" xfId="20"/>
    <cellStyle name="40% - Акцент5" xfId="21" builtinId="47" customBuiltin="1"/>
    <cellStyle name="40% - Акцент5 2" xfId="22"/>
    <cellStyle name="40% - Акцент6" xfId="23" builtinId="51" customBuiltin="1"/>
    <cellStyle name="40% - Акцент6 2" xfId="24"/>
    <cellStyle name="60% - Акцент1" xfId="25" builtinId="32" customBuiltin="1"/>
    <cellStyle name="60% - Акцент2" xfId="26" builtinId="36" customBuiltin="1"/>
    <cellStyle name="60% - Акцент3" xfId="27" builtinId="40" customBuiltin="1"/>
    <cellStyle name="60% - Акцент4" xfId="28" builtinId="44" customBuiltin="1"/>
    <cellStyle name="60% - Акцент5" xfId="29" builtinId="48" customBuiltin="1"/>
    <cellStyle name="60% - Акцент6" xfId="30" builtinId="52" customBuiltin="1"/>
    <cellStyle name="Акцент1" xfId="31" builtinId="29" customBuiltin="1"/>
    <cellStyle name="Акцент2" xfId="32" builtinId="33" customBuiltin="1"/>
    <cellStyle name="Акцент3" xfId="33" builtinId="37" customBuiltin="1"/>
    <cellStyle name="Акцент4" xfId="34" builtinId="41" customBuiltin="1"/>
    <cellStyle name="Акцент5" xfId="35" builtinId="45" customBuiltin="1"/>
    <cellStyle name="Акцент6" xfId="36" builtinId="49" customBuiltin="1"/>
    <cellStyle name="Ввод " xfId="37" builtinId="20" customBuiltin="1"/>
    <cellStyle name="Вывод" xfId="38" builtinId="21" customBuiltin="1"/>
    <cellStyle name="Вычисление" xfId="39" builtinId="22" customBuiltin="1"/>
    <cellStyle name="Заголовок 1" xfId="40" builtinId="16" customBuiltin="1"/>
    <cellStyle name="Заголовок 2" xfId="41" builtinId="17" customBuiltin="1"/>
    <cellStyle name="Заголовок 3" xfId="42" builtinId="18" customBuiltin="1"/>
    <cellStyle name="Заголовок 4" xfId="43" builtinId="19" customBuiltin="1"/>
    <cellStyle name="Итог" xfId="44" builtinId="25" customBuiltin="1"/>
    <cellStyle name="Контрольная ячейка" xfId="45" builtinId="23" customBuiltin="1"/>
    <cellStyle name="Название" xfId="46" builtinId="15" customBuiltin="1"/>
    <cellStyle name="Нейтральный" xfId="47" builtinId="28" customBuiltin="1"/>
    <cellStyle name="Обычный" xfId="0" builtinId="0"/>
    <cellStyle name="Обычный 2" xfId="48"/>
    <cellStyle name="Обычный 2 2" xfId="49"/>
    <cellStyle name="Обычный 3" xfId="50"/>
    <cellStyle name="Обычный 4" xfId="51"/>
    <cellStyle name="Плохой" xfId="52" builtinId="27" customBuiltin="1"/>
    <cellStyle name="Пояснение" xfId="53" builtinId="53" customBuiltin="1"/>
    <cellStyle name="Примечание" xfId="54" builtinId="10" customBuiltin="1"/>
    <cellStyle name="Примечание 2" xfId="55"/>
    <cellStyle name="Примечание 3" xfId="56"/>
    <cellStyle name="Связанная ячейка" xfId="57" builtinId="24" customBuiltin="1"/>
    <cellStyle name="Текст предупреждения" xfId="58" builtinId="11" customBuiltin="1"/>
    <cellStyle name="Хороший" xfId="59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01"/>
  <sheetViews>
    <sheetView tabSelected="1" zoomScaleNormal="100" workbookViewId="0">
      <selection activeCell="I5" sqref="I5"/>
    </sheetView>
  </sheetViews>
  <sheetFormatPr defaultRowHeight="12.75"/>
  <cols>
    <col min="1" max="1" width="3.85546875" customWidth="1"/>
    <col min="2" max="2" width="43.5703125" customWidth="1"/>
    <col min="3" max="3" width="28.42578125" customWidth="1"/>
    <col min="4" max="4" width="33" customWidth="1"/>
    <col min="5" max="5" width="30.7109375" customWidth="1"/>
    <col min="6" max="6" width="37.42578125" customWidth="1"/>
    <col min="7" max="7" width="28" customWidth="1"/>
    <col min="11" max="11" width="10.5703125" customWidth="1"/>
  </cols>
  <sheetData>
    <row r="1" spans="1:7" ht="65.25" customHeight="1">
      <c r="A1" s="81" t="s">
        <v>157</v>
      </c>
      <c r="B1" s="81"/>
      <c r="C1" s="81"/>
      <c r="D1" s="81"/>
      <c r="E1" s="81"/>
      <c r="F1" s="81"/>
      <c r="G1" s="81"/>
    </row>
    <row r="2" spans="1:7" ht="22.5" customHeight="1">
      <c r="B2" s="82" t="s">
        <v>156</v>
      </c>
      <c r="C2" s="82"/>
      <c r="D2" s="82"/>
      <c r="E2" s="82"/>
      <c r="F2" s="82"/>
      <c r="G2" s="82"/>
    </row>
    <row r="3" spans="1:7" ht="15.75" customHeight="1">
      <c r="A3" s="1"/>
      <c r="B3" s="1"/>
      <c r="C3" s="1"/>
      <c r="D3" s="1"/>
      <c r="E3" s="1"/>
      <c r="F3" s="1"/>
      <c r="G3" s="2" t="s">
        <v>0</v>
      </c>
    </row>
    <row r="4" spans="1:7" ht="42.75" customHeight="1">
      <c r="A4" s="84" t="s">
        <v>1</v>
      </c>
      <c r="B4" s="84" t="s">
        <v>2</v>
      </c>
      <c r="C4" s="83" t="s">
        <v>89</v>
      </c>
      <c r="D4" s="83"/>
      <c r="E4" s="83"/>
      <c r="F4" s="83"/>
      <c r="G4" s="79" t="s">
        <v>128</v>
      </c>
    </row>
    <row r="5" spans="1:7" ht="259.5" customHeight="1">
      <c r="A5" s="84"/>
      <c r="B5" s="84"/>
      <c r="C5" s="36" t="s">
        <v>92</v>
      </c>
      <c r="D5" s="36" t="s">
        <v>93</v>
      </c>
      <c r="E5" s="36" t="s">
        <v>94</v>
      </c>
      <c r="F5" s="36" t="s">
        <v>95</v>
      </c>
      <c r="G5" s="36" t="s">
        <v>96</v>
      </c>
    </row>
    <row r="6" spans="1:7" ht="15.75" customHeight="1">
      <c r="A6" s="30">
        <v>1</v>
      </c>
      <c r="B6" s="36">
        <v>2</v>
      </c>
      <c r="C6" s="30">
        <v>3</v>
      </c>
      <c r="D6" s="30">
        <v>4</v>
      </c>
      <c r="E6" s="30">
        <v>5</v>
      </c>
      <c r="F6" s="30">
        <v>6</v>
      </c>
      <c r="G6" s="30">
        <v>7</v>
      </c>
    </row>
    <row r="7" spans="1:7" ht="14.25" customHeight="1">
      <c r="A7" s="30"/>
      <c r="B7" s="37" t="s">
        <v>3</v>
      </c>
      <c r="C7" s="35">
        <f>SUM(C9:C95)</f>
        <v>197.50000000000003</v>
      </c>
      <c r="D7" s="35">
        <f>SUM(D9:D95)</f>
        <v>39.399999999999991</v>
      </c>
      <c r="E7" s="35">
        <f>SUM(E9:E95)</f>
        <v>7673888.9000000013</v>
      </c>
      <c r="F7" s="35">
        <f>SUM(F9:F95)</f>
        <v>77055741.199999973</v>
      </c>
      <c r="G7" s="35">
        <f>SUM(G9:G95)</f>
        <v>88930737.599999994</v>
      </c>
    </row>
    <row r="8" spans="1:7" ht="14.25" customHeight="1">
      <c r="A8" s="30"/>
      <c r="B8" s="37"/>
      <c r="C8" s="38"/>
      <c r="D8" s="38"/>
      <c r="E8" s="38"/>
      <c r="F8" s="71"/>
      <c r="G8" s="72"/>
    </row>
    <row r="9" spans="1:7" s="28" customFormat="1" ht="14.25" customHeight="1">
      <c r="A9" s="30">
        <v>1</v>
      </c>
      <c r="B9" s="57" t="s">
        <v>106</v>
      </c>
      <c r="C9" s="39">
        <f>'Приложение 4'!L8</f>
        <v>0</v>
      </c>
      <c r="D9" s="39">
        <f>'Приложение 5'!L8</f>
        <v>0</v>
      </c>
      <c r="E9" s="39">
        <f>'Приложение 2'!L8</f>
        <v>30258.7</v>
      </c>
      <c r="F9" s="39">
        <f>'Приложение 3'!V9</f>
        <v>263082.40000000002</v>
      </c>
      <c r="G9" s="55">
        <f>C9+D9+E9+F9</f>
        <v>293341.10000000003</v>
      </c>
    </row>
    <row r="10" spans="1:7" s="28" customFormat="1" ht="14.25" customHeight="1">
      <c r="A10" s="30">
        <v>2</v>
      </c>
      <c r="B10" s="57" t="s">
        <v>55</v>
      </c>
      <c r="C10" s="39">
        <f>'Приложение 4'!L9</f>
        <v>0</v>
      </c>
      <c r="D10" s="39">
        <f>'Приложение 5'!L9</f>
        <v>0</v>
      </c>
      <c r="E10" s="39">
        <f>'Приложение 2'!L9</f>
        <v>31562.799999999999</v>
      </c>
      <c r="F10" s="39">
        <f>'Приложение 3'!V10</f>
        <v>289634.2</v>
      </c>
      <c r="G10" s="55">
        <f t="shared" ref="G10:G69" si="0">C10+D10+E10+F10</f>
        <v>321197</v>
      </c>
    </row>
    <row r="11" spans="1:7" s="28" customFormat="1" ht="14.25" customHeight="1">
      <c r="A11" s="30">
        <v>3</v>
      </c>
      <c r="B11" s="57" t="s">
        <v>39</v>
      </c>
      <c r="C11" s="39">
        <f>'Приложение 4'!L10</f>
        <v>0</v>
      </c>
      <c r="D11" s="39">
        <f>'Приложение 5'!L10</f>
        <v>0</v>
      </c>
      <c r="E11" s="39">
        <f>'Приложение 2'!L10</f>
        <v>213240.7</v>
      </c>
      <c r="F11" s="39">
        <f>'Приложение 3'!V11</f>
        <v>2313999.2000000002</v>
      </c>
      <c r="G11" s="55">
        <f t="shared" si="0"/>
        <v>2527239.9000000004</v>
      </c>
    </row>
    <row r="12" spans="1:7" s="28" customFormat="1" ht="14.25" customHeight="1">
      <c r="A12" s="30">
        <v>4</v>
      </c>
      <c r="B12" s="57" t="s">
        <v>56</v>
      </c>
      <c r="C12" s="39">
        <f>'Приложение 4'!L11</f>
        <v>0</v>
      </c>
      <c r="D12" s="39">
        <f>'Приложение 5'!L11</f>
        <v>0</v>
      </c>
      <c r="E12" s="39">
        <f>'Приложение 2'!L11</f>
        <v>100257.60000000001</v>
      </c>
      <c r="F12" s="39">
        <f>'Приложение 3'!V12</f>
        <v>858677.9</v>
      </c>
      <c r="G12" s="55">
        <f t="shared" si="0"/>
        <v>958935.5</v>
      </c>
    </row>
    <row r="13" spans="1:7" s="28" customFormat="1" ht="14.25" customHeight="1">
      <c r="A13" s="30">
        <v>5</v>
      </c>
      <c r="B13" s="57" t="s">
        <v>30</v>
      </c>
      <c r="C13" s="39">
        <f>'Приложение 4'!L12</f>
        <v>0</v>
      </c>
      <c r="D13" s="39">
        <f>'Приложение 5'!L12</f>
        <v>0</v>
      </c>
      <c r="E13" s="39">
        <f>'Приложение 2'!L12</f>
        <v>583293.6</v>
      </c>
      <c r="F13" s="39">
        <f>'Приложение 3'!V13</f>
        <v>4225608.5</v>
      </c>
      <c r="G13" s="55">
        <f t="shared" si="0"/>
        <v>4808902.0999999996</v>
      </c>
    </row>
    <row r="14" spans="1:7" s="28" customFormat="1" ht="14.25" customHeight="1">
      <c r="A14" s="30">
        <v>6</v>
      </c>
      <c r="B14" s="57" t="s">
        <v>31</v>
      </c>
      <c r="C14" s="39">
        <f>'Приложение 4'!L13</f>
        <v>0</v>
      </c>
      <c r="D14" s="39">
        <f>'Приложение 5'!L13</f>
        <v>0</v>
      </c>
      <c r="E14" s="39">
        <f>'Приложение 2'!L13</f>
        <v>191252.6</v>
      </c>
      <c r="F14" s="39">
        <f>'Приложение 3'!V14</f>
        <v>2470815</v>
      </c>
      <c r="G14" s="55">
        <f t="shared" si="0"/>
        <v>2662067.6</v>
      </c>
    </row>
    <row r="15" spans="1:7" s="28" customFormat="1" ht="14.25" customHeight="1">
      <c r="A15" s="30">
        <v>7</v>
      </c>
      <c r="B15" s="57" t="s">
        <v>107</v>
      </c>
      <c r="C15" s="39">
        <f>'Приложение 4'!L14</f>
        <v>0</v>
      </c>
      <c r="D15" s="39">
        <f>'Приложение 5'!L14</f>
        <v>0</v>
      </c>
      <c r="E15" s="39">
        <f>'Приложение 2'!L14</f>
        <v>99661.1</v>
      </c>
      <c r="F15" s="39">
        <f>'Приложение 3'!V15</f>
        <v>818749.5</v>
      </c>
      <c r="G15" s="55">
        <f t="shared" si="0"/>
        <v>918410.6</v>
      </c>
    </row>
    <row r="16" spans="1:7" s="28" customFormat="1" ht="14.25" customHeight="1">
      <c r="A16" s="30">
        <v>8</v>
      </c>
      <c r="B16" s="57" t="s">
        <v>34</v>
      </c>
      <c r="C16" s="39">
        <f>'Приложение 4'!L15</f>
        <v>0</v>
      </c>
      <c r="D16" s="39">
        <f>'Приложение 5'!L15</f>
        <v>0</v>
      </c>
      <c r="E16" s="39">
        <f>'Приложение 2'!L15</f>
        <v>22702.400000000001</v>
      </c>
      <c r="F16" s="39">
        <f>'Приложение 3'!V16</f>
        <v>201016.1</v>
      </c>
      <c r="G16" s="55">
        <f t="shared" si="0"/>
        <v>223718.5</v>
      </c>
    </row>
    <row r="17" spans="1:7" s="28" customFormat="1" ht="14.25" customHeight="1">
      <c r="A17" s="30">
        <v>9</v>
      </c>
      <c r="B17" s="57" t="s">
        <v>108</v>
      </c>
      <c r="C17" s="39">
        <f>'Приложение 4'!L16</f>
        <v>0</v>
      </c>
      <c r="D17" s="39">
        <f>'Приложение 5'!L16</f>
        <v>0</v>
      </c>
      <c r="E17" s="39">
        <f>'Приложение 2'!L16</f>
        <v>39287.300000000003</v>
      </c>
      <c r="F17" s="39">
        <f>'Приложение 3'!V17</f>
        <v>325537.09999999998</v>
      </c>
      <c r="G17" s="55">
        <f t="shared" si="0"/>
        <v>364824.39999999997</v>
      </c>
    </row>
    <row r="18" spans="1:7" s="28" customFormat="1" ht="14.25" customHeight="1">
      <c r="A18" s="30">
        <v>10</v>
      </c>
      <c r="B18" s="57" t="s">
        <v>21</v>
      </c>
      <c r="C18" s="39">
        <f>'Приложение 4'!L17</f>
        <v>4</v>
      </c>
      <c r="D18" s="39">
        <f>'Приложение 5'!L17</f>
        <v>0.9</v>
      </c>
      <c r="E18" s="39">
        <f>'Приложение 2'!L17</f>
        <v>23029.5</v>
      </c>
      <c r="F18" s="39">
        <f>'Приложение 3'!V18</f>
        <v>254615.2</v>
      </c>
      <c r="G18" s="55">
        <f t="shared" si="0"/>
        <v>277649.60000000003</v>
      </c>
    </row>
    <row r="19" spans="1:7" s="28" customFormat="1" ht="14.25" customHeight="1">
      <c r="A19" s="30">
        <v>11</v>
      </c>
      <c r="B19" s="57" t="s">
        <v>22</v>
      </c>
      <c r="C19" s="39">
        <f>'Приложение 4'!L18</f>
        <v>0</v>
      </c>
      <c r="D19" s="39">
        <f>'Приложение 5'!L18</f>
        <v>0</v>
      </c>
      <c r="E19" s="39">
        <f>'Приложение 2'!L18</f>
        <v>31813.599999999999</v>
      </c>
      <c r="F19" s="39">
        <f>'Приложение 3'!V19</f>
        <v>372832.9</v>
      </c>
      <c r="G19" s="55">
        <f t="shared" si="0"/>
        <v>404646.5</v>
      </c>
    </row>
    <row r="20" spans="1:7" s="28" customFormat="1" ht="14.25" customHeight="1">
      <c r="A20" s="30">
        <v>12</v>
      </c>
      <c r="B20" s="57" t="s">
        <v>85</v>
      </c>
      <c r="C20" s="39">
        <f>'Приложение 4'!L19</f>
        <v>0</v>
      </c>
      <c r="D20" s="39">
        <f>'Приложение 5'!L19</f>
        <v>0</v>
      </c>
      <c r="E20" s="39">
        <f>'Приложение 2'!L19</f>
        <v>132220.29999999999</v>
      </c>
      <c r="F20" s="39">
        <f>'Приложение 3'!V20</f>
        <v>1187220.3</v>
      </c>
      <c r="G20" s="55">
        <f t="shared" si="0"/>
        <v>1319440.6000000001</v>
      </c>
    </row>
    <row r="21" spans="1:7" s="28" customFormat="1" ht="14.25" customHeight="1">
      <c r="A21" s="30">
        <v>13</v>
      </c>
      <c r="B21" s="57" t="s">
        <v>40</v>
      </c>
      <c r="C21" s="39">
        <f>'Приложение 4'!L20</f>
        <v>3.3</v>
      </c>
      <c r="D21" s="39">
        <f>'Приложение 5'!L20</f>
        <v>0.7</v>
      </c>
      <c r="E21" s="39">
        <f>'Приложение 2'!L20</f>
        <v>32619.4</v>
      </c>
      <c r="F21" s="39">
        <f>'Приложение 3'!V21</f>
        <v>316743.3</v>
      </c>
      <c r="G21" s="55">
        <f t="shared" si="0"/>
        <v>349366.7</v>
      </c>
    </row>
    <row r="22" spans="1:7" s="28" customFormat="1" ht="14.25" customHeight="1">
      <c r="A22" s="30">
        <v>14</v>
      </c>
      <c r="B22" s="57" t="s">
        <v>41</v>
      </c>
      <c r="C22" s="39">
        <f>'Приложение 4'!L21</f>
        <v>0</v>
      </c>
      <c r="D22" s="39">
        <f>'Приложение 5'!L21</f>
        <v>0</v>
      </c>
      <c r="E22" s="39">
        <f>'Приложение 2'!L21</f>
        <v>18636.2</v>
      </c>
      <c r="F22" s="39">
        <f>'Приложение 3'!V22</f>
        <v>206632.6</v>
      </c>
      <c r="G22" s="55">
        <f t="shared" si="0"/>
        <v>225268.80000000002</v>
      </c>
    </row>
    <row r="23" spans="1:7" s="28" customFormat="1" ht="14.25" customHeight="1">
      <c r="A23" s="30">
        <v>15</v>
      </c>
      <c r="B23" s="57" t="s">
        <v>67</v>
      </c>
      <c r="C23" s="39">
        <f>'Приложение 4'!L22</f>
        <v>0</v>
      </c>
      <c r="D23" s="39">
        <f>'Приложение 5'!L22</f>
        <v>0</v>
      </c>
      <c r="E23" s="39">
        <f>'Приложение 2'!L22</f>
        <v>97368.4</v>
      </c>
      <c r="F23" s="39">
        <f>'Приложение 3'!V23</f>
        <v>865955.9</v>
      </c>
      <c r="G23" s="55">
        <f t="shared" si="0"/>
        <v>963324.3</v>
      </c>
    </row>
    <row r="24" spans="1:7" s="28" customFormat="1" ht="14.25" customHeight="1">
      <c r="A24" s="30">
        <v>16</v>
      </c>
      <c r="B24" s="57" t="s">
        <v>109</v>
      </c>
      <c r="C24" s="39">
        <f>'Приложение 4'!L23</f>
        <v>0</v>
      </c>
      <c r="D24" s="39">
        <f>'Приложение 5'!L23</f>
        <v>0</v>
      </c>
      <c r="E24" s="39">
        <f>'Приложение 2'!L23</f>
        <v>64595.8</v>
      </c>
      <c r="F24" s="39">
        <f>'Приложение 3'!V24</f>
        <v>571984.30000000005</v>
      </c>
      <c r="G24" s="55">
        <f t="shared" si="0"/>
        <v>636580.10000000009</v>
      </c>
    </row>
    <row r="25" spans="1:7" s="28" customFormat="1" ht="14.25" customHeight="1">
      <c r="A25" s="30">
        <v>17</v>
      </c>
      <c r="B25" s="57" t="s">
        <v>110</v>
      </c>
      <c r="C25" s="39">
        <f>'Приложение 4'!L24</f>
        <v>6.6</v>
      </c>
      <c r="D25" s="39">
        <f>'Приложение 5'!L24</f>
        <v>1.4</v>
      </c>
      <c r="E25" s="39">
        <f>'Приложение 2'!L24</f>
        <v>112052.3</v>
      </c>
      <c r="F25" s="39">
        <f>'Приложение 3'!V25</f>
        <v>1252150.8</v>
      </c>
      <c r="G25" s="55">
        <f t="shared" si="0"/>
        <v>1364211.1</v>
      </c>
    </row>
    <row r="26" spans="1:7" s="28" customFormat="1" ht="14.25" customHeight="1">
      <c r="A26" s="30">
        <v>18</v>
      </c>
      <c r="B26" s="57" t="s">
        <v>57</v>
      </c>
      <c r="C26" s="39">
        <f>'Приложение 4'!L25</f>
        <v>0</v>
      </c>
      <c r="D26" s="39">
        <f>'Приложение 5'!L25</f>
        <v>0</v>
      </c>
      <c r="E26" s="39">
        <f>'Приложение 2'!L25</f>
        <v>96376</v>
      </c>
      <c r="F26" s="39">
        <f>'Приложение 3'!V26</f>
        <v>684608.5</v>
      </c>
      <c r="G26" s="55">
        <f t="shared" si="0"/>
        <v>780984.5</v>
      </c>
    </row>
    <row r="27" spans="1:7" s="28" customFormat="1" ht="14.25" customHeight="1">
      <c r="A27" s="30">
        <v>19</v>
      </c>
      <c r="B27" s="57" t="s">
        <v>42</v>
      </c>
      <c r="C27" s="39">
        <f>'Приложение 4'!L26</f>
        <v>0</v>
      </c>
      <c r="D27" s="39">
        <f>'Приложение 5'!L26</f>
        <v>0</v>
      </c>
      <c r="E27" s="39">
        <f>'Приложение 2'!L26</f>
        <v>56185.5</v>
      </c>
      <c r="F27" s="39">
        <f>'Приложение 3'!V27</f>
        <v>608544.19999999995</v>
      </c>
      <c r="G27" s="55">
        <f t="shared" si="0"/>
        <v>664729.69999999995</v>
      </c>
    </row>
    <row r="28" spans="1:7" s="28" customFormat="1" ht="14.25" customHeight="1">
      <c r="A28" s="30">
        <v>20</v>
      </c>
      <c r="B28" s="57" t="s">
        <v>58</v>
      </c>
      <c r="C28" s="39">
        <f>'Приложение 4'!L27</f>
        <v>0</v>
      </c>
      <c r="D28" s="39">
        <f>'Приложение 5'!L27</f>
        <v>0</v>
      </c>
      <c r="E28" s="39">
        <f>'Приложение 2'!L27</f>
        <v>43049.8</v>
      </c>
      <c r="F28" s="39">
        <f>'Приложение 3'!V28</f>
        <v>421641.7</v>
      </c>
      <c r="G28" s="55">
        <f t="shared" si="0"/>
        <v>464691.5</v>
      </c>
    </row>
    <row r="29" spans="1:7" s="28" customFormat="1" ht="14.25" customHeight="1">
      <c r="A29" s="30">
        <v>21</v>
      </c>
      <c r="B29" s="57" t="s">
        <v>32</v>
      </c>
      <c r="C29" s="39">
        <f>'Приложение 4'!L28</f>
        <v>0</v>
      </c>
      <c r="D29" s="39">
        <f>'Приложение 5'!L28</f>
        <v>0</v>
      </c>
      <c r="E29" s="39">
        <f>'Приложение 2'!L28</f>
        <v>607749</v>
      </c>
      <c r="F29" s="39">
        <f>'Приложение 3'!V29</f>
        <v>4665132.5</v>
      </c>
      <c r="G29" s="55">
        <f t="shared" si="0"/>
        <v>5272881.5</v>
      </c>
    </row>
    <row r="30" spans="1:7" s="28" customFormat="1" ht="14.25" customHeight="1">
      <c r="A30" s="30">
        <v>22</v>
      </c>
      <c r="B30" s="58" t="s">
        <v>111</v>
      </c>
      <c r="C30" s="39">
        <f>'Приложение 4'!L29</f>
        <v>0</v>
      </c>
      <c r="D30" s="39">
        <f>'Приложение 5'!L29</f>
        <v>0</v>
      </c>
      <c r="E30" s="39">
        <f>'Приложение 2'!L29</f>
        <v>56420.7</v>
      </c>
      <c r="F30" s="39">
        <f>'Приложение 3'!V30</f>
        <v>534346.30000000005</v>
      </c>
      <c r="G30" s="55">
        <f t="shared" si="0"/>
        <v>590767</v>
      </c>
    </row>
    <row r="31" spans="1:7" s="28" customFormat="1" ht="14.25" customHeight="1">
      <c r="A31" s="30">
        <v>23</v>
      </c>
      <c r="B31" s="57" t="s">
        <v>59</v>
      </c>
      <c r="C31" s="39">
        <f>'Приложение 4'!L30</f>
        <v>7.8</v>
      </c>
      <c r="D31" s="39">
        <f>'Приложение 5'!L30</f>
        <v>1.7</v>
      </c>
      <c r="E31" s="39">
        <f>'Приложение 2'!L30</f>
        <v>143193.20000000001</v>
      </c>
      <c r="F31" s="39">
        <f>'Приложение 3'!V31</f>
        <v>1464077.6</v>
      </c>
      <c r="G31" s="55">
        <f t="shared" si="0"/>
        <v>1607280.3</v>
      </c>
    </row>
    <row r="32" spans="1:7" s="28" customFormat="1" ht="14.25" customHeight="1">
      <c r="A32" s="30">
        <v>24</v>
      </c>
      <c r="B32" s="57" t="s">
        <v>66</v>
      </c>
      <c r="C32" s="39">
        <f>'Приложение 4'!L31</f>
        <v>0</v>
      </c>
      <c r="D32" s="39">
        <f>'Приложение 5'!L31</f>
        <v>0</v>
      </c>
      <c r="E32" s="39">
        <f>'Приложение 2'!L31</f>
        <v>94293.7</v>
      </c>
      <c r="F32" s="39">
        <f>'Приложение 3'!V32</f>
        <v>887123</v>
      </c>
      <c r="G32" s="55">
        <f t="shared" si="0"/>
        <v>981416.7</v>
      </c>
    </row>
    <row r="33" spans="1:8" s="28" customFormat="1" ht="14.25" customHeight="1">
      <c r="A33" s="30">
        <v>25</v>
      </c>
      <c r="B33" s="57" t="s">
        <v>71</v>
      </c>
      <c r="C33" s="39">
        <f>'Приложение 4'!L32</f>
        <v>0</v>
      </c>
      <c r="D33" s="39">
        <f>'Приложение 5'!L32</f>
        <v>0</v>
      </c>
      <c r="E33" s="39">
        <f>'Приложение 2'!L32</f>
        <v>18469.8</v>
      </c>
      <c r="F33" s="39">
        <f>'Приложение 3'!V33</f>
        <v>198254.8</v>
      </c>
      <c r="G33" s="55">
        <f t="shared" si="0"/>
        <v>216724.59999999998</v>
      </c>
    </row>
    <row r="34" spans="1:8" s="28" customFormat="1" ht="14.25" customHeight="1">
      <c r="A34" s="30">
        <v>26</v>
      </c>
      <c r="B34" s="57" t="s">
        <v>35</v>
      </c>
      <c r="C34" s="39">
        <f>'Приложение 4'!L33</f>
        <v>0</v>
      </c>
      <c r="D34" s="39">
        <f>'Приложение 5'!L33</f>
        <v>0</v>
      </c>
      <c r="E34" s="39">
        <f>'Приложение 2'!L33</f>
        <v>344306.2</v>
      </c>
      <c r="F34" s="39">
        <f>'Приложение 3'!V34</f>
        <v>3152895.8</v>
      </c>
      <c r="G34" s="55">
        <f t="shared" si="0"/>
        <v>3497202</v>
      </c>
    </row>
    <row r="35" spans="1:8" s="28" customFormat="1" ht="14.25" customHeight="1">
      <c r="A35" s="30">
        <v>27</v>
      </c>
      <c r="B35" s="57" t="s">
        <v>60</v>
      </c>
      <c r="C35" s="39">
        <f>'Приложение 4'!L34</f>
        <v>0</v>
      </c>
      <c r="D35" s="39">
        <f>'Приложение 5'!L34</f>
        <v>0</v>
      </c>
      <c r="E35" s="39">
        <f>'Приложение 2'!L34</f>
        <v>197960.3</v>
      </c>
      <c r="F35" s="39">
        <f>'Приложение 3'!V35</f>
        <v>1725228.6</v>
      </c>
      <c r="G35" s="55">
        <f t="shared" si="0"/>
        <v>1923188.9000000001</v>
      </c>
      <c r="H35" s="75"/>
    </row>
    <row r="36" spans="1:8" s="28" customFormat="1" ht="14.25" customHeight="1">
      <c r="A36" s="30">
        <v>28</v>
      </c>
      <c r="B36" s="57" t="s">
        <v>47</v>
      </c>
      <c r="C36" s="39">
        <f>'Приложение 4'!L35</f>
        <v>0</v>
      </c>
      <c r="D36" s="39">
        <f>'Приложение 5'!L35</f>
        <v>0</v>
      </c>
      <c r="E36" s="39">
        <f>'Приложение 2'!L35</f>
        <v>135126.20000000001</v>
      </c>
      <c r="F36" s="39">
        <f>'Приложение 3'!V36</f>
        <v>1411149.7</v>
      </c>
      <c r="G36" s="55">
        <f t="shared" si="0"/>
        <v>1546275.9</v>
      </c>
    </row>
    <row r="37" spans="1:8" s="28" customFormat="1" ht="14.25" customHeight="1">
      <c r="A37" s="30">
        <v>29</v>
      </c>
      <c r="B37" s="57" t="s">
        <v>68</v>
      </c>
      <c r="C37" s="39">
        <f>'Приложение 4'!L36</f>
        <v>0</v>
      </c>
      <c r="D37" s="39">
        <f>'Приложение 5'!L36</f>
        <v>0</v>
      </c>
      <c r="E37" s="39">
        <f>'Приложение 2'!L36</f>
        <v>96394.6</v>
      </c>
      <c r="F37" s="39">
        <f>'Приложение 3'!V37</f>
        <v>1067877</v>
      </c>
      <c r="G37" s="55">
        <f t="shared" si="0"/>
        <v>1164271.6000000001</v>
      </c>
    </row>
    <row r="38" spans="1:8" s="28" customFormat="1" ht="14.25" customHeight="1">
      <c r="A38" s="30">
        <v>30</v>
      </c>
      <c r="B38" s="57" t="s">
        <v>33</v>
      </c>
      <c r="C38" s="39">
        <f>'Приложение 4'!L37</f>
        <v>0</v>
      </c>
      <c r="D38" s="39">
        <f>'Приложение 5'!L37</f>
        <v>0</v>
      </c>
      <c r="E38" s="39">
        <f>'Приложение 2'!L37</f>
        <v>206050.7</v>
      </c>
      <c r="F38" s="39">
        <f>'Приложение 3'!V38</f>
        <v>1758751.2</v>
      </c>
      <c r="G38" s="55">
        <f t="shared" si="0"/>
        <v>1964801.9</v>
      </c>
    </row>
    <row r="39" spans="1:8" s="28" customFormat="1" ht="14.25" customHeight="1">
      <c r="A39" s="30">
        <v>31</v>
      </c>
      <c r="B39" s="57" t="s">
        <v>69</v>
      </c>
      <c r="C39" s="39">
        <f>'Приложение 4'!L38</f>
        <v>8.4</v>
      </c>
      <c r="D39" s="39">
        <f>'Приложение 5'!L38</f>
        <v>1.8</v>
      </c>
      <c r="E39" s="39">
        <f>'Приложение 2'!L38</f>
        <v>74110.2</v>
      </c>
      <c r="F39" s="39">
        <f>'Приложение 3'!V39</f>
        <v>731056.6</v>
      </c>
      <c r="G39" s="55">
        <f t="shared" si="0"/>
        <v>805177</v>
      </c>
    </row>
    <row r="40" spans="1:8" s="28" customFormat="1" ht="14.25" customHeight="1">
      <c r="A40" s="30">
        <v>32</v>
      </c>
      <c r="B40" s="57" t="s">
        <v>70</v>
      </c>
      <c r="C40" s="39">
        <f>'Приложение 4'!L39</f>
        <v>4.2</v>
      </c>
      <c r="D40" s="39">
        <f>'Приложение 5'!L39</f>
        <v>0.9</v>
      </c>
      <c r="E40" s="39">
        <f>'Приложение 2'!L39</f>
        <v>56329.7</v>
      </c>
      <c r="F40" s="39">
        <f>'Приложение 3'!V40</f>
        <v>551946.4</v>
      </c>
      <c r="G40" s="55">
        <f t="shared" si="0"/>
        <v>608281.20000000007</v>
      </c>
    </row>
    <row r="41" spans="1:8" s="28" customFormat="1" ht="14.25" customHeight="1">
      <c r="A41" s="30">
        <v>33</v>
      </c>
      <c r="B41" s="57" t="s">
        <v>23</v>
      </c>
      <c r="C41" s="39">
        <f>'Приложение 4'!L40</f>
        <v>0</v>
      </c>
      <c r="D41" s="39">
        <f>'Приложение 5'!L40</f>
        <v>0</v>
      </c>
      <c r="E41" s="39">
        <f>'Приложение 2'!L40</f>
        <v>30279.9</v>
      </c>
      <c r="F41" s="39">
        <f>'Приложение 3'!V41</f>
        <v>391053.6</v>
      </c>
      <c r="G41" s="55">
        <f t="shared" si="0"/>
        <v>421333.5</v>
      </c>
    </row>
    <row r="42" spans="1:8" s="28" customFormat="1" ht="14.25" customHeight="1">
      <c r="A42" s="30">
        <v>34</v>
      </c>
      <c r="B42" s="57" t="s">
        <v>36</v>
      </c>
      <c r="C42" s="39">
        <f>'Приложение 4'!L41</f>
        <v>3.3</v>
      </c>
      <c r="D42" s="39">
        <f>'Приложение 5'!L41</f>
        <v>0.7</v>
      </c>
      <c r="E42" s="39">
        <f>'Приложение 2'!L41</f>
        <v>64593.5</v>
      </c>
      <c r="F42" s="39">
        <f>'Приложение 3'!V42</f>
        <v>633282.80000000005</v>
      </c>
      <c r="G42" s="55">
        <f t="shared" si="0"/>
        <v>697880.3</v>
      </c>
    </row>
    <row r="43" spans="1:8" s="28" customFormat="1" ht="14.25" customHeight="1">
      <c r="A43" s="30">
        <v>35</v>
      </c>
      <c r="B43" s="57" t="s">
        <v>4</v>
      </c>
      <c r="C43" s="39">
        <f>'Приложение 4'!L42</f>
        <v>0</v>
      </c>
      <c r="D43" s="39">
        <f>'Приложение 5'!L42</f>
        <v>0</v>
      </c>
      <c r="E43" s="39">
        <f>'Приложение 2'!L42</f>
        <v>46417.599999999999</v>
      </c>
      <c r="F43" s="39">
        <f>'Приложение 3'!V43</f>
        <v>519284.4</v>
      </c>
      <c r="G43" s="55">
        <f t="shared" si="0"/>
        <v>565702</v>
      </c>
    </row>
    <row r="44" spans="1:8" s="28" customFormat="1" ht="14.25" customHeight="1">
      <c r="A44" s="30">
        <v>36</v>
      </c>
      <c r="B44" s="57" t="s">
        <v>5</v>
      </c>
      <c r="C44" s="39">
        <f>'Приложение 4'!L43</f>
        <v>3.3</v>
      </c>
      <c r="D44" s="39">
        <f>'Приложение 5'!L43</f>
        <v>0.7</v>
      </c>
      <c r="E44" s="39">
        <f>'Приложение 2'!L43</f>
        <v>45107.7</v>
      </c>
      <c r="F44" s="39">
        <f>'Приложение 3'!V44</f>
        <v>485859.6</v>
      </c>
      <c r="G44" s="55">
        <f t="shared" si="0"/>
        <v>530971.29999999993</v>
      </c>
    </row>
    <row r="45" spans="1:8" s="28" customFormat="1" ht="14.25" customHeight="1">
      <c r="A45" s="30">
        <v>37</v>
      </c>
      <c r="B45" s="57" t="s">
        <v>6</v>
      </c>
      <c r="C45" s="39">
        <f>'Приложение 4'!L44</f>
        <v>0</v>
      </c>
      <c r="D45" s="39">
        <f>'Приложение 5'!L44</f>
        <v>0</v>
      </c>
      <c r="E45" s="39">
        <f>'Приложение 2'!L44</f>
        <v>42182</v>
      </c>
      <c r="F45" s="39">
        <f>'Приложение 3'!V45</f>
        <v>439700.4</v>
      </c>
      <c r="G45" s="55">
        <f t="shared" si="0"/>
        <v>481882.4</v>
      </c>
    </row>
    <row r="46" spans="1:8" s="28" customFormat="1" ht="14.25" customHeight="1">
      <c r="A46" s="30">
        <v>38</v>
      </c>
      <c r="B46" s="57" t="s">
        <v>37</v>
      </c>
      <c r="C46" s="39">
        <f>'Приложение 4'!L45</f>
        <v>3.4</v>
      </c>
      <c r="D46" s="39">
        <f>'Приложение 5'!L45</f>
        <v>0.7</v>
      </c>
      <c r="E46" s="39">
        <f>'Приложение 2'!L45</f>
        <v>125453.2</v>
      </c>
      <c r="F46" s="39">
        <f>'Приложение 3'!V46</f>
        <v>1224876.7</v>
      </c>
      <c r="G46" s="55">
        <f t="shared" si="0"/>
        <v>1350334</v>
      </c>
    </row>
    <row r="47" spans="1:8" s="28" customFormat="1" ht="14.25" customHeight="1">
      <c r="A47" s="30">
        <v>39</v>
      </c>
      <c r="B47" s="57" t="s">
        <v>24</v>
      </c>
      <c r="C47" s="39">
        <f>'Приложение 4'!L46</f>
        <v>0</v>
      </c>
      <c r="D47" s="39">
        <f>'Приложение 5'!L46</f>
        <v>0</v>
      </c>
      <c r="E47" s="39">
        <f>'Приложение 2'!L46</f>
        <v>46815</v>
      </c>
      <c r="F47" s="39">
        <f>'Приложение 3'!V47</f>
        <v>481230.5</v>
      </c>
      <c r="G47" s="55">
        <f t="shared" si="0"/>
        <v>528045.5</v>
      </c>
    </row>
    <row r="48" spans="1:8" s="28" customFormat="1" ht="14.25" customHeight="1">
      <c r="A48" s="30">
        <v>40</v>
      </c>
      <c r="B48" s="57" t="s">
        <v>7</v>
      </c>
      <c r="C48" s="39">
        <f>'Приложение 4'!L47</f>
        <v>3.4</v>
      </c>
      <c r="D48" s="39">
        <f>'Приложение 5'!L47</f>
        <v>0.7</v>
      </c>
      <c r="E48" s="39">
        <f>'Приложение 2'!L47</f>
        <v>76003.5</v>
      </c>
      <c r="F48" s="39">
        <f>'Приложение 3'!V48</f>
        <v>879682.5</v>
      </c>
      <c r="G48" s="55">
        <f t="shared" si="0"/>
        <v>955690.1</v>
      </c>
    </row>
    <row r="49" spans="1:7" s="28" customFormat="1" ht="14.25" customHeight="1">
      <c r="A49" s="30">
        <v>41</v>
      </c>
      <c r="B49" s="57" t="s">
        <v>8</v>
      </c>
      <c r="C49" s="39">
        <f>'Приложение 4'!L48</f>
        <v>3.4</v>
      </c>
      <c r="D49" s="39">
        <f>'Приложение 5'!L48</f>
        <v>0.7</v>
      </c>
      <c r="E49" s="39">
        <f>'Приложение 2'!L48</f>
        <v>33522.6</v>
      </c>
      <c r="F49" s="39">
        <f>'Приложение 3'!V49</f>
        <v>352144.7</v>
      </c>
      <c r="G49" s="55">
        <f t="shared" si="0"/>
        <v>385671.4</v>
      </c>
    </row>
    <row r="50" spans="1:7" s="28" customFormat="1" ht="14.25" customHeight="1">
      <c r="A50" s="30">
        <v>42</v>
      </c>
      <c r="B50" s="57" t="s">
        <v>61</v>
      </c>
      <c r="C50" s="39">
        <f>'Приложение 4'!L49</f>
        <v>0</v>
      </c>
      <c r="D50" s="39">
        <f>'Приложение 5'!L49</f>
        <v>0</v>
      </c>
      <c r="E50" s="39">
        <f>'Приложение 2'!L49</f>
        <v>174000.2</v>
      </c>
      <c r="F50" s="39">
        <f>'Приложение 3'!V50</f>
        <v>1860741.3</v>
      </c>
      <c r="G50" s="55">
        <f t="shared" si="0"/>
        <v>2034741.5</v>
      </c>
    </row>
    <row r="51" spans="1:7" s="28" customFormat="1" ht="14.25" customHeight="1">
      <c r="A51" s="30">
        <v>43</v>
      </c>
      <c r="B51" s="57" t="s">
        <v>25</v>
      </c>
      <c r="C51" s="39">
        <f>'Приложение 4'!L50</f>
        <v>3.3</v>
      </c>
      <c r="D51" s="39">
        <f>'Приложение 5'!L50</f>
        <v>0.7</v>
      </c>
      <c r="E51" s="39">
        <f>'Приложение 2'!L50</f>
        <v>37527.4</v>
      </c>
      <c r="F51" s="39">
        <f>'Приложение 3'!V51</f>
        <v>434692.2</v>
      </c>
      <c r="G51" s="55">
        <f t="shared" si="0"/>
        <v>472223.60000000003</v>
      </c>
    </row>
    <row r="52" spans="1:7" s="28" customFormat="1" ht="14.25" customHeight="1">
      <c r="A52" s="30">
        <v>44</v>
      </c>
      <c r="B52" s="57" t="s">
        <v>9</v>
      </c>
      <c r="C52" s="39">
        <f>'Приложение 4'!L51</f>
        <v>0</v>
      </c>
      <c r="D52" s="39">
        <f>'Приложение 5'!L51</f>
        <v>0</v>
      </c>
      <c r="E52" s="39">
        <f>'Приложение 2'!L51</f>
        <v>36323.599999999999</v>
      </c>
      <c r="F52" s="39">
        <f>'Приложение 3'!V52</f>
        <v>369022.9</v>
      </c>
      <c r="G52" s="55">
        <f t="shared" si="0"/>
        <v>405346.5</v>
      </c>
    </row>
    <row r="53" spans="1:7" s="28" customFormat="1" ht="14.25" customHeight="1">
      <c r="A53" s="30">
        <v>45</v>
      </c>
      <c r="B53" s="57" t="s">
        <v>62</v>
      </c>
      <c r="C53" s="39">
        <f>'Приложение 4'!L52</f>
        <v>4.3</v>
      </c>
      <c r="D53" s="39">
        <f>'Приложение 5'!L52</f>
        <v>0.9</v>
      </c>
      <c r="E53" s="39">
        <f>'Приложение 2'!L52</f>
        <v>143175.5</v>
      </c>
      <c r="F53" s="39">
        <f>'Приложение 3'!V53</f>
        <v>1648065.7</v>
      </c>
      <c r="G53" s="55">
        <f t="shared" si="0"/>
        <v>1791246.4</v>
      </c>
    </row>
    <row r="54" spans="1:7" s="28" customFormat="1" ht="14.25" customHeight="1">
      <c r="A54" s="30">
        <v>46</v>
      </c>
      <c r="B54" s="57" t="s">
        <v>43</v>
      </c>
      <c r="C54" s="39">
        <f>'Приложение 4'!L53</f>
        <v>3.6</v>
      </c>
      <c r="D54" s="39">
        <f>'Приложение 5'!L53</f>
        <v>0.8</v>
      </c>
      <c r="E54" s="39">
        <f>'Приложение 2'!L53</f>
        <v>42200.2</v>
      </c>
      <c r="F54" s="39">
        <f>'Приложение 3'!V54</f>
        <v>518551.7</v>
      </c>
      <c r="G54" s="55">
        <f t="shared" si="0"/>
        <v>560756.30000000005</v>
      </c>
    </row>
    <row r="55" spans="1:7" s="28" customFormat="1" ht="14.25" customHeight="1">
      <c r="A55" s="30">
        <v>47</v>
      </c>
      <c r="B55" s="57" t="s">
        <v>10</v>
      </c>
      <c r="C55" s="39">
        <f>'Приложение 4'!L54</f>
        <v>0</v>
      </c>
      <c r="D55" s="39">
        <f>'Приложение 5'!L54</f>
        <v>0</v>
      </c>
      <c r="E55" s="39">
        <f>'Приложение 2'!L54</f>
        <v>19578.900000000001</v>
      </c>
      <c r="F55" s="39">
        <f>'Приложение 3'!V55</f>
        <v>208812.3</v>
      </c>
      <c r="G55" s="55">
        <f t="shared" si="0"/>
        <v>228391.19999999998</v>
      </c>
    </row>
    <row r="56" spans="1:7" s="28" customFormat="1" ht="14.25" customHeight="1">
      <c r="A56" s="30">
        <v>48</v>
      </c>
      <c r="B56" s="57" t="s">
        <v>51</v>
      </c>
      <c r="C56" s="39">
        <f>'Приложение 4'!L55</f>
        <v>7.7</v>
      </c>
      <c r="D56" s="39">
        <f>'Приложение 5'!L55</f>
        <v>1.7</v>
      </c>
      <c r="E56" s="39">
        <f>'Приложение 2'!L55</f>
        <v>49851.199999999997</v>
      </c>
      <c r="F56" s="39">
        <f>'Приложение 3'!V56</f>
        <v>508143.9</v>
      </c>
      <c r="G56" s="55">
        <f t="shared" si="0"/>
        <v>558004.5</v>
      </c>
    </row>
    <row r="57" spans="1:7" s="28" customFormat="1" ht="14.25" customHeight="1">
      <c r="A57" s="30">
        <v>49</v>
      </c>
      <c r="B57" s="57" t="s">
        <v>11</v>
      </c>
      <c r="C57" s="39">
        <f>'Приложение 4'!L56</f>
        <v>0</v>
      </c>
      <c r="D57" s="39">
        <f>'Приложение 5'!L56</f>
        <v>0</v>
      </c>
      <c r="E57" s="39">
        <f>'Приложение 2'!L56</f>
        <v>47054.7</v>
      </c>
      <c r="F57" s="39">
        <f>'Приложение 3'!V57</f>
        <v>432282.9</v>
      </c>
      <c r="G57" s="55">
        <f t="shared" si="0"/>
        <v>479337.60000000003</v>
      </c>
    </row>
    <row r="58" spans="1:7" s="63" customFormat="1" ht="14.25" customHeight="1">
      <c r="A58" s="61">
        <v>50</v>
      </c>
      <c r="B58" s="62" t="s">
        <v>26</v>
      </c>
      <c r="C58" s="55">
        <f>'Приложение 4'!L57</f>
        <v>6.6</v>
      </c>
      <c r="D58" s="55">
        <f>'Приложение 5'!L57</f>
        <v>1.4</v>
      </c>
      <c r="E58" s="55">
        <f>'Приложение 2'!L57</f>
        <v>39538.6</v>
      </c>
      <c r="F58" s="55">
        <f>'Приложение 3'!V58</f>
        <v>487331.1</v>
      </c>
      <c r="G58" s="55">
        <f t="shared" si="0"/>
        <v>526877.69999999995</v>
      </c>
    </row>
    <row r="59" spans="1:7" s="28" customFormat="1" ht="14.25" customHeight="1">
      <c r="A59" s="30">
        <v>51</v>
      </c>
      <c r="B59" s="57" t="s">
        <v>12</v>
      </c>
      <c r="C59" s="39">
        <f>'Приложение 4'!L58</f>
        <v>0</v>
      </c>
      <c r="D59" s="39">
        <f>'Приложение 5'!L58</f>
        <v>0</v>
      </c>
      <c r="E59" s="39">
        <f>'Приложение 2'!L58</f>
        <v>39667.300000000003</v>
      </c>
      <c r="F59" s="39">
        <f>'Приложение 3'!V59</f>
        <v>443350.4</v>
      </c>
      <c r="G59" s="55">
        <f t="shared" si="0"/>
        <v>483017.7</v>
      </c>
    </row>
    <row r="60" spans="1:7" s="28" customFormat="1" ht="14.25" customHeight="1">
      <c r="A60" s="30">
        <v>52</v>
      </c>
      <c r="B60" s="57" t="s">
        <v>72</v>
      </c>
      <c r="C60" s="39">
        <f>'Приложение 4'!L59</f>
        <v>0</v>
      </c>
      <c r="D60" s="39">
        <f>'Приложение 5'!L59</f>
        <v>0</v>
      </c>
      <c r="E60" s="39">
        <f>'Приложение 2'!L59</f>
        <v>6482.7</v>
      </c>
      <c r="F60" s="39">
        <f>'Приложение 3'!V60</f>
        <v>77225.100000000006</v>
      </c>
      <c r="G60" s="55">
        <f t="shared" si="0"/>
        <v>83707.8</v>
      </c>
    </row>
    <row r="61" spans="1:7" s="28" customFormat="1" ht="14.25" customHeight="1">
      <c r="A61" s="30">
        <v>53</v>
      </c>
      <c r="B61" s="57" t="s">
        <v>13</v>
      </c>
      <c r="C61" s="39">
        <f>'Приложение 4'!L60</f>
        <v>0</v>
      </c>
      <c r="D61" s="39">
        <f>'Приложение 5'!L60</f>
        <v>0</v>
      </c>
      <c r="E61" s="39">
        <f>'Приложение 2'!L60</f>
        <v>176464.8</v>
      </c>
      <c r="F61" s="39">
        <f>'Приложение 3'!V61</f>
        <v>2272605.9</v>
      </c>
      <c r="G61" s="55">
        <f t="shared" si="0"/>
        <v>2449070.6999999997</v>
      </c>
    </row>
    <row r="62" spans="1:7" s="28" customFormat="1" ht="14.25" customHeight="1">
      <c r="A62" s="30">
        <v>54</v>
      </c>
      <c r="B62" s="57" t="s">
        <v>27</v>
      </c>
      <c r="C62" s="39">
        <f>'Приложение 4'!L61</f>
        <v>4.5999999999999996</v>
      </c>
      <c r="D62" s="39">
        <f>'Приложение 5'!L61</f>
        <v>1</v>
      </c>
      <c r="E62" s="39">
        <f>'Приложение 2'!L61</f>
        <v>20084.900000000001</v>
      </c>
      <c r="F62" s="39">
        <f>'Приложение 3'!V62</f>
        <v>362295</v>
      </c>
      <c r="G62" s="55">
        <f t="shared" si="0"/>
        <v>382385.5</v>
      </c>
    </row>
    <row r="63" spans="1:7" s="28" customFormat="1" ht="14.25" customHeight="1">
      <c r="A63" s="30">
        <v>55</v>
      </c>
      <c r="B63" s="57" t="s">
        <v>44</v>
      </c>
      <c r="C63" s="39">
        <f>'Приложение 4'!L62</f>
        <v>3.3</v>
      </c>
      <c r="D63" s="39">
        <f>'Приложение 5'!L62</f>
        <v>0.7</v>
      </c>
      <c r="E63" s="39">
        <f>'Приложение 2'!L62</f>
        <v>77598</v>
      </c>
      <c r="F63" s="39">
        <f>'Приложение 3'!V63</f>
        <v>865651.1</v>
      </c>
      <c r="G63" s="55">
        <f t="shared" si="0"/>
        <v>943253.1</v>
      </c>
    </row>
    <row r="64" spans="1:7" s="28" customFormat="1" ht="14.25" customHeight="1">
      <c r="A64" s="30">
        <v>56</v>
      </c>
      <c r="B64" s="57" t="s">
        <v>28</v>
      </c>
      <c r="C64" s="39">
        <f>'Приложение 4'!L63</f>
        <v>0</v>
      </c>
      <c r="D64" s="39">
        <f>'Приложение 5'!L63</f>
        <v>0</v>
      </c>
      <c r="E64" s="39">
        <f>'Приложение 2'!L63</f>
        <v>20597.900000000001</v>
      </c>
      <c r="F64" s="39">
        <f>'Приложение 3'!V64</f>
        <v>201472.8</v>
      </c>
      <c r="G64" s="55">
        <f t="shared" si="0"/>
        <v>222070.69999999998</v>
      </c>
    </row>
    <row r="65" spans="1:7" s="28" customFormat="1" ht="14.25" customHeight="1">
      <c r="A65" s="30">
        <v>57</v>
      </c>
      <c r="B65" s="57" t="s">
        <v>63</v>
      </c>
      <c r="C65" s="39">
        <f>'Приложение 4'!L64</f>
        <v>0</v>
      </c>
      <c r="D65" s="39">
        <f>'Приложение 5'!L64</f>
        <v>0</v>
      </c>
      <c r="E65" s="39">
        <f>'Приложение 2'!L64</f>
        <v>150239.29999999999</v>
      </c>
      <c r="F65" s="39">
        <f>'Приложение 3'!V65</f>
        <v>1517984.9</v>
      </c>
      <c r="G65" s="55">
        <f t="shared" si="0"/>
        <v>1668224.2</v>
      </c>
    </row>
    <row r="66" spans="1:7" s="28" customFormat="1" ht="14.25" customHeight="1">
      <c r="A66" s="30">
        <v>58</v>
      </c>
      <c r="B66" s="57" t="s">
        <v>64</v>
      </c>
      <c r="C66" s="39">
        <f>'Приложение 4'!L65</f>
        <v>0</v>
      </c>
      <c r="D66" s="39">
        <f>'Приложение 5'!L65</f>
        <v>0</v>
      </c>
      <c r="E66" s="39">
        <f>'Приложение 2'!L65</f>
        <v>124846</v>
      </c>
      <c r="F66" s="39">
        <f>'Приложение 3'!V66</f>
        <v>1237980</v>
      </c>
      <c r="G66" s="55">
        <f t="shared" si="0"/>
        <v>1362826</v>
      </c>
    </row>
    <row r="67" spans="1:7" s="28" customFormat="1" ht="14.25" customHeight="1">
      <c r="A67" s="30">
        <v>59</v>
      </c>
      <c r="B67" s="57" t="s">
        <v>45</v>
      </c>
      <c r="C67" s="39">
        <f>'Приложение 4'!L66</f>
        <v>7.7</v>
      </c>
      <c r="D67" s="39">
        <f>'Приложение 5'!L66</f>
        <v>1.7</v>
      </c>
      <c r="E67" s="39">
        <f>'Приложение 2'!L66</f>
        <v>116613.5</v>
      </c>
      <c r="F67" s="39">
        <f>'Приложение 3'!V67</f>
        <v>1291949.6000000001</v>
      </c>
      <c r="G67" s="55">
        <f t="shared" si="0"/>
        <v>1408572.5</v>
      </c>
    </row>
    <row r="68" spans="1:7" s="28" customFormat="1" ht="14.25" customHeight="1">
      <c r="A68" s="30">
        <v>60</v>
      </c>
      <c r="B68" s="57" t="s">
        <v>14</v>
      </c>
      <c r="C68" s="39">
        <f>'Приложение 4'!L67</f>
        <v>32.9</v>
      </c>
      <c r="D68" s="39">
        <f>'Приложение 5'!L67</f>
        <v>4.2</v>
      </c>
      <c r="E68" s="39">
        <f>'Приложение 2'!L67</f>
        <v>35860.699999999997</v>
      </c>
      <c r="F68" s="39">
        <f>'Приложение 3'!V68</f>
        <v>264838.90000000002</v>
      </c>
      <c r="G68" s="55">
        <f t="shared" si="0"/>
        <v>300736.7</v>
      </c>
    </row>
    <row r="69" spans="1:7" s="28" customFormat="1" ht="14.25" customHeight="1">
      <c r="A69" s="30">
        <v>61</v>
      </c>
      <c r="B69" s="57" t="s">
        <v>46</v>
      </c>
      <c r="C69" s="39">
        <f>'Приложение 4'!L68</f>
        <v>3.3</v>
      </c>
      <c r="D69" s="39">
        <f>'Приложение 5'!L68</f>
        <v>0.7</v>
      </c>
      <c r="E69" s="39">
        <f>'Приложение 2'!L68</f>
        <v>51411</v>
      </c>
      <c r="F69" s="39">
        <f>'Приложение 3'!V69</f>
        <v>524330</v>
      </c>
      <c r="G69" s="55">
        <f t="shared" si="0"/>
        <v>575745</v>
      </c>
    </row>
    <row r="70" spans="1:7" s="28" customFormat="1" ht="14.25" customHeight="1">
      <c r="A70" s="30">
        <v>62</v>
      </c>
      <c r="B70" s="57" t="s">
        <v>29</v>
      </c>
      <c r="C70" s="39">
        <f>'Приложение 4'!L69</f>
        <v>3.3</v>
      </c>
      <c r="D70" s="39">
        <f>'Приложение 5'!L69</f>
        <v>0.7</v>
      </c>
      <c r="E70" s="39">
        <f>'Приложение 2'!L69</f>
        <v>21640.400000000001</v>
      </c>
      <c r="F70" s="39">
        <f>'Приложение 3'!V70</f>
        <v>243507.4</v>
      </c>
      <c r="G70" s="55">
        <f t="shared" ref="G70:G94" si="1">C70+D70+E70+F70</f>
        <v>265151.8</v>
      </c>
    </row>
    <row r="71" spans="1:7" s="28" customFormat="1" ht="14.25" customHeight="1">
      <c r="A71" s="30">
        <v>63</v>
      </c>
      <c r="B71" s="57" t="s">
        <v>38</v>
      </c>
      <c r="C71" s="39">
        <f>'Приложение 4'!L70</f>
        <v>0</v>
      </c>
      <c r="D71" s="39">
        <f>'Приложение 5'!L70</f>
        <v>0</v>
      </c>
      <c r="E71" s="39">
        <f>'Приложение 2'!L70</f>
        <v>201232.8</v>
      </c>
      <c r="F71" s="39">
        <f>'Приложение 3'!V71</f>
        <v>1941617</v>
      </c>
      <c r="G71" s="55">
        <f t="shared" si="1"/>
        <v>2142849.7999999998</v>
      </c>
    </row>
    <row r="72" spans="1:7" s="28" customFormat="1" ht="14.25" customHeight="1">
      <c r="A72" s="30">
        <v>64</v>
      </c>
      <c r="B72" s="57" t="s">
        <v>15</v>
      </c>
      <c r="C72" s="39">
        <f>'Приложение 4'!L71</f>
        <v>3.4</v>
      </c>
      <c r="D72" s="39">
        <f>'Приложение 5'!L71</f>
        <v>0.7</v>
      </c>
      <c r="E72" s="39">
        <f>'Приложение 2'!L71</f>
        <v>35838.9</v>
      </c>
      <c r="F72" s="39">
        <f>'Приложение 3'!V72</f>
        <v>386552.4</v>
      </c>
      <c r="G72" s="55">
        <f t="shared" si="1"/>
        <v>422395.4</v>
      </c>
    </row>
    <row r="73" spans="1:7" s="28" customFormat="1" ht="14.25" customHeight="1">
      <c r="A73" s="30">
        <v>65</v>
      </c>
      <c r="B73" s="57" t="s">
        <v>48</v>
      </c>
      <c r="C73" s="39">
        <f>'Приложение 4'!L72</f>
        <v>3.3</v>
      </c>
      <c r="D73" s="39">
        <f>'Приложение 5'!L72</f>
        <v>0.7</v>
      </c>
      <c r="E73" s="39">
        <f>'Приложение 2'!L72</f>
        <v>103604.2</v>
      </c>
      <c r="F73" s="39">
        <f>'Приложение 3'!V73</f>
        <v>1171738.3</v>
      </c>
      <c r="G73" s="55">
        <f t="shared" si="1"/>
        <v>1275346.5</v>
      </c>
    </row>
    <row r="74" spans="1:7" s="28" customFormat="1" ht="14.25" customHeight="1">
      <c r="A74" s="30">
        <v>66</v>
      </c>
      <c r="B74" s="57" t="s">
        <v>49</v>
      </c>
      <c r="C74" s="39">
        <f>'Приложение 4'!L73</f>
        <v>0</v>
      </c>
      <c r="D74" s="39">
        <f>'Приложение 5'!L73</f>
        <v>0</v>
      </c>
      <c r="E74" s="39">
        <f>'Приложение 2'!L73</f>
        <v>109550</v>
      </c>
      <c r="F74" s="39">
        <f>'Приложение 3'!V74</f>
        <v>1089202.3</v>
      </c>
      <c r="G74" s="55">
        <f t="shared" si="1"/>
        <v>1198752.3</v>
      </c>
    </row>
    <row r="75" spans="1:7" s="28" customFormat="1" ht="14.25" customHeight="1">
      <c r="A75" s="30">
        <v>67</v>
      </c>
      <c r="B75" s="57" t="s">
        <v>73</v>
      </c>
      <c r="C75" s="39">
        <f>'Приложение 4'!L74</f>
        <v>0</v>
      </c>
      <c r="D75" s="39">
        <f>'Приложение 5'!L74</f>
        <v>0</v>
      </c>
      <c r="E75" s="39">
        <f>'Приложение 2'!L74</f>
        <v>30772.5</v>
      </c>
      <c r="F75" s="39">
        <f>'Приложение 3'!V75</f>
        <v>337512.5</v>
      </c>
      <c r="G75" s="55">
        <f t="shared" si="1"/>
        <v>368285</v>
      </c>
    </row>
    <row r="76" spans="1:7" s="28" customFormat="1" ht="14.25" customHeight="1">
      <c r="A76" s="30">
        <v>68</v>
      </c>
      <c r="B76" s="57" t="s">
        <v>52</v>
      </c>
      <c r="C76" s="39">
        <f>'Приложение 4'!L75</f>
        <v>0</v>
      </c>
      <c r="D76" s="39">
        <f>'Приложение 5'!L75</f>
        <v>0</v>
      </c>
      <c r="E76" s="39">
        <f>'Приложение 2'!L75</f>
        <v>172731.6</v>
      </c>
      <c r="F76" s="39">
        <f>'Приложение 3'!V76</f>
        <v>1921119.9</v>
      </c>
      <c r="G76" s="55">
        <f t="shared" si="1"/>
        <v>2093851.5</v>
      </c>
    </row>
    <row r="77" spans="1:7" s="28" customFormat="1" ht="14.25" customHeight="1">
      <c r="A77" s="30">
        <v>69</v>
      </c>
      <c r="B77" s="57" t="s">
        <v>16</v>
      </c>
      <c r="C77" s="39">
        <f>'Приложение 4'!L76</f>
        <v>3.3</v>
      </c>
      <c r="D77" s="39">
        <f>'Приложение 5'!L76</f>
        <v>0.7</v>
      </c>
      <c r="E77" s="39">
        <f>'Приложение 2'!L76</f>
        <v>30765.599999999999</v>
      </c>
      <c r="F77" s="39">
        <f>'Приложение 3'!V77</f>
        <v>312620</v>
      </c>
      <c r="G77" s="55">
        <f t="shared" si="1"/>
        <v>343389.6</v>
      </c>
    </row>
    <row r="78" spans="1:7" s="28" customFormat="1" ht="14.25" customHeight="1">
      <c r="A78" s="30">
        <v>70</v>
      </c>
      <c r="B78" s="57" t="s">
        <v>17</v>
      </c>
      <c r="C78" s="39">
        <f>'Приложение 4'!L77</f>
        <v>0</v>
      </c>
      <c r="D78" s="39">
        <f>'Приложение 5'!L77</f>
        <v>0</v>
      </c>
      <c r="E78" s="39">
        <f>'Приложение 2'!L77</f>
        <v>40804.400000000001</v>
      </c>
      <c r="F78" s="39">
        <f>'Приложение 3'!V78</f>
        <v>395286.1</v>
      </c>
      <c r="G78" s="55">
        <f t="shared" si="1"/>
        <v>436090.5</v>
      </c>
    </row>
    <row r="79" spans="1:7" s="28" customFormat="1" ht="14.25" customHeight="1">
      <c r="A79" s="30">
        <v>71</v>
      </c>
      <c r="B79" s="57" t="s">
        <v>18</v>
      </c>
      <c r="C79" s="39">
        <f>'Приложение 4'!L78</f>
        <v>0</v>
      </c>
      <c r="D79" s="39">
        <f>'Приложение 5'!L78</f>
        <v>0</v>
      </c>
      <c r="E79" s="39">
        <f>'Приложение 2'!L78</f>
        <v>40214.1</v>
      </c>
      <c r="F79" s="39">
        <f>'Приложение 3'!V79</f>
        <v>435318.4</v>
      </c>
      <c r="G79" s="55">
        <f t="shared" si="1"/>
        <v>475532.5</v>
      </c>
    </row>
    <row r="80" spans="1:7" s="28" customFormat="1" ht="14.25" customHeight="1">
      <c r="A80" s="30">
        <v>72</v>
      </c>
      <c r="B80" s="57" t="s">
        <v>65</v>
      </c>
      <c r="C80" s="39">
        <f>'Приложение 4'!L79</f>
        <v>4.5</v>
      </c>
      <c r="D80" s="39">
        <f>'Приложение 5'!L79</f>
        <v>1</v>
      </c>
      <c r="E80" s="39">
        <f>'Приложение 2'!L79</f>
        <v>55314.6</v>
      </c>
      <c r="F80" s="39">
        <f>'Приложение 3'!V80</f>
        <v>632323</v>
      </c>
      <c r="G80" s="55">
        <f t="shared" si="1"/>
        <v>687643.1</v>
      </c>
    </row>
    <row r="81" spans="1:8" s="28" customFormat="1" ht="14.25" customHeight="1">
      <c r="A81" s="30">
        <v>73</v>
      </c>
      <c r="B81" s="57" t="s">
        <v>19</v>
      </c>
      <c r="C81" s="39">
        <f>'Приложение 4'!L80</f>
        <v>0</v>
      </c>
      <c r="D81" s="39">
        <f>'Приложение 5'!L80</f>
        <v>0</v>
      </c>
      <c r="E81" s="39">
        <f>'Приложение 2'!L80</f>
        <v>44287.6</v>
      </c>
      <c r="F81" s="39">
        <f>'Приложение 3'!V81</f>
        <v>458678.9</v>
      </c>
      <c r="G81" s="55">
        <f t="shared" si="1"/>
        <v>502966.5</v>
      </c>
      <c r="H81" s="75"/>
    </row>
    <row r="82" spans="1:8" s="28" customFormat="1" ht="14.25" customHeight="1">
      <c r="A82" s="30">
        <v>74</v>
      </c>
      <c r="B82" s="57" t="s">
        <v>53</v>
      </c>
      <c r="C82" s="39">
        <f>'Приложение 4'!L81</f>
        <v>3.8</v>
      </c>
      <c r="D82" s="39">
        <f>'Приложение 5'!L81</f>
        <v>0.8</v>
      </c>
      <c r="E82" s="39">
        <f>'Приложение 2'!L81</f>
        <v>94844.3</v>
      </c>
      <c r="F82" s="39">
        <f>'Приложение 3'!V82</f>
        <v>1077053.3999999999</v>
      </c>
      <c r="G82" s="55">
        <f t="shared" si="1"/>
        <v>1171902.2999999998</v>
      </c>
    </row>
    <row r="83" spans="1:8" s="28" customFormat="1" ht="14.25" customHeight="1">
      <c r="A83" s="30">
        <v>75</v>
      </c>
      <c r="B83" s="57" t="s">
        <v>50</v>
      </c>
      <c r="C83" s="39">
        <f>'Приложение 4'!L82</f>
        <v>3.4</v>
      </c>
      <c r="D83" s="39">
        <f>'Приложение 5'!L82</f>
        <v>0.7</v>
      </c>
      <c r="E83" s="39">
        <f>'Приложение 2'!L82</f>
        <v>46869.1</v>
      </c>
      <c r="F83" s="39">
        <f>'Приложение 3'!V83</f>
        <v>499167.8</v>
      </c>
      <c r="G83" s="55">
        <f t="shared" si="1"/>
        <v>546041</v>
      </c>
    </row>
    <row r="84" spans="1:8" s="28" customFormat="1" ht="14.25" customHeight="1">
      <c r="A84" s="30">
        <v>76</v>
      </c>
      <c r="B84" s="57" t="s">
        <v>54</v>
      </c>
      <c r="C84" s="39">
        <f>'Приложение 4'!L83</f>
        <v>7.6</v>
      </c>
      <c r="D84" s="39">
        <f>'Приложение 5'!L83</f>
        <v>1.6</v>
      </c>
      <c r="E84" s="39">
        <f>'Приложение 2'!L83</f>
        <v>175081</v>
      </c>
      <c r="F84" s="39">
        <f>'Приложение 3'!V84</f>
        <v>1828995.2</v>
      </c>
      <c r="G84" s="55">
        <f t="shared" si="1"/>
        <v>2004085.4</v>
      </c>
    </row>
    <row r="85" spans="1:8" s="28" customFormat="1" ht="14.25" customHeight="1">
      <c r="A85" s="30">
        <v>77</v>
      </c>
      <c r="B85" s="57" t="s">
        <v>20</v>
      </c>
      <c r="C85" s="39">
        <f>'Приложение 4'!L84</f>
        <v>3.3</v>
      </c>
      <c r="D85" s="39">
        <f>'Приложение 5'!L84</f>
        <v>0.7</v>
      </c>
      <c r="E85" s="39">
        <f>'Приложение 2'!L84</f>
        <v>36179.300000000003</v>
      </c>
      <c r="F85" s="39">
        <f>'Приложение 3'!V85</f>
        <v>381667.6</v>
      </c>
      <c r="G85" s="55">
        <f t="shared" si="1"/>
        <v>417850.89999999997</v>
      </c>
    </row>
    <row r="86" spans="1:8" s="28" customFormat="1" ht="14.25" customHeight="1">
      <c r="A86" s="30">
        <v>78</v>
      </c>
      <c r="B86" s="57" t="s">
        <v>112</v>
      </c>
      <c r="C86" s="39">
        <f>'Приложение 4'!L85</f>
        <v>16.600000000000001</v>
      </c>
      <c r="D86" s="39">
        <f>'Приложение 5'!L85</f>
        <v>3.5</v>
      </c>
      <c r="E86" s="39">
        <f>'Приложение 2'!L85</f>
        <v>217589.8</v>
      </c>
      <c r="F86" s="39">
        <f>'Приложение 3'!V86</f>
        <v>3048409.5</v>
      </c>
      <c r="G86" s="55">
        <f t="shared" si="1"/>
        <v>3266019.4</v>
      </c>
    </row>
    <row r="87" spans="1:8" s="28" customFormat="1" ht="14.25" customHeight="1">
      <c r="A87" s="30">
        <v>79</v>
      </c>
      <c r="B87" s="57" t="s">
        <v>113</v>
      </c>
      <c r="C87" s="39">
        <f>'Приложение 4'!L86</f>
        <v>0</v>
      </c>
      <c r="D87" s="39">
        <f>'Приложение 5'!L86</f>
        <v>0</v>
      </c>
      <c r="E87" s="39">
        <f>'Приложение 2'!L86</f>
        <v>93289.2</v>
      </c>
      <c r="F87" s="39">
        <f>'Приложение 3'!V87</f>
        <v>1365647.7</v>
      </c>
      <c r="G87" s="55">
        <f t="shared" si="1"/>
        <v>1458936.9</v>
      </c>
    </row>
    <row r="88" spans="1:8" s="28" customFormat="1" ht="14.25" customHeight="1">
      <c r="A88" s="30">
        <v>80</v>
      </c>
      <c r="B88" s="57" t="s">
        <v>86</v>
      </c>
      <c r="C88" s="39">
        <f>'Приложение 4'!L87</f>
        <v>6.6</v>
      </c>
      <c r="D88" s="39">
        <f>'Приложение 5'!L87</f>
        <v>1.4</v>
      </c>
      <c r="E88" s="39">
        <f>'Приложение 2'!L87</f>
        <v>19290</v>
      </c>
      <c r="F88" s="39">
        <f>'Приложение 3'!V88</f>
        <v>222251.9</v>
      </c>
      <c r="G88" s="55">
        <f t="shared" si="1"/>
        <v>241549.9</v>
      </c>
    </row>
    <row r="89" spans="1:8" s="28" customFormat="1" ht="14.25" customHeight="1">
      <c r="A89" s="30">
        <v>81</v>
      </c>
      <c r="B89" s="57" t="s">
        <v>74</v>
      </c>
      <c r="C89" s="39">
        <f>'Приложение 4'!L88</f>
        <v>0</v>
      </c>
      <c r="D89" s="39">
        <f>'Приложение 5'!L88</f>
        <v>0</v>
      </c>
      <c r="E89" s="39">
        <f>'Приложение 2'!L88</f>
        <v>12969.8</v>
      </c>
      <c r="F89" s="39">
        <f>'Приложение 3'!V89</f>
        <v>120439.8</v>
      </c>
      <c r="G89" s="55">
        <f t="shared" si="1"/>
        <v>133409.60000000001</v>
      </c>
    </row>
    <row r="90" spans="1:8" s="28" customFormat="1" ht="14.25" customHeight="1">
      <c r="A90" s="30">
        <v>82</v>
      </c>
      <c r="B90" s="57" t="s">
        <v>87</v>
      </c>
      <c r="C90" s="39">
        <f>'Приложение 4'!L89</f>
        <v>0</v>
      </c>
      <c r="D90" s="39">
        <f>'Приложение 5'!L89</f>
        <v>0</v>
      </c>
      <c r="E90" s="39">
        <f>'Приложение 2'!L89</f>
        <v>3218.7</v>
      </c>
      <c r="F90" s="39">
        <f>'Приложение 3'!V90</f>
        <v>27532.6</v>
      </c>
      <c r="G90" s="55">
        <f t="shared" si="1"/>
        <v>30751.3</v>
      </c>
    </row>
    <row r="91" spans="1:8" s="28" customFormat="1" ht="14.25" customHeight="1">
      <c r="A91" s="30">
        <v>83</v>
      </c>
      <c r="B91" s="57" t="s">
        <v>114</v>
      </c>
      <c r="C91" s="39">
        <f>'Приложение 4'!L90</f>
        <v>5</v>
      </c>
      <c r="D91" s="39">
        <f>'Приложение 5'!L90</f>
        <v>1.1000000000000001</v>
      </c>
      <c r="E91" s="39">
        <f>'Приложение 2'!L90</f>
        <v>79338.2</v>
      </c>
      <c r="F91" s="39">
        <f>'Приложение 3'!V91</f>
        <v>1125164.8</v>
      </c>
      <c r="G91" s="55">
        <f t="shared" si="1"/>
        <v>1204509.1000000001</v>
      </c>
    </row>
    <row r="92" spans="1:8" s="28" customFormat="1" ht="14.25" customHeight="1">
      <c r="A92" s="30">
        <v>84</v>
      </c>
      <c r="B92" s="57" t="s">
        <v>75</v>
      </c>
      <c r="C92" s="39">
        <f>'Приложение 4'!L91</f>
        <v>0</v>
      </c>
      <c r="D92" s="39">
        <f>'Приложение 5'!L91</f>
        <v>0</v>
      </c>
      <c r="E92" s="39">
        <f>'Приложение 2'!L91</f>
        <v>6069</v>
      </c>
      <c r="F92" s="39">
        <f>'Приложение 3'!V92</f>
        <v>44891.3</v>
      </c>
      <c r="G92" s="55">
        <f t="shared" si="1"/>
        <v>50960.3</v>
      </c>
    </row>
    <row r="93" spans="1:8" s="28" customFormat="1" ht="14.25" customHeight="1">
      <c r="A93" s="30">
        <v>85</v>
      </c>
      <c r="B93" s="57" t="s">
        <v>115</v>
      </c>
      <c r="C93" s="39">
        <f>'Приложение 4'!L92</f>
        <v>5</v>
      </c>
      <c r="D93" s="39">
        <f>'Приложение 5'!L92</f>
        <v>1.1000000000000001</v>
      </c>
      <c r="E93" s="39">
        <f>'Приложение 2'!L92</f>
        <v>32348.7</v>
      </c>
      <c r="F93" s="39">
        <f>'Приложение 3'!V93</f>
        <v>390353.6</v>
      </c>
      <c r="G93" s="55">
        <f t="shared" si="1"/>
        <v>422708.39999999997</v>
      </c>
    </row>
    <row r="94" spans="1:8" s="28" customFormat="1" ht="14.25" customHeight="1">
      <c r="A94" s="30">
        <v>86</v>
      </c>
      <c r="B94" s="57" t="s">
        <v>116</v>
      </c>
      <c r="C94" s="39">
        <f>'Приложение 4'!L93</f>
        <v>0</v>
      </c>
      <c r="D94" s="39">
        <f>'Приложение 5'!L93</f>
        <v>0</v>
      </c>
      <c r="E94" s="39">
        <f>'Приложение 2'!L93</f>
        <v>685.8</v>
      </c>
      <c r="F94" s="39">
        <f>'Приложение 3'!V94</f>
        <v>6357.8</v>
      </c>
      <c r="G94" s="55">
        <f t="shared" si="1"/>
        <v>7043.6</v>
      </c>
    </row>
    <row r="95" spans="1:8">
      <c r="A95" s="31"/>
      <c r="B95" s="32" t="s">
        <v>88</v>
      </c>
      <c r="C95" s="33"/>
      <c r="D95" s="33"/>
      <c r="E95" s="33"/>
      <c r="F95" s="33"/>
      <c r="G95" s="34">
        <v>4200870.5999999996</v>
      </c>
    </row>
    <row r="97" spans="6:7">
      <c r="F97" s="54"/>
      <c r="G97" s="54">
        <f>G95*100/G7</f>
        <v>4.723755490362648</v>
      </c>
    </row>
    <row r="98" spans="6:7">
      <c r="G98" s="54"/>
    </row>
    <row r="99" spans="6:7">
      <c r="G99" s="54">
        <v>88930737.599999994</v>
      </c>
    </row>
    <row r="100" spans="6:7">
      <c r="G100" s="56"/>
    </row>
    <row r="101" spans="6:7">
      <c r="G101" s="54">
        <f>G99-G7</f>
        <v>0</v>
      </c>
    </row>
  </sheetData>
  <mergeCells count="5">
    <mergeCell ref="A1:G1"/>
    <mergeCell ref="C4:F4"/>
    <mergeCell ref="A4:A5"/>
    <mergeCell ref="B4:B5"/>
    <mergeCell ref="B2:G2"/>
  </mergeCells>
  <pageMargins left="0.98" right="0.59" top="0.79" bottom="0.79" header="0.51" footer="0.51"/>
  <pageSetup paperSize="9" scale="64" fitToHeight="0" orientation="landscape" r:id="rId1"/>
  <rowBreaks count="1" manualBreakCount="1">
    <brk id="60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93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G8" sqref="G8:G93"/>
    </sheetView>
  </sheetViews>
  <sheetFormatPr defaultRowHeight="12.75"/>
  <cols>
    <col min="1" max="1" width="4.7109375" customWidth="1"/>
    <col min="2" max="2" width="30.7109375" customWidth="1"/>
    <col min="3" max="5" width="8" customWidth="1"/>
    <col min="6" max="7" width="11.28515625" customWidth="1"/>
    <col min="8" max="8" width="6.7109375" customWidth="1"/>
    <col min="9" max="10" width="12.5703125" customWidth="1"/>
    <col min="11" max="11" width="17.42578125" customWidth="1"/>
    <col min="12" max="12" width="24" customWidth="1"/>
    <col min="13" max="13" width="15.5703125" customWidth="1"/>
    <col min="14" max="14" width="11.42578125" customWidth="1"/>
    <col min="15" max="15" width="14.28515625" customWidth="1"/>
  </cols>
  <sheetData>
    <row r="1" spans="1:15" ht="18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 t="s">
        <v>76</v>
      </c>
    </row>
    <row r="2" spans="1:15" ht="69.75" customHeight="1">
      <c r="A2" s="86" t="s">
        <v>129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5" ht="26.25" customHeight="1">
      <c r="A3" s="87" t="s">
        <v>77</v>
      </c>
      <c r="B3" s="87" t="s">
        <v>2</v>
      </c>
      <c r="C3" s="87" t="s">
        <v>90</v>
      </c>
      <c r="D3" s="90" t="s">
        <v>121</v>
      </c>
      <c r="E3" s="92"/>
      <c r="F3" s="90" t="s">
        <v>78</v>
      </c>
      <c r="G3" s="91"/>
      <c r="H3" s="91"/>
      <c r="I3" s="91"/>
      <c r="J3" s="92"/>
      <c r="K3" s="87" t="s">
        <v>117</v>
      </c>
      <c r="L3" s="87" t="s">
        <v>125</v>
      </c>
      <c r="M3" s="85" t="s">
        <v>124</v>
      </c>
    </row>
    <row r="4" spans="1:15" ht="134.25" customHeight="1">
      <c r="A4" s="88"/>
      <c r="B4" s="88"/>
      <c r="C4" s="89"/>
      <c r="D4" s="64" t="s">
        <v>122</v>
      </c>
      <c r="E4" s="3" t="s">
        <v>123</v>
      </c>
      <c r="F4" s="3" t="s">
        <v>133</v>
      </c>
      <c r="G4" s="3" t="s">
        <v>134</v>
      </c>
      <c r="H4" s="3" t="s">
        <v>91</v>
      </c>
      <c r="I4" s="3" t="s">
        <v>135</v>
      </c>
      <c r="J4" s="3" t="s">
        <v>136</v>
      </c>
      <c r="K4" s="89"/>
      <c r="L4" s="89"/>
      <c r="M4" s="85"/>
    </row>
    <row r="5" spans="1:15">
      <c r="A5" s="4">
        <v>1</v>
      </c>
      <c r="B5" s="5">
        <v>2</v>
      </c>
      <c r="C5" s="4">
        <v>3</v>
      </c>
      <c r="D5" s="5">
        <v>4</v>
      </c>
      <c r="E5" s="4">
        <v>5</v>
      </c>
      <c r="F5" s="5">
        <v>6</v>
      </c>
      <c r="G5" s="4">
        <v>7</v>
      </c>
      <c r="H5" s="5">
        <v>8</v>
      </c>
      <c r="I5" s="4">
        <v>9</v>
      </c>
      <c r="J5" s="5">
        <v>10</v>
      </c>
      <c r="K5" s="4">
        <v>11</v>
      </c>
      <c r="L5" s="5">
        <v>12</v>
      </c>
      <c r="M5" s="65"/>
    </row>
    <row r="6" spans="1:15" ht="14.25" customHeight="1">
      <c r="A6" s="14"/>
      <c r="B6" s="15" t="s">
        <v>3</v>
      </c>
      <c r="C6" s="76">
        <f>SUM(C8:C93)</f>
        <v>373715</v>
      </c>
      <c r="D6" s="76">
        <f>SUM(D8:D93)</f>
        <v>25413</v>
      </c>
      <c r="E6" s="76">
        <f>SUM(E8:E93)</f>
        <v>348302</v>
      </c>
      <c r="F6" s="8"/>
      <c r="G6" s="8"/>
      <c r="H6" s="8"/>
      <c r="I6" s="8"/>
      <c r="J6" s="8"/>
      <c r="K6" s="60">
        <f>SUM(K8:K93)</f>
        <v>39854472.939999998</v>
      </c>
      <c r="L6" s="60">
        <f>SUM(L8:L93)</f>
        <v>7673888.9000000013</v>
      </c>
      <c r="M6" s="66">
        <f>SUM(M8:M93)</f>
        <v>114510512.81882875</v>
      </c>
      <c r="N6" s="66"/>
    </row>
    <row r="7" spans="1:15" ht="12" customHeight="1">
      <c r="A7" s="14"/>
      <c r="B7" s="15"/>
      <c r="C7" s="10"/>
      <c r="D7" s="10"/>
      <c r="E7" s="10"/>
      <c r="F7" s="16"/>
      <c r="G7" s="16"/>
      <c r="H7" s="9"/>
      <c r="I7" s="9"/>
      <c r="J7" s="9"/>
      <c r="K7" s="9"/>
      <c r="L7" s="18"/>
      <c r="M7" s="65"/>
    </row>
    <row r="8" spans="1:15" ht="14.25" customHeight="1">
      <c r="A8" s="14">
        <v>1</v>
      </c>
      <c r="B8" s="59" t="s">
        <v>106</v>
      </c>
      <c r="C8" s="11">
        <f>D8+E8</f>
        <v>1600</v>
      </c>
      <c r="D8" s="11">
        <v>150</v>
      </c>
      <c r="E8" s="11">
        <v>1450</v>
      </c>
      <c r="F8" s="16">
        <v>18196</v>
      </c>
      <c r="G8" s="16">
        <f>F8*1.04</f>
        <v>18923.84</v>
      </c>
      <c r="H8" s="27">
        <v>1</v>
      </c>
      <c r="I8" s="12">
        <f>F8*H8</f>
        <v>18196</v>
      </c>
      <c r="J8" s="16">
        <f>G8*H8</f>
        <v>18923.84</v>
      </c>
      <c r="K8" s="16">
        <v>89781.99</v>
      </c>
      <c r="L8" s="19">
        <f>ROUND(((D8*I8+E8*J8+K8)/1000),1)</f>
        <v>30258.7</v>
      </c>
      <c r="M8" s="67">
        <f>(D8*I8+E8*J8)*1.5/100</f>
        <v>452534.52</v>
      </c>
      <c r="N8" s="69">
        <f>M8-K8</f>
        <v>362752.53</v>
      </c>
    </row>
    <row r="9" spans="1:15" ht="14.25" customHeight="1">
      <c r="A9" s="14">
        <v>2</v>
      </c>
      <c r="B9" s="59" t="s">
        <v>55</v>
      </c>
      <c r="C9" s="11">
        <f t="shared" ref="C9:C72" si="0">D9+E9</f>
        <v>1195</v>
      </c>
      <c r="D9" s="11">
        <v>95</v>
      </c>
      <c r="E9" s="11">
        <v>1100</v>
      </c>
      <c r="F9" s="16">
        <v>18196</v>
      </c>
      <c r="G9" s="16">
        <f t="shared" ref="G9:G72" si="1">F9*1.04</f>
        <v>18923.84</v>
      </c>
      <c r="H9" s="27">
        <v>1.4</v>
      </c>
      <c r="I9" s="12">
        <f t="shared" ref="I9:I67" si="2">F9*H9</f>
        <v>25474.399999999998</v>
      </c>
      <c r="J9" s="16">
        <f t="shared" ref="J9:J67" si="3">G9*H9</f>
        <v>26493.376</v>
      </c>
      <c r="K9" s="16">
        <v>0</v>
      </c>
      <c r="L9" s="19">
        <f t="shared" ref="L9:L72" si="4">ROUND(((D9*I9+E9*J9+K9)/1000),1)</f>
        <v>31562.799999999999</v>
      </c>
      <c r="M9" s="67">
        <f t="shared" ref="M9:M72" si="5">(D9*I9+E9*J9)*1.5/100</f>
        <v>473441.72400000005</v>
      </c>
      <c r="N9" s="69">
        <f t="shared" ref="N9:N72" si="6">M9-K9</f>
        <v>473441.72400000005</v>
      </c>
    </row>
    <row r="10" spans="1:15" ht="14.25" customHeight="1">
      <c r="A10" s="14">
        <v>3</v>
      </c>
      <c r="B10" s="59" t="s">
        <v>39</v>
      </c>
      <c r="C10" s="11">
        <f t="shared" si="0"/>
        <v>9829</v>
      </c>
      <c r="D10" s="11">
        <v>819</v>
      </c>
      <c r="E10" s="11">
        <v>9010</v>
      </c>
      <c r="F10" s="16">
        <v>18196</v>
      </c>
      <c r="G10" s="16">
        <f t="shared" si="1"/>
        <v>18923.84</v>
      </c>
      <c r="H10" s="27">
        <v>1.1499999999999999</v>
      </c>
      <c r="I10" s="12">
        <f t="shared" si="2"/>
        <v>20925.399999999998</v>
      </c>
      <c r="J10" s="16">
        <f t="shared" si="3"/>
        <v>21762.415999999997</v>
      </c>
      <c r="K10" s="16">
        <v>23460.19</v>
      </c>
      <c r="L10" s="19">
        <f t="shared" si="4"/>
        <v>213240.7</v>
      </c>
      <c r="M10" s="67">
        <f t="shared" si="5"/>
        <v>3198259.0613999991</v>
      </c>
      <c r="N10" s="69">
        <f t="shared" si="6"/>
        <v>3174798.8713999991</v>
      </c>
    </row>
    <row r="11" spans="1:15" ht="14.25" customHeight="1">
      <c r="A11" s="14">
        <v>4</v>
      </c>
      <c r="B11" s="59" t="s">
        <v>56</v>
      </c>
      <c r="C11" s="11">
        <f t="shared" si="0"/>
        <v>4386</v>
      </c>
      <c r="D11" s="11">
        <v>366</v>
      </c>
      <c r="E11" s="11">
        <v>4020</v>
      </c>
      <c r="F11" s="16">
        <v>18196</v>
      </c>
      <c r="G11" s="16">
        <f t="shared" si="1"/>
        <v>18923.84</v>
      </c>
      <c r="H11" s="27">
        <v>1.21</v>
      </c>
      <c r="I11" s="12">
        <f t="shared" si="2"/>
        <v>22017.16</v>
      </c>
      <c r="J11" s="16">
        <f t="shared" si="3"/>
        <v>22897.846399999999</v>
      </c>
      <c r="K11" s="16">
        <v>150000</v>
      </c>
      <c r="L11" s="19">
        <f t="shared" si="4"/>
        <v>100257.60000000001</v>
      </c>
      <c r="M11" s="67">
        <f t="shared" si="5"/>
        <v>1501614.34632</v>
      </c>
      <c r="N11" s="69">
        <f t="shared" si="6"/>
        <v>1351614.34632</v>
      </c>
    </row>
    <row r="12" spans="1:15" ht="14.25" customHeight="1">
      <c r="A12" s="14">
        <v>5</v>
      </c>
      <c r="B12" s="59" t="s">
        <v>30</v>
      </c>
      <c r="C12" s="11">
        <f t="shared" si="0"/>
        <v>30735</v>
      </c>
      <c r="D12" s="11">
        <v>3635</v>
      </c>
      <c r="E12" s="11">
        <v>27100</v>
      </c>
      <c r="F12" s="16">
        <v>18196</v>
      </c>
      <c r="G12" s="16">
        <f t="shared" si="1"/>
        <v>18923.84</v>
      </c>
      <c r="H12" s="27">
        <v>1</v>
      </c>
      <c r="I12" s="12">
        <f t="shared" si="2"/>
        <v>18196</v>
      </c>
      <c r="J12" s="16">
        <f t="shared" si="3"/>
        <v>18923.84</v>
      </c>
      <c r="K12" s="16">
        <v>4315068.0199999996</v>
      </c>
      <c r="L12" s="19">
        <f t="shared" si="4"/>
        <v>583293.6</v>
      </c>
      <c r="M12" s="67">
        <f t="shared" si="5"/>
        <v>8684677.8599999994</v>
      </c>
      <c r="N12" s="69">
        <f t="shared" si="6"/>
        <v>4369609.84</v>
      </c>
    </row>
    <row r="13" spans="1:15" ht="14.25" customHeight="1">
      <c r="A13" s="14">
        <v>6</v>
      </c>
      <c r="B13" s="59" t="s">
        <v>31</v>
      </c>
      <c r="C13" s="11">
        <f t="shared" si="0"/>
        <v>10000</v>
      </c>
      <c r="D13" s="11">
        <v>828</v>
      </c>
      <c r="E13" s="11">
        <v>9172</v>
      </c>
      <c r="F13" s="16">
        <v>18196</v>
      </c>
      <c r="G13" s="16">
        <f t="shared" si="1"/>
        <v>18923.84</v>
      </c>
      <c r="H13" s="27">
        <v>1</v>
      </c>
      <c r="I13" s="12">
        <f t="shared" si="2"/>
        <v>18196</v>
      </c>
      <c r="J13" s="16">
        <f t="shared" si="3"/>
        <v>18923.84</v>
      </c>
      <c r="K13" s="16">
        <v>2616810.63</v>
      </c>
      <c r="L13" s="19">
        <f t="shared" si="4"/>
        <v>191252.6</v>
      </c>
      <c r="M13" s="67">
        <f t="shared" si="5"/>
        <v>2829536.2271999996</v>
      </c>
      <c r="N13" s="69">
        <f t="shared" si="6"/>
        <v>212725.59719999973</v>
      </c>
    </row>
    <row r="14" spans="1:15" ht="14.25" customHeight="1">
      <c r="A14" s="14">
        <v>7</v>
      </c>
      <c r="B14" s="59" t="s">
        <v>107</v>
      </c>
      <c r="C14" s="11">
        <f t="shared" si="0"/>
        <v>5210</v>
      </c>
      <c r="D14" s="11">
        <v>410</v>
      </c>
      <c r="E14" s="11">
        <v>4800</v>
      </c>
      <c r="F14" s="16">
        <v>18196</v>
      </c>
      <c r="G14" s="16">
        <f t="shared" si="1"/>
        <v>18923.84</v>
      </c>
      <c r="H14" s="27">
        <v>1</v>
      </c>
      <c r="I14" s="12">
        <f t="shared" si="2"/>
        <v>18196</v>
      </c>
      <c r="J14" s="16">
        <f t="shared" si="3"/>
        <v>18923.84</v>
      </c>
      <c r="K14" s="16">
        <v>1366351.17</v>
      </c>
      <c r="L14" s="19">
        <f t="shared" si="4"/>
        <v>99661.1</v>
      </c>
      <c r="M14" s="67">
        <f t="shared" si="5"/>
        <v>1474421.88</v>
      </c>
      <c r="N14" s="69">
        <f t="shared" si="6"/>
        <v>108070.70999999996</v>
      </c>
      <c r="O14" s="73"/>
    </row>
    <row r="15" spans="1:15" ht="14.25" customHeight="1">
      <c r="A15" s="14">
        <v>8</v>
      </c>
      <c r="B15" s="59" t="s">
        <v>34</v>
      </c>
      <c r="C15" s="11">
        <f t="shared" si="0"/>
        <v>1000</v>
      </c>
      <c r="D15" s="11">
        <v>30</v>
      </c>
      <c r="E15" s="11">
        <v>970</v>
      </c>
      <c r="F15" s="16">
        <v>18196</v>
      </c>
      <c r="G15" s="16">
        <f t="shared" si="1"/>
        <v>18923.84</v>
      </c>
      <c r="H15" s="27">
        <v>1.2</v>
      </c>
      <c r="I15" s="12">
        <f t="shared" si="2"/>
        <v>21835.200000000001</v>
      </c>
      <c r="J15" s="16">
        <f t="shared" si="3"/>
        <v>22708.608</v>
      </c>
      <c r="K15" s="16">
        <v>20000</v>
      </c>
      <c r="L15" s="19">
        <f t="shared" si="4"/>
        <v>22702.400000000001</v>
      </c>
      <c r="M15" s="67">
        <f t="shared" si="5"/>
        <v>340236.08640000003</v>
      </c>
      <c r="N15" s="69">
        <f t="shared" si="6"/>
        <v>320236.08640000003</v>
      </c>
    </row>
    <row r="16" spans="1:15" ht="14.25" customHeight="1">
      <c r="A16" s="14">
        <v>9</v>
      </c>
      <c r="B16" s="59" t="s">
        <v>108</v>
      </c>
      <c r="C16" s="11">
        <f t="shared" si="0"/>
        <v>2056</v>
      </c>
      <c r="D16" s="11">
        <v>218</v>
      </c>
      <c r="E16" s="11">
        <v>1838</v>
      </c>
      <c r="F16" s="16">
        <v>18196</v>
      </c>
      <c r="G16" s="16">
        <f t="shared" si="1"/>
        <v>18923.84</v>
      </c>
      <c r="H16" s="27">
        <v>1</v>
      </c>
      <c r="I16" s="12">
        <f t="shared" si="2"/>
        <v>18196</v>
      </c>
      <c r="J16" s="16">
        <f t="shared" si="3"/>
        <v>18923.84</v>
      </c>
      <c r="K16" s="16">
        <v>538566.6</v>
      </c>
      <c r="L16" s="19">
        <f t="shared" si="4"/>
        <v>39287.300000000003</v>
      </c>
      <c r="M16" s="67">
        <f t="shared" si="5"/>
        <v>581231.1888</v>
      </c>
      <c r="N16" s="69">
        <f t="shared" si="6"/>
        <v>42664.588800000027</v>
      </c>
    </row>
    <row r="17" spans="1:14" ht="14.25" customHeight="1">
      <c r="A17" s="14">
        <v>10</v>
      </c>
      <c r="B17" s="59" t="s">
        <v>21</v>
      </c>
      <c r="C17" s="11">
        <f t="shared" si="0"/>
        <v>1011</v>
      </c>
      <c r="D17" s="11">
        <v>111</v>
      </c>
      <c r="E17" s="11">
        <v>900</v>
      </c>
      <c r="F17" s="16">
        <v>18196</v>
      </c>
      <c r="G17" s="16">
        <f t="shared" si="1"/>
        <v>18923.84</v>
      </c>
      <c r="H17" s="27">
        <v>1.208</v>
      </c>
      <c r="I17" s="12">
        <f t="shared" si="2"/>
        <v>21980.768</v>
      </c>
      <c r="J17" s="16">
        <f t="shared" si="3"/>
        <v>22859.99872</v>
      </c>
      <c r="K17" s="16">
        <v>15600</v>
      </c>
      <c r="L17" s="19">
        <f t="shared" si="4"/>
        <v>23029.5</v>
      </c>
      <c r="M17" s="67">
        <f t="shared" si="5"/>
        <v>345207.96143999998</v>
      </c>
      <c r="N17" s="69">
        <f t="shared" si="6"/>
        <v>329607.96143999998</v>
      </c>
    </row>
    <row r="18" spans="1:14" ht="14.25" customHeight="1">
      <c r="A18" s="14">
        <v>11</v>
      </c>
      <c r="B18" s="59" t="s">
        <v>22</v>
      </c>
      <c r="C18" s="11">
        <f t="shared" si="0"/>
        <v>1280</v>
      </c>
      <c r="D18" s="11">
        <v>80</v>
      </c>
      <c r="E18" s="11">
        <v>1200</v>
      </c>
      <c r="F18" s="16">
        <v>18196</v>
      </c>
      <c r="G18" s="16">
        <f t="shared" si="1"/>
        <v>18923.84</v>
      </c>
      <c r="H18" s="27">
        <v>1.3</v>
      </c>
      <c r="I18" s="12">
        <f t="shared" si="2"/>
        <v>23654.799999999999</v>
      </c>
      <c r="J18" s="16">
        <f t="shared" si="3"/>
        <v>24600.992000000002</v>
      </c>
      <c r="K18" s="16">
        <v>400000</v>
      </c>
      <c r="L18" s="19">
        <f t="shared" si="4"/>
        <v>31813.599999999999</v>
      </c>
      <c r="M18" s="67">
        <f t="shared" si="5"/>
        <v>471203.61600000004</v>
      </c>
      <c r="N18" s="69">
        <f t="shared" si="6"/>
        <v>71203.616000000038</v>
      </c>
    </row>
    <row r="19" spans="1:14" ht="14.25" customHeight="1">
      <c r="A19" s="14">
        <v>12</v>
      </c>
      <c r="B19" s="59" t="s">
        <v>85</v>
      </c>
      <c r="C19" s="11">
        <f t="shared" si="0"/>
        <v>7003</v>
      </c>
      <c r="D19" s="11">
        <v>500</v>
      </c>
      <c r="E19" s="11">
        <v>6503</v>
      </c>
      <c r="F19" s="16">
        <v>18196</v>
      </c>
      <c r="G19" s="16">
        <f t="shared" si="1"/>
        <v>18923.84</v>
      </c>
      <c r="H19" s="27">
        <v>1</v>
      </c>
      <c r="I19" s="12">
        <f t="shared" si="2"/>
        <v>18196</v>
      </c>
      <c r="J19" s="16">
        <f t="shared" si="3"/>
        <v>18923.84</v>
      </c>
      <c r="K19" s="16">
        <v>60520</v>
      </c>
      <c r="L19" s="19">
        <f t="shared" si="4"/>
        <v>132220.29999999999</v>
      </c>
      <c r="M19" s="67">
        <f t="shared" si="5"/>
        <v>1982395.9728000001</v>
      </c>
      <c r="N19" s="69">
        <f t="shared" si="6"/>
        <v>1921875.9728000001</v>
      </c>
    </row>
    <row r="20" spans="1:14" ht="14.25" customHeight="1">
      <c r="A20" s="14">
        <v>13</v>
      </c>
      <c r="B20" s="59" t="s">
        <v>40</v>
      </c>
      <c r="C20" s="11">
        <f t="shared" si="0"/>
        <v>1702</v>
      </c>
      <c r="D20" s="11">
        <v>50</v>
      </c>
      <c r="E20" s="11">
        <v>1652</v>
      </c>
      <c r="F20" s="16">
        <v>18196</v>
      </c>
      <c r="G20" s="16">
        <f t="shared" si="1"/>
        <v>18923.84</v>
      </c>
      <c r="H20" s="27">
        <v>1</v>
      </c>
      <c r="I20" s="12">
        <f t="shared" si="2"/>
        <v>18196</v>
      </c>
      <c r="J20" s="16">
        <f t="shared" si="3"/>
        <v>18923.84</v>
      </c>
      <c r="K20" s="16">
        <v>447377</v>
      </c>
      <c r="L20" s="19">
        <f t="shared" si="4"/>
        <v>32619.4</v>
      </c>
      <c r="M20" s="67">
        <f t="shared" si="5"/>
        <v>482579.75519999996</v>
      </c>
      <c r="N20" s="69">
        <f t="shared" si="6"/>
        <v>35202.755199999956</v>
      </c>
    </row>
    <row r="21" spans="1:14" ht="14.25" customHeight="1">
      <c r="A21" s="14">
        <v>14</v>
      </c>
      <c r="B21" s="59" t="s">
        <v>41</v>
      </c>
      <c r="C21" s="11">
        <f t="shared" si="0"/>
        <v>988</v>
      </c>
      <c r="D21" s="11">
        <v>90</v>
      </c>
      <c r="E21" s="11">
        <v>898</v>
      </c>
      <c r="F21" s="16">
        <v>18196</v>
      </c>
      <c r="G21" s="16">
        <f t="shared" si="1"/>
        <v>18923.84</v>
      </c>
      <c r="H21" s="27">
        <v>1</v>
      </c>
      <c r="I21" s="12">
        <f t="shared" si="2"/>
        <v>18196</v>
      </c>
      <c r="J21" s="16">
        <f t="shared" si="3"/>
        <v>18923.84</v>
      </c>
      <c r="K21" s="16">
        <v>5000</v>
      </c>
      <c r="L21" s="19">
        <f t="shared" si="4"/>
        <v>18636.2</v>
      </c>
      <c r="M21" s="67">
        <f t="shared" si="5"/>
        <v>279468.72480000003</v>
      </c>
      <c r="N21" s="69">
        <f t="shared" si="6"/>
        <v>274468.72480000003</v>
      </c>
    </row>
    <row r="22" spans="1:14" ht="14.25" customHeight="1">
      <c r="A22" s="14">
        <v>15</v>
      </c>
      <c r="B22" s="59" t="s">
        <v>67</v>
      </c>
      <c r="C22" s="11">
        <f t="shared" si="0"/>
        <v>3400</v>
      </c>
      <c r="D22" s="11">
        <v>200</v>
      </c>
      <c r="E22" s="11">
        <v>3200</v>
      </c>
      <c r="F22" s="16">
        <v>18196</v>
      </c>
      <c r="G22" s="16">
        <f t="shared" si="1"/>
        <v>18923.84</v>
      </c>
      <c r="H22" s="27">
        <v>1.5</v>
      </c>
      <c r="I22" s="12">
        <f t="shared" si="2"/>
        <v>27294</v>
      </c>
      <c r="J22" s="16">
        <f t="shared" si="3"/>
        <v>28385.760000000002</v>
      </c>
      <c r="K22" s="16">
        <v>1075154</v>
      </c>
      <c r="L22" s="19">
        <f t="shared" si="4"/>
        <v>97368.4</v>
      </c>
      <c r="M22" s="67">
        <f t="shared" si="5"/>
        <v>1444398.48</v>
      </c>
      <c r="N22" s="69">
        <f t="shared" si="6"/>
        <v>369244.48</v>
      </c>
    </row>
    <row r="23" spans="1:14" ht="14.25" customHeight="1">
      <c r="A23" s="14">
        <v>16</v>
      </c>
      <c r="B23" s="59" t="s">
        <v>109</v>
      </c>
      <c r="C23" s="11">
        <f t="shared" si="0"/>
        <v>3425</v>
      </c>
      <c r="D23" s="11">
        <v>300</v>
      </c>
      <c r="E23" s="11">
        <v>3125</v>
      </c>
      <c r="F23" s="16">
        <v>18196</v>
      </c>
      <c r="G23" s="16">
        <f t="shared" si="1"/>
        <v>18923.84</v>
      </c>
      <c r="H23" s="27">
        <v>1</v>
      </c>
      <c r="I23" s="12">
        <f t="shared" si="2"/>
        <v>18196</v>
      </c>
      <c r="J23" s="16">
        <f t="shared" si="3"/>
        <v>18923.84</v>
      </c>
      <c r="K23" s="16">
        <v>0</v>
      </c>
      <c r="L23" s="19">
        <f t="shared" si="4"/>
        <v>64595.8</v>
      </c>
      <c r="M23" s="67">
        <f t="shared" si="5"/>
        <v>968937</v>
      </c>
      <c r="N23" s="69">
        <f t="shared" si="6"/>
        <v>968937</v>
      </c>
    </row>
    <row r="24" spans="1:14" ht="14.25" customHeight="1">
      <c r="A24" s="14">
        <v>17</v>
      </c>
      <c r="B24" s="59" t="s">
        <v>110</v>
      </c>
      <c r="C24" s="11">
        <f t="shared" si="0"/>
        <v>5931</v>
      </c>
      <c r="D24" s="11">
        <v>420</v>
      </c>
      <c r="E24" s="11">
        <v>5511</v>
      </c>
      <c r="F24" s="16">
        <v>18196</v>
      </c>
      <c r="G24" s="16">
        <f t="shared" si="1"/>
        <v>18923.84</v>
      </c>
      <c r="H24" s="27">
        <v>1</v>
      </c>
      <c r="I24" s="12">
        <f t="shared" si="2"/>
        <v>18196</v>
      </c>
      <c r="J24" s="16">
        <f t="shared" si="3"/>
        <v>18923.84</v>
      </c>
      <c r="K24" s="16">
        <v>120700</v>
      </c>
      <c r="L24" s="19">
        <f t="shared" si="4"/>
        <v>112052.3</v>
      </c>
      <c r="M24" s="67">
        <f t="shared" si="5"/>
        <v>1678974.0335999997</v>
      </c>
      <c r="N24" s="69">
        <f t="shared" si="6"/>
        <v>1558274.0335999997</v>
      </c>
    </row>
    <row r="25" spans="1:14" ht="14.25" customHeight="1">
      <c r="A25" s="14">
        <v>18</v>
      </c>
      <c r="B25" s="59" t="s">
        <v>57</v>
      </c>
      <c r="C25" s="11">
        <f t="shared" si="0"/>
        <v>3647</v>
      </c>
      <c r="D25" s="11">
        <v>265</v>
      </c>
      <c r="E25" s="11">
        <v>3382</v>
      </c>
      <c r="F25" s="16">
        <v>18196</v>
      </c>
      <c r="G25" s="16">
        <f t="shared" si="1"/>
        <v>18923.84</v>
      </c>
      <c r="H25" s="27">
        <v>1.4</v>
      </c>
      <c r="I25" s="12">
        <f t="shared" si="2"/>
        <v>25474.399999999998</v>
      </c>
      <c r="J25" s="16">
        <f t="shared" si="3"/>
        <v>26493.376</v>
      </c>
      <c r="K25" s="16">
        <v>24671.1</v>
      </c>
      <c r="L25" s="19">
        <f t="shared" si="4"/>
        <v>96376</v>
      </c>
      <c r="M25" s="67">
        <f t="shared" si="5"/>
        <v>1445269.7044800001</v>
      </c>
      <c r="N25" s="69">
        <f t="shared" si="6"/>
        <v>1420598.60448</v>
      </c>
    </row>
    <row r="26" spans="1:14" ht="14.25" customHeight="1">
      <c r="A26" s="14">
        <v>19</v>
      </c>
      <c r="B26" s="59" t="s">
        <v>42</v>
      </c>
      <c r="C26" s="11">
        <f t="shared" si="0"/>
        <v>2589</v>
      </c>
      <c r="D26" s="11">
        <v>200</v>
      </c>
      <c r="E26" s="11">
        <v>2389</v>
      </c>
      <c r="F26" s="16">
        <v>18196</v>
      </c>
      <c r="G26" s="16">
        <f t="shared" si="1"/>
        <v>18923.84</v>
      </c>
      <c r="H26" s="27">
        <v>1.1499999999999999</v>
      </c>
      <c r="I26" s="12">
        <f t="shared" si="2"/>
        <v>20925.399999999998</v>
      </c>
      <c r="J26" s="16">
        <f t="shared" si="3"/>
        <v>21762.415999999997</v>
      </c>
      <c r="K26" s="16">
        <v>10000</v>
      </c>
      <c r="L26" s="19">
        <f t="shared" si="4"/>
        <v>56185.5</v>
      </c>
      <c r="M26" s="67">
        <f t="shared" si="5"/>
        <v>842632.37735999981</v>
      </c>
      <c r="N26" s="69">
        <f t="shared" si="6"/>
        <v>832632.37735999981</v>
      </c>
    </row>
    <row r="27" spans="1:14" ht="14.25" customHeight="1">
      <c r="A27" s="14">
        <v>20</v>
      </c>
      <c r="B27" s="59" t="s">
        <v>58</v>
      </c>
      <c r="C27" s="11">
        <f t="shared" si="0"/>
        <v>1753</v>
      </c>
      <c r="D27" s="11">
        <v>80</v>
      </c>
      <c r="E27" s="11">
        <v>1673</v>
      </c>
      <c r="F27" s="16">
        <v>18196</v>
      </c>
      <c r="G27" s="16">
        <f t="shared" si="1"/>
        <v>18923.84</v>
      </c>
      <c r="H27" s="27">
        <v>1.3</v>
      </c>
      <c r="I27" s="12">
        <f t="shared" si="2"/>
        <v>23654.799999999999</v>
      </c>
      <c r="J27" s="16">
        <f t="shared" si="3"/>
        <v>24600.992000000002</v>
      </c>
      <c r="K27" s="16">
        <v>0</v>
      </c>
      <c r="L27" s="19">
        <f t="shared" si="4"/>
        <v>43049.8</v>
      </c>
      <c r="M27" s="67">
        <f t="shared" si="5"/>
        <v>645747.65424000006</v>
      </c>
      <c r="N27" s="69">
        <f t="shared" si="6"/>
        <v>645747.65424000006</v>
      </c>
    </row>
    <row r="28" spans="1:14" ht="14.25" customHeight="1">
      <c r="A28" s="14">
        <v>21</v>
      </c>
      <c r="B28" s="59" t="s">
        <v>32</v>
      </c>
      <c r="C28" s="11">
        <f t="shared" si="0"/>
        <v>31754</v>
      </c>
      <c r="D28" s="11">
        <v>2050</v>
      </c>
      <c r="E28" s="11">
        <v>29704</v>
      </c>
      <c r="F28" s="16">
        <v>18196</v>
      </c>
      <c r="G28" s="16">
        <f t="shared" si="1"/>
        <v>18923.84</v>
      </c>
      <c r="H28" s="27">
        <v>1</v>
      </c>
      <c r="I28" s="12">
        <f t="shared" si="2"/>
        <v>18196</v>
      </c>
      <c r="J28" s="16">
        <f t="shared" si="3"/>
        <v>18923.84</v>
      </c>
      <c r="K28" s="16">
        <v>8333479.5999999996</v>
      </c>
      <c r="L28" s="19">
        <f t="shared" si="4"/>
        <v>607749</v>
      </c>
      <c r="M28" s="67">
        <f t="shared" si="5"/>
        <v>8991233.1503999997</v>
      </c>
      <c r="N28" s="69">
        <f t="shared" si="6"/>
        <v>657753.55040000007</v>
      </c>
    </row>
    <row r="29" spans="1:14" ht="14.25" customHeight="1">
      <c r="A29" s="14">
        <v>22</v>
      </c>
      <c r="B29" s="59" t="s">
        <v>111</v>
      </c>
      <c r="C29" s="11">
        <f t="shared" si="0"/>
        <v>2993</v>
      </c>
      <c r="D29" s="11">
        <v>300</v>
      </c>
      <c r="E29" s="11">
        <v>2693</v>
      </c>
      <c r="F29" s="16">
        <v>18196</v>
      </c>
      <c r="G29" s="16">
        <f t="shared" si="1"/>
        <v>18923.84</v>
      </c>
      <c r="H29" s="27">
        <v>1</v>
      </c>
      <c r="I29" s="12">
        <f t="shared" si="2"/>
        <v>18196</v>
      </c>
      <c r="J29" s="16">
        <f t="shared" si="3"/>
        <v>18923.84</v>
      </c>
      <c r="K29" s="16">
        <v>0</v>
      </c>
      <c r="L29" s="19">
        <f t="shared" si="4"/>
        <v>56420.7</v>
      </c>
      <c r="M29" s="67">
        <f t="shared" si="5"/>
        <v>846310.51679999987</v>
      </c>
      <c r="N29" s="69">
        <f t="shared" si="6"/>
        <v>846310.51679999987</v>
      </c>
    </row>
    <row r="30" spans="1:14" ht="14.25" customHeight="1">
      <c r="A30" s="14">
        <v>23</v>
      </c>
      <c r="B30" s="59" t="s">
        <v>59</v>
      </c>
      <c r="C30" s="11">
        <f t="shared" si="0"/>
        <v>6300</v>
      </c>
      <c r="D30" s="11">
        <v>200</v>
      </c>
      <c r="E30" s="11">
        <v>6100</v>
      </c>
      <c r="F30" s="16">
        <v>18196</v>
      </c>
      <c r="G30" s="16">
        <f t="shared" si="1"/>
        <v>18923.84</v>
      </c>
      <c r="H30" s="27">
        <v>1.2</v>
      </c>
      <c r="I30" s="12">
        <f t="shared" si="2"/>
        <v>21835.200000000001</v>
      </c>
      <c r="J30" s="16">
        <f t="shared" si="3"/>
        <v>22708.608</v>
      </c>
      <c r="K30" s="16">
        <v>303690.74</v>
      </c>
      <c r="L30" s="19">
        <f t="shared" si="4"/>
        <v>143193.20000000001</v>
      </c>
      <c r="M30" s="67">
        <f t="shared" si="5"/>
        <v>2143343.2320000003</v>
      </c>
      <c r="N30" s="69">
        <f t="shared" si="6"/>
        <v>1839652.4920000003</v>
      </c>
    </row>
    <row r="31" spans="1:14" ht="14.25" customHeight="1">
      <c r="A31" s="14">
        <v>24</v>
      </c>
      <c r="B31" s="59" t="s">
        <v>66</v>
      </c>
      <c r="C31" s="11">
        <f t="shared" si="0"/>
        <v>4020</v>
      </c>
      <c r="D31" s="11">
        <v>300</v>
      </c>
      <c r="E31" s="11">
        <v>3720</v>
      </c>
      <c r="F31" s="16">
        <v>18196</v>
      </c>
      <c r="G31" s="16">
        <f t="shared" si="1"/>
        <v>18923.84</v>
      </c>
      <c r="H31" s="27">
        <v>1.24</v>
      </c>
      <c r="I31" s="12">
        <f t="shared" si="2"/>
        <v>22563.040000000001</v>
      </c>
      <c r="J31" s="16">
        <f t="shared" si="3"/>
        <v>23465.561600000001</v>
      </c>
      <c r="K31" s="16">
        <v>232856.95999999999</v>
      </c>
      <c r="L31" s="19">
        <f t="shared" si="4"/>
        <v>94293.7</v>
      </c>
      <c r="M31" s="67">
        <f t="shared" si="5"/>
        <v>1410912.0172800003</v>
      </c>
      <c r="N31" s="69">
        <f t="shared" si="6"/>
        <v>1178055.0572800003</v>
      </c>
    </row>
    <row r="32" spans="1:14" ht="14.25" customHeight="1">
      <c r="A32" s="14">
        <v>25</v>
      </c>
      <c r="B32" s="59" t="s">
        <v>71</v>
      </c>
      <c r="C32" s="11">
        <f t="shared" si="0"/>
        <v>611</v>
      </c>
      <c r="D32" s="11">
        <v>100</v>
      </c>
      <c r="E32" s="11">
        <v>511</v>
      </c>
      <c r="F32" s="16">
        <v>18196</v>
      </c>
      <c r="G32" s="16">
        <f t="shared" si="1"/>
        <v>18923.84</v>
      </c>
      <c r="H32" s="27">
        <v>1.6</v>
      </c>
      <c r="I32" s="12">
        <f t="shared" si="2"/>
        <v>29113.600000000002</v>
      </c>
      <c r="J32" s="16">
        <f t="shared" si="3"/>
        <v>30278.144</v>
      </c>
      <c r="K32" s="16">
        <v>86273.600000000006</v>
      </c>
      <c r="L32" s="19">
        <f t="shared" si="4"/>
        <v>18469.8</v>
      </c>
      <c r="M32" s="67">
        <f t="shared" si="5"/>
        <v>275752.37375999999</v>
      </c>
      <c r="N32" s="69">
        <f t="shared" si="6"/>
        <v>189478.77375999998</v>
      </c>
    </row>
    <row r="33" spans="1:14" ht="14.25" customHeight="1">
      <c r="A33" s="14">
        <v>26</v>
      </c>
      <c r="B33" s="59" t="s">
        <v>35</v>
      </c>
      <c r="C33" s="11">
        <f t="shared" si="0"/>
        <v>18235</v>
      </c>
      <c r="D33" s="11">
        <v>1116</v>
      </c>
      <c r="E33" s="11">
        <v>17119</v>
      </c>
      <c r="F33" s="16">
        <v>18196</v>
      </c>
      <c r="G33" s="16">
        <f t="shared" si="1"/>
        <v>18923.84</v>
      </c>
      <c r="H33" s="27">
        <v>1</v>
      </c>
      <c r="I33" s="12">
        <f t="shared" si="2"/>
        <v>18196</v>
      </c>
      <c r="J33" s="16">
        <f t="shared" si="3"/>
        <v>18923.84</v>
      </c>
      <c r="K33" s="16">
        <v>42200</v>
      </c>
      <c r="L33" s="19">
        <f t="shared" si="4"/>
        <v>344306.2</v>
      </c>
      <c r="M33" s="67">
        <f t="shared" si="5"/>
        <v>5163959.2943999991</v>
      </c>
      <c r="N33" s="69">
        <f t="shared" si="6"/>
        <v>5121759.2943999991</v>
      </c>
    </row>
    <row r="34" spans="1:14" ht="14.25" customHeight="1">
      <c r="A34" s="14">
        <v>27</v>
      </c>
      <c r="B34" s="59" t="s">
        <v>60</v>
      </c>
      <c r="C34" s="11">
        <f t="shared" si="0"/>
        <v>8374</v>
      </c>
      <c r="D34" s="11">
        <v>610</v>
      </c>
      <c r="E34" s="11">
        <v>7764</v>
      </c>
      <c r="F34" s="16">
        <v>18196</v>
      </c>
      <c r="G34" s="16">
        <f t="shared" si="1"/>
        <v>18923.84</v>
      </c>
      <c r="H34" s="27">
        <v>1.25</v>
      </c>
      <c r="I34" s="12">
        <f t="shared" si="2"/>
        <v>22745</v>
      </c>
      <c r="J34" s="16">
        <f t="shared" si="3"/>
        <v>23654.799999999999</v>
      </c>
      <c r="K34" s="16">
        <v>430000</v>
      </c>
      <c r="L34" s="19">
        <f t="shared" si="4"/>
        <v>197960.3</v>
      </c>
      <c r="M34" s="67">
        <f t="shared" si="5"/>
        <v>2962954.7579999994</v>
      </c>
      <c r="N34" s="69">
        <f t="shared" si="6"/>
        <v>2532954.7579999994</v>
      </c>
    </row>
    <row r="35" spans="1:14" ht="14.25" customHeight="1">
      <c r="A35" s="14">
        <v>28</v>
      </c>
      <c r="B35" s="59" t="s">
        <v>47</v>
      </c>
      <c r="C35" s="11">
        <f t="shared" si="0"/>
        <v>6213</v>
      </c>
      <c r="D35" s="11">
        <v>100</v>
      </c>
      <c r="E35" s="11">
        <v>6113</v>
      </c>
      <c r="F35" s="16">
        <v>18196</v>
      </c>
      <c r="G35" s="16">
        <f t="shared" si="1"/>
        <v>18923.84</v>
      </c>
      <c r="H35" s="27">
        <v>1.1499999999999999</v>
      </c>
      <c r="I35" s="12">
        <f t="shared" si="2"/>
        <v>20925.399999999998</v>
      </c>
      <c r="J35" s="16">
        <f t="shared" si="3"/>
        <v>21762.415999999997</v>
      </c>
      <c r="K35" s="16">
        <v>0</v>
      </c>
      <c r="L35" s="19">
        <f t="shared" si="4"/>
        <v>135126.20000000001</v>
      </c>
      <c r="M35" s="67">
        <f t="shared" si="5"/>
        <v>2026892.8351199997</v>
      </c>
      <c r="N35" s="69">
        <f t="shared" si="6"/>
        <v>2026892.8351199997</v>
      </c>
    </row>
    <row r="36" spans="1:14" ht="14.25" customHeight="1">
      <c r="A36" s="14">
        <v>29</v>
      </c>
      <c r="B36" s="59" t="s">
        <v>68</v>
      </c>
      <c r="C36" s="11">
        <f t="shared" si="0"/>
        <v>4203</v>
      </c>
      <c r="D36" s="11">
        <v>125</v>
      </c>
      <c r="E36" s="11">
        <v>4078</v>
      </c>
      <c r="F36" s="16">
        <v>18196</v>
      </c>
      <c r="G36" s="16">
        <f t="shared" si="1"/>
        <v>18923.84</v>
      </c>
      <c r="H36" s="27">
        <v>1.21</v>
      </c>
      <c r="I36" s="12">
        <f t="shared" si="2"/>
        <v>22017.16</v>
      </c>
      <c r="J36" s="16">
        <f t="shared" si="3"/>
        <v>22897.846399999999</v>
      </c>
      <c r="K36" s="16">
        <v>265068.77</v>
      </c>
      <c r="L36" s="19">
        <f t="shared" si="4"/>
        <v>96394.6</v>
      </c>
      <c r="M36" s="67">
        <f t="shared" si="5"/>
        <v>1441943.4392879999</v>
      </c>
      <c r="N36" s="69">
        <f t="shared" si="6"/>
        <v>1176874.6692879999</v>
      </c>
    </row>
    <row r="37" spans="1:14" ht="14.25" customHeight="1">
      <c r="A37" s="14">
        <v>30</v>
      </c>
      <c r="B37" s="59" t="s">
        <v>33</v>
      </c>
      <c r="C37" s="11">
        <f t="shared" si="0"/>
        <v>10780</v>
      </c>
      <c r="D37" s="11">
        <v>1060</v>
      </c>
      <c r="E37" s="11">
        <v>9720</v>
      </c>
      <c r="F37" s="16">
        <v>18196</v>
      </c>
      <c r="G37" s="16">
        <f t="shared" si="1"/>
        <v>18923.84</v>
      </c>
      <c r="H37" s="27">
        <v>1</v>
      </c>
      <c r="I37" s="12">
        <f t="shared" si="2"/>
        <v>18196</v>
      </c>
      <c r="J37" s="16">
        <f t="shared" si="3"/>
        <v>18923.84</v>
      </c>
      <c r="K37" s="16">
        <v>2823208.9</v>
      </c>
      <c r="L37" s="19">
        <f t="shared" si="4"/>
        <v>206050.7</v>
      </c>
      <c r="M37" s="67">
        <f t="shared" si="5"/>
        <v>3048412.2720000003</v>
      </c>
      <c r="N37" s="69">
        <f t="shared" si="6"/>
        <v>225203.37200000044</v>
      </c>
    </row>
    <row r="38" spans="1:14" ht="14.25" customHeight="1">
      <c r="A38" s="14">
        <v>31</v>
      </c>
      <c r="B38" s="59" t="s">
        <v>69</v>
      </c>
      <c r="C38" s="11">
        <f t="shared" si="0"/>
        <v>3082</v>
      </c>
      <c r="D38" s="11">
        <v>260</v>
      </c>
      <c r="E38" s="11">
        <v>2822</v>
      </c>
      <c r="F38" s="16">
        <v>18196</v>
      </c>
      <c r="G38" s="16">
        <f t="shared" si="1"/>
        <v>18923.84</v>
      </c>
      <c r="H38" s="27">
        <v>1.27</v>
      </c>
      <c r="I38" s="12">
        <f t="shared" si="2"/>
        <v>23108.920000000002</v>
      </c>
      <c r="J38" s="16">
        <f t="shared" si="3"/>
        <v>24033.2768</v>
      </c>
      <c r="K38" s="16">
        <v>280000</v>
      </c>
      <c r="L38" s="19">
        <f t="shared" si="4"/>
        <v>74110.2</v>
      </c>
      <c r="M38" s="67">
        <f t="shared" si="5"/>
        <v>1107453.3949440001</v>
      </c>
      <c r="N38" s="69">
        <f t="shared" si="6"/>
        <v>827453.39494400006</v>
      </c>
    </row>
    <row r="39" spans="1:14" ht="14.25" customHeight="1">
      <c r="A39" s="14">
        <v>32</v>
      </c>
      <c r="B39" s="59" t="s">
        <v>70</v>
      </c>
      <c r="C39" s="11">
        <f t="shared" si="0"/>
        <v>2290</v>
      </c>
      <c r="D39" s="11">
        <v>184</v>
      </c>
      <c r="E39" s="11">
        <v>2106</v>
      </c>
      <c r="F39" s="16">
        <v>18196</v>
      </c>
      <c r="G39" s="16">
        <f t="shared" si="1"/>
        <v>18923.84</v>
      </c>
      <c r="H39" s="27">
        <v>1.3</v>
      </c>
      <c r="I39" s="12">
        <f t="shared" si="2"/>
        <v>23654.799999999999</v>
      </c>
      <c r="J39" s="16">
        <f t="shared" si="3"/>
        <v>24600.992000000002</v>
      </c>
      <c r="K39" s="16">
        <v>167527.85</v>
      </c>
      <c r="L39" s="19">
        <f t="shared" si="4"/>
        <v>56329.7</v>
      </c>
      <c r="M39" s="67">
        <f t="shared" si="5"/>
        <v>842432.58528000012</v>
      </c>
      <c r="N39" s="69">
        <f t="shared" si="6"/>
        <v>674904.73528000014</v>
      </c>
    </row>
    <row r="40" spans="1:14" ht="14.25" customHeight="1">
      <c r="A40" s="14">
        <v>33</v>
      </c>
      <c r="B40" s="59" t="s">
        <v>23</v>
      </c>
      <c r="C40" s="11">
        <f t="shared" si="0"/>
        <v>1301</v>
      </c>
      <c r="D40" s="11">
        <v>36</v>
      </c>
      <c r="E40" s="11">
        <v>1265</v>
      </c>
      <c r="F40" s="16">
        <v>18196</v>
      </c>
      <c r="G40" s="16">
        <f t="shared" si="1"/>
        <v>18923.84</v>
      </c>
      <c r="H40" s="27">
        <v>1.23</v>
      </c>
      <c r="I40" s="12">
        <f t="shared" si="2"/>
        <v>22381.079999999998</v>
      </c>
      <c r="J40" s="16">
        <f t="shared" si="3"/>
        <v>23276.323199999999</v>
      </c>
      <c r="K40" s="16">
        <v>29600</v>
      </c>
      <c r="L40" s="19">
        <f t="shared" si="4"/>
        <v>30279.9</v>
      </c>
      <c r="M40" s="67">
        <f t="shared" si="5"/>
        <v>453754.01591999992</v>
      </c>
      <c r="N40" s="69">
        <f t="shared" si="6"/>
        <v>424154.01591999992</v>
      </c>
    </row>
    <row r="41" spans="1:14" ht="14.25" customHeight="1">
      <c r="A41" s="14">
        <v>34</v>
      </c>
      <c r="B41" s="59" t="s">
        <v>36</v>
      </c>
      <c r="C41" s="11">
        <f t="shared" si="0"/>
        <v>3419</v>
      </c>
      <c r="D41" s="11">
        <v>209</v>
      </c>
      <c r="E41" s="11">
        <v>3210</v>
      </c>
      <c r="F41" s="16">
        <v>18196</v>
      </c>
      <c r="G41" s="16">
        <f t="shared" si="1"/>
        <v>18923.84</v>
      </c>
      <c r="H41" s="27">
        <v>1</v>
      </c>
      <c r="I41" s="12">
        <f t="shared" si="2"/>
        <v>18196</v>
      </c>
      <c r="J41" s="16">
        <f t="shared" si="3"/>
        <v>18923.84</v>
      </c>
      <c r="K41" s="16">
        <v>45000</v>
      </c>
      <c r="L41" s="19">
        <f t="shared" si="4"/>
        <v>64593.5</v>
      </c>
      <c r="M41" s="67">
        <f t="shared" si="5"/>
        <v>968227.35599999991</v>
      </c>
      <c r="N41" s="69">
        <f t="shared" si="6"/>
        <v>923227.35599999991</v>
      </c>
    </row>
    <row r="42" spans="1:14" ht="14.25" customHeight="1">
      <c r="A42" s="14">
        <v>35</v>
      </c>
      <c r="B42" s="59" t="s">
        <v>4</v>
      </c>
      <c r="C42" s="11">
        <f t="shared" si="0"/>
        <v>2425</v>
      </c>
      <c r="D42" s="11">
        <v>150</v>
      </c>
      <c r="E42" s="11">
        <v>2275</v>
      </c>
      <c r="F42" s="16">
        <v>18196</v>
      </c>
      <c r="G42" s="16">
        <f t="shared" si="1"/>
        <v>18923.84</v>
      </c>
      <c r="H42" s="27">
        <v>1</v>
      </c>
      <c r="I42" s="12">
        <f t="shared" si="2"/>
        <v>18196</v>
      </c>
      <c r="J42" s="16">
        <f t="shared" si="3"/>
        <v>18923.84</v>
      </c>
      <c r="K42" s="16">
        <v>636491.30000000005</v>
      </c>
      <c r="L42" s="19">
        <f t="shared" si="4"/>
        <v>46417.599999999999</v>
      </c>
      <c r="M42" s="67">
        <f t="shared" si="5"/>
        <v>686717.04</v>
      </c>
      <c r="N42" s="69">
        <f t="shared" si="6"/>
        <v>50225.739999999991</v>
      </c>
    </row>
    <row r="43" spans="1:14" ht="14.25" customHeight="1">
      <c r="A43" s="14">
        <v>36</v>
      </c>
      <c r="B43" s="59" t="s">
        <v>5</v>
      </c>
      <c r="C43" s="11">
        <f t="shared" si="0"/>
        <v>2376</v>
      </c>
      <c r="D43" s="11">
        <v>76</v>
      </c>
      <c r="E43" s="11">
        <v>2300</v>
      </c>
      <c r="F43" s="16">
        <v>18196</v>
      </c>
      <c r="G43" s="16">
        <f t="shared" si="1"/>
        <v>18923.84</v>
      </c>
      <c r="H43" s="27">
        <v>1</v>
      </c>
      <c r="I43" s="12">
        <f t="shared" si="2"/>
        <v>18196</v>
      </c>
      <c r="J43" s="16">
        <f t="shared" si="3"/>
        <v>18923.84</v>
      </c>
      <c r="K43" s="16">
        <v>200000</v>
      </c>
      <c r="L43" s="19">
        <f t="shared" si="4"/>
        <v>45107.7</v>
      </c>
      <c r="M43" s="67">
        <f t="shared" si="5"/>
        <v>673615.92</v>
      </c>
      <c r="N43" s="69">
        <f t="shared" si="6"/>
        <v>473615.92000000004</v>
      </c>
    </row>
    <row r="44" spans="1:14" ht="14.25" customHeight="1">
      <c r="A44" s="14">
        <v>37</v>
      </c>
      <c r="B44" s="59" t="s">
        <v>6</v>
      </c>
      <c r="C44" s="11">
        <f t="shared" si="0"/>
        <v>2231</v>
      </c>
      <c r="D44" s="11">
        <v>51</v>
      </c>
      <c r="E44" s="11">
        <v>2180</v>
      </c>
      <c r="F44" s="16">
        <v>18196</v>
      </c>
      <c r="G44" s="16">
        <f t="shared" si="1"/>
        <v>18923.84</v>
      </c>
      <c r="H44" s="27">
        <v>1</v>
      </c>
      <c r="I44" s="12">
        <f t="shared" si="2"/>
        <v>18196</v>
      </c>
      <c r="J44" s="16">
        <f t="shared" si="3"/>
        <v>18923.84</v>
      </c>
      <c r="K44" s="16">
        <v>0</v>
      </c>
      <c r="L44" s="19">
        <f t="shared" si="4"/>
        <v>42182</v>
      </c>
      <c r="M44" s="67">
        <f t="shared" si="5"/>
        <v>632729.50800000003</v>
      </c>
      <c r="N44" s="69">
        <f t="shared" si="6"/>
        <v>632729.50800000003</v>
      </c>
    </row>
    <row r="45" spans="1:14" ht="14.25" customHeight="1">
      <c r="A45" s="14">
        <v>38</v>
      </c>
      <c r="B45" s="59" t="s">
        <v>37</v>
      </c>
      <c r="C45" s="11">
        <f t="shared" si="0"/>
        <v>6550</v>
      </c>
      <c r="D45" s="11">
        <v>300</v>
      </c>
      <c r="E45" s="11">
        <v>6250</v>
      </c>
      <c r="F45" s="16">
        <v>18196</v>
      </c>
      <c r="G45" s="16">
        <f t="shared" si="1"/>
        <v>18923.84</v>
      </c>
      <c r="H45" s="27">
        <v>1</v>
      </c>
      <c r="I45" s="12">
        <f t="shared" si="2"/>
        <v>18196</v>
      </c>
      <c r="J45" s="16">
        <f t="shared" si="3"/>
        <v>18923.84</v>
      </c>
      <c r="K45" s="16">
        <v>1720425.3</v>
      </c>
      <c r="L45" s="19">
        <f t="shared" si="4"/>
        <v>125453.2</v>
      </c>
      <c r="M45" s="67">
        <f t="shared" si="5"/>
        <v>1855992</v>
      </c>
      <c r="N45" s="69">
        <f t="shared" si="6"/>
        <v>135566.69999999995</v>
      </c>
    </row>
    <row r="46" spans="1:14" ht="14.25" customHeight="1">
      <c r="A46" s="14">
        <v>39</v>
      </c>
      <c r="B46" s="59" t="s">
        <v>24</v>
      </c>
      <c r="C46" s="11">
        <f t="shared" si="0"/>
        <v>2040</v>
      </c>
      <c r="D46" s="11">
        <v>170</v>
      </c>
      <c r="E46" s="11">
        <v>1870</v>
      </c>
      <c r="F46" s="16">
        <v>18196</v>
      </c>
      <c r="G46" s="16">
        <f t="shared" si="1"/>
        <v>18923.84</v>
      </c>
      <c r="H46" s="27">
        <v>1.2</v>
      </c>
      <c r="I46" s="12">
        <f t="shared" si="2"/>
        <v>21835.200000000001</v>
      </c>
      <c r="J46" s="16">
        <f t="shared" si="3"/>
        <v>22708.608</v>
      </c>
      <c r="K46" s="16">
        <v>637958.1</v>
      </c>
      <c r="L46" s="19">
        <f t="shared" si="4"/>
        <v>46815</v>
      </c>
      <c r="M46" s="67">
        <f t="shared" si="5"/>
        <v>692656.21439999994</v>
      </c>
      <c r="N46" s="69">
        <f t="shared" si="6"/>
        <v>54698.114399999962</v>
      </c>
    </row>
    <row r="47" spans="1:14" ht="14.25" customHeight="1">
      <c r="A47" s="14">
        <v>40</v>
      </c>
      <c r="B47" s="59" t="s">
        <v>7</v>
      </c>
      <c r="C47" s="11">
        <f t="shared" si="0"/>
        <v>4023</v>
      </c>
      <c r="D47" s="11">
        <v>180</v>
      </c>
      <c r="E47" s="11">
        <v>3843</v>
      </c>
      <c r="F47" s="16">
        <v>18196</v>
      </c>
      <c r="G47" s="16">
        <f t="shared" si="1"/>
        <v>18923.84</v>
      </c>
      <c r="H47" s="27">
        <v>1</v>
      </c>
      <c r="I47" s="12">
        <f t="shared" si="2"/>
        <v>18196</v>
      </c>
      <c r="J47" s="16">
        <f t="shared" si="3"/>
        <v>18923.84</v>
      </c>
      <c r="K47" s="16">
        <v>3911.55</v>
      </c>
      <c r="L47" s="19">
        <f t="shared" si="4"/>
        <v>76003.5</v>
      </c>
      <c r="M47" s="67">
        <f t="shared" si="5"/>
        <v>1139993.9568</v>
      </c>
      <c r="N47" s="69">
        <f t="shared" si="6"/>
        <v>1136082.4068</v>
      </c>
    </row>
    <row r="48" spans="1:14" ht="14.25" customHeight="1">
      <c r="A48" s="14">
        <v>41</v>
      </c>
      <c r="B48" s="59" t="s">
        <v>8</v>
      </c>
      <c r="C48" s="11">
        <f t="shared" si="0"/>
        <v>1752</v>
      </c>
      <c r="D48" s="11">
        <v>125</v>
      </c>
      <c r="E48" s="11">
        <v>1627</v>
      </c>
      <c r="F48" s="16">
        <v>18196</v>
      </c>
      <c r="G48" s="16">
        <f t="shared" si="1"/>
        <v>18923.84</v>
      </c>
      <c r="H48" s="27">
        <v>1</v>
      </c>
      <c r="I48" s="12">
        <f t="shared" si="2"/>
        <v>18196</v>
      </c>
      <c r="J48" s="16">
        <f t="shared" si="3"/>
        <v>18923.84</v>
      </c>
      <c r="K48" s="16">
        <v>459024.73</v>
      </c>
      <c r="L48" s="19">
        <f t="shared" si="4"/>
        <v>33522.6</v>
      </c>
      <c r="M48" s="67">
        <f t="shared" si="5"/>
        <v>495953.81519999995</v>
      </c>
      <c r="N48" s="69">
        <f t="shared" si="6"/>
        <v>36929.085199999972</v>
      </c>
    </row>
    <row r="49" spans="1:14" ht="14.25" customHeight="1">
      <c r="A49" s="14">
        <v>42</v>
      </c>
      <c r="B49" s="59" t="s">
        <v>61</v>
      </c>
      <c r="C49" s="11">
        <f t="shared" si="0"/>
        <v>7396</v>
      </c>
      <c r="D49" s="11">
        <v>600</v>
      </c>
      <c r="E49" s="11">
        <v>6796</v>
      </c>
      <c r="F49" s="16">
        <v>18196</v>
      </c>
      <c r="G49" s="16">
        <f t="shared" si="1"/>
        <v>18923.84</v>
      </c>
      <c r="H49" s="27">
        <v>1.23</v>
      </c>
      <c r="I49" s="12">
        <f t="shared" si="2"/>
        <v>22381.079999999998</v>
      </c>
      <c r="J49" s="16">
        <f t="shared" si="3"/>
        <v>23276.323199999999</v>
      </c>
      <c r="K49" s="16">
        <v>2385645.5</v>
      </c>
      <c r="L49" s="19">
        <f t="shared" si="4"/>
        <v>174000.2</v>
      </c>
      <c r="M49" s="67">
        <f t="shared" si="5"/>
        <v>2574218.1070079999</v>
      </c>
      <c r="N49" s="69">
        <f t="shared" si="6"/>
        <v>188572.6070079999</v>
      </c>
    </row>
    <row r="50" spans="1:14" ht="14.25" customHeight="1">
      <c r="A50" s="14">
        <v>43</v>
      </c>
      <c r="B50" s="59" t="s">
        <v>25</v>
      </c>
      <c r="C50" s="11">
        <f t="shared" si="0"/>
        <v>1986</v>
      </c>
      <c r="D50" s="11">
        <v>76</v>
      </c>
      <c r="E50" s="11">
        <v>1910</v>
      </c>
      <c r="F50" s="16">
        <v>18196</v>
      </c>
      <c r="G50" s="16">
        <f t="shared" si="1"/>
        <v>18923.84</v>
      </c>
      <c r="H50" s="27">
        <v>1</v>
      </c>
      <c r="I50" s="12">
        <f t="shared" si="2"/>
        <v>18196</v>
      </c>
      <c r="J50" s="16">
        <f t="shared" si="3"/>
        <v>18923.84</v>
      </c>
      <c r="K50" s="16">
        <v>0</v>
      </c>
      <c r="L50" s="19">
        <f t="shared" si="4"/>
        <v>37527.4</v>
      </c>
      <c r="M50" s="67">
        <f t="shared" si="5"/>
        <v>562911.45599999989</v>
      </c>
      <c r="N50" s="69">
        <f t="shared" si="6"/>
        <v>562911.45599999989</v>
      </c>
    </row>
    <row r="51" spans="1:14" ht="14.25" customHeight="1">
      <c r="A51" s="14">
        <v>44</v>
      </c>
      <c r="B51" s="59" t="s">
        <v>9</v>
      </c>
      <c r="C51" s="11">
        <f t="shared" si="0"/>
        <v>1897</v>
      </c>
      <c r="D51" s="11">
        <v>100</v>
      </c>
      <c r="E51" s="11">
        <v>1797</v>
      </c>
      <c r="F51" s="16">
        <v>18196</v>
      </c>
      <c r="G51" s="16">
        <f t="shared" si="1"/>
        <v>18923.84</v>
      </c>
      <c r="H51" s="27">
        <v>1</v>
      </c>
      <c r="I51" s="12">
        <f t="shared" si="2"/>
        <v>18196</v>
      </c>
      <c r="J51" s="16">
        <f t="shared" si="3"/>
        <v>18923.84</v>
      </c>
      <c r="K51" s="16">
        <v>497848.5</v>
      </c>
      <c r="L51" s="19">
        <f t="shared" si="4"/>
        <v>36323.599999999999</v>
      </c>
      <c r="M51" s="67">
        <f t="shared" si="5"/>
        <v>537386.10719999997</v>
      </c>
      <c r="N51" s="69">
        <f t="shared" si="6"/>
        <v>39537.607199999969</v>
      </c>
    </row>
    <row r="52" spans="1:14" ht="14.25" customHeight="1">
      <c r="A52" s="14">
        <v>45</v>
      </c>
      <c r="B52" s="59" t="s">
        <v>62</v>
      </c>
      <c r="C52" s="11">
        <f t="shared" si="0"/>
        <v>5840</v>
      </c>
      <c r="D52" s="11">
        <v>600</v>
      </c>
      <c r="E52" s="11">
        <v>5240</v>
      </c>
      <c r="F52" s="16">
        <v>18196</v>
      </c>
      <c r="G52" s="16">
        <f t="shared" si="1"/>
        <v>18923.84</v>
      </c>
      <c r="H52" s="27">
        <v>1.3</v>
      </c>
      <c r="I52" s="12">
        <f t="shared" si="2"/>
        <v>23654.799999999999</v>
      </c>
      <c r="J52" s="16">
        <f t="shared" si="3"/>
        <v>24600.992000000002</v>
      </c>
      <c r="K52" s="16">
        <v>73417.2</v>
      </c>
      <c r="L52" s="19">
        <f t="shared" si="4"/>
        <v>143175.5</v>
      </c>
      <c r="M52" s="67">
        <f t="shared" si="5"/>
        <v>2146531.1712000002</v>
      </c>
      <c r="N52" s="69">
        <f t="shared" si="6"/>
        <v>2073113.9712000003</v>
      </c>
    </row>
    <row r="53" spans="1:14" ht="14.25" customHeight="1">
      <c r="A53" s="14">
        <v>46</v>
      </c>
      <c r="B53" s="59" t="s">
        <v>43</v>
      </c>
      <c r="C53" s="11">
        <f t="shared" si="0"/>
        <v>2029</v>
      </c>
      <c r="D53" s="11">
        <v>107</v>
      </c>
      <c r="E53" s="11">
        <v>1922</v>
      </c>
      <c r="F53" s="16">
        <v>18196</v>
      </c>
      <c r="G53" s="16">
        <f t="shared" si="1"/>
        <v>18923.84</v>
      </c>
      <c r="H53" s="27">
        <v>1.1000000000000001</v>
      </c>
      <c r="I53" s="12">
        <f t="shared" si="2"/>
        <v>20015.600000000002</v>
      </c>
      <c r="J53" s="16">
        <f t="shared" si="3"/>
        <v>20816.224000000002</v>
      </c>
      <c r="K53" s="16">
        <v>49700</v>
      </c>
      <c r="L53" s="19">
        <f t="shared" si="4"/>
        <v>42200.2</v>
      </c>
      <c r="M53" s="67">
        <f t="shared" si="5"/>
        <v>632256.77592000004</v>
      </c>
      <c r="N53" s="69">
        <f t="shared" si="6"/>
        <v>582556.77592000004</v>
      </c>
    </row>
    <row r="54" spans="1:14" ht="14.25" customHeight="1">
      <c r="A54" s="14">
        <v>47</v>
      </c>
      <c r="B54" s="59" t="s">
        <v>10</v>
      </c>
      <c r="C54" s="11">
        <f t="shared" si="0"/>
        <v>1021</v>
      </c>
      <c r="D54" s="11">
        <v>15</v>
      </c>
      <c r="E54" s="11">
        <v>1006</v>
      </c>
      <c r="F54" s="16">
        <v>18196</v>
      </c>
      <c r="G54" s="16">
        <f t="shared" si="1"/>
        <v>18923.84</v>
      </c>
      <c r="H54" s="27">
        <v>1</v>
      </c>
      <c r="I54" s="12">
        <f t="shared" si="2"/>
        <v>18196</v>
      </c>
      <c r="J54" s="16">
        <f t="shared" si="3"/>
        <v>18923.84</v>
      </c>
      <c r="K54" s="16">
        <v>268551</v>
      </c>
      <c r="L54" s="19">
        <f t="shared" si="4"/>
        <v>19578.900000000001</v>
      </c>
      <c r="M54" s="67">
        <f t="shared" si="5"/>
        <v>289654.8456</v>
      </c>
      <c r="N54" s="69">
        <f t="shared" si="6"/>
        <v>21103.845600000001</v>
      </c>
    </row>
    <row r="55" spans="1:14" ht="14.25" customHeight="1">
      <c r="A55" s="14">
        <v>48</v>
      </c>
      <c r="B55" s="59" t="s">
        <v>51</v>
      </c>
      <c r="C55" s="11">
        <f t="shared" si="0"/>
        <v>2267</v>
      </c>
      <c r="D55" s="11">
        <v>200</v>
      </c>
      <c r="E55" s="11">
        <v>2067</v>
      </c>
      <c r="F55" s="16">
        <v>18196</v>
      </c>
      <c r="G55" s="16">
        <f t="shared" si="1"/>
        <v>18923.84</v>
      </c>
      <c r="H55" s="27">
        <v>1.1499999999999999</v>
      </c>
      <c r="I55" s="12">
        <f t="shared" si="2"/>
        <v>20925.399999999998</v>
      </c>
      <c r="J55" s="16">
        <f t="shared" si="3"/>
        <v>21762.415999999997</v>
      </c>
      <c r="K55" s="16">
        <v>683215.35</v>
      </c>
      <c r="L55" s="19">
        <f t="shared" si="4"/>
        <v>49851.199999999997</v>
      </c>
      <c r="M55" s="67">
        <f t="shared" si="5"/>
        <v>737519.90807999996</v>
      </c>
      <c r="N55" s="69">
        <f t="shared" si="6"/>
        <v>54304.558079999988</v>
      </c>
    </row>
    <row r="56" spans="1:14" ht="14.25" customHeight="1">
      <c r="A56" s="14">
        <v>49</v>
      </c>
      <c r="B56" s="59" t="s">
        <v>11</v>
      </c>
      <c r="C56" s="11">
        <f t="shared" si="0"/>
        <v>2494</v>
      </c>
      <c r="D56" s="11">
        <v>208</v>
      </c>
      <c r="E56" s="11">
        <v>2286</v>
      </c>
      <c r="F56" s="16">
        <v>18196</v>
      </c>
      <c r="G56" s="16">
        <f t="shared" si="1"/>
        <v>18923.84</v>
      </c>
      <c r="H56" s="27">
        <v>1</v>
      </c>
      <c r="I56" s="12">
        <f t="shared" si="2"/>
        <v>18196</v>
      </c>
      <c r="J56" s="16">
        <f t="shared" si="3"/>
        <v>18923.84</v>
      </c>
      <c r="K56" s="16">
        <v>10000</v>
      </c>
      <c r="L56" s="19">
        <f t="shared" si="4"/>
        <v>47054.7</v>
      </c>
      <c r="M56" s="67">
        <f t="shared" si="5"/>
        <v>705669.99360000005</v>
      </c>
      <c r="N56" s="69">
        <f t="shared" si="6"/>
        <v>695669.99360000005</v>
      </c>
    </row>
    <row r="57" spans="1:14" ht="14.25" customHeight="1">
      <c r="A57" s="14">
        <v>50</v>
      </c>
      <c r="B57" s="59" t="s">
        <v>26</v>
      </c>
      <c r="C57" s="11">
        <f t="shared" si="0"/>
        <v>2093</v>
      </c>
      <c r="D57" s="11">
        <v>96</v>
      </c>
      <c r="E57" s="11">
        <v>1997</v>
      </c>
      <c r="F57" s="16">
        <v>18196</v>
      </c>
      <c r="G57" s="16">
        <f t="shared" si="1"/>
        <v>18923.84</v>
      </c>
      <c r="H57" s="27">
        <v>1</v>
      </c>
      <c r="I57" s="12">
        <f t="shared" si="2"/>
        <v>18196</v>
      </c>
      <c r="J57" s="16">
        <f t="shared" si="3"/>
        <v>18923.84</v>
      </c>
      <c r="K57" s="16">
        <v>923.9</v>
      </c>
      <c r="L57" s="19">
        <f t="shared" si="4"/>
        <v>39538.6</v>
      </c>
      <c r="M57" s="67">
        <f t="shared" si="5"/>
        <v>593065.86719999998</v>
      </c>
      <c r="N57" s="69">
        <f t="shared" si="6"/>
        <v>592141.96719999996</v>
      </c>
    </row>
    <row r="58" spans="1:14" ht="14.25" customHeight="1">
      <c r="A58" s="14">
        <v>51</v>
      </c>
      <c r="B58" s="59" t="s">
        <v>12</v>
      </c>
      <c r="C58" s="11">
        <f t="shared" si="0"/>
        <v>2100</v>
      </c>
      <c r="D58" s="11">
        <v>100</v>
      </c>
      <c r="E58" s="11">
        <v>2000</v>
      </c>
      <c r="F58" s="16">
        <v>18196</v>
      </c>
      <c r="G58" s="16">
        <f t="shared" si="1"/>
        <v>18923.84</v>
      </c>
      <c r="H58" s="27">
        <v>1</v>
      </c>
      <c r="I58" s="12">
        <f t="shared" si="2"/>
        <v>18196</v>
      </c>
      <c r="J58" s="16">
        <f t="shared" si="3"/>
        <v>18923.84</v>
      </c>
      <c r="K58" s="16">
        <v>0</v>
      </c>
      <c r="L58" s="19">
        <f t="shared" si="4"/>
        <v>39667.300000000003</v>
      </c>
      <c r="M58" s="67">
        <f t="shared" si="5"/>
        <v>595009.19999999995</v>
      </c>
      <c r="N58" s="69">
        <f t="shared" si="6"/>
        <v>595009.19999999995</v>
      </c>
    </row>
    <row r="59" spans="1:14" ht="14.25" customHeight="1">
      <c r="A59" s="14">
        <v>52</v>
      </c>
      <c r="B59" s="59" t="s">
        <v>72</v>
      </c>
      <c r="C59" s="11">
        <f t="shared" si="0"/>
        <v>201</v>
      </c>
      <c r="D59" s="11">
        <v>11</v>
      </c>
      <c r="E59" s="11">
        <v>190</v>
      </c>
      <c r="F59" s="16">
        <v>18196</v>
      </c>
      <c r="G59" s="16">
        <f t="shared" si="1"/>
        <v>18923.84</v>
      </c>
      <c r="H59" s="27">
        <v>1.7</v>
      </c>
      <c r="I59" s="12">
        <f t="shared" si="2"/>
        <v>30933.200000000001</v>
      </c>
      <c r="J59" s="16">
        <f t="shared" si="3"/>
        <v>32170.527999999998</v>
      </c>
      <c r="K59" s="16">
        <v>30000</v>
      </c>
      <c r="L59" s="19">
        <f t="shared" si="4"/>
        <v>6482.7</v>
      </c>
      <c r="M59" s="67">
        <f t="shared" si="5"/>
        <v>96789.982799999998</v>
      </c>
      <c r="N59" s="69">
        <f t="shared" si="6"/>
        <v>66789.982799999998</v>
      </c>
    </row>
    <row r="60" spans="1:14" ht="14.25" customHeight="1">
      <c r="A60" s="14">
        <v>53</v>
      </c>
      <c r="B60" s="59" t="s">
        <v>13</v>
      </c>
      <c r="C60" s="11">
        <f t="shared" si="0"/>
        <v>9355</v>
      </c>
      <c r="D60" s="11">
        <v>780</v>
      </c>
      <c r="E60" s="11">
        <v>8575</v>
      </c>
      <c r="F60" s="16">
        <v>18196</v>
      </c>
      <c r="G60" s="16">
        <f t="shared" si="1"/>
        <v>18923.84</v>
      </c>
      <c r="H60" s="27">
        <v>1</v>
      </c>
      <c r="I60" s="12">
        <f t="shared" si="2"/>
        <v>18196</v>
      </c>
      <c r="J60" s="16">
        <f t="shared" si="3"/>
        <v>18923.84</v>
      </c>
      <c r="K60" s="16">
        <v>0</v>
      </c>
      <c r="L60" s="19">
        <f t="shared" si="4"/>
        <v>176464.8</v>
      </c>
      <c r="M60" s="67">
        <f t="shared" si="5"/>
        <v>2646972.12</v>
      </c>
      <c r="N60" s="69">
        <f t="shared" si="6"/>
        <v>2646972.12</v>
      </c>
    </row>
    <row r="61" spans="1:14" ht="14.25" customHeight="1">
      <c r="A61" s="14">
        <v>54</v>
      </c>
      <c r="B61" s="59" t="s">
        <v>27</v>
      </c>
      <c r="C61" s="11">
        <f t="shared" si="0"/>
        <v>760</v>
      </c>
      <c r="D61" s="11">
        <v>50</v>
      </c>
      <c r="E61" s="11">
        <v>710</v>
      </c>
      <c r="F61" s="16">
        <v>18196</v>
      </c>
      <c r="G61" s="16">
        <f t="shared" si="1"/>
        <v>18923.84</v>
      </c>
      <c r="H61" s="27">
        <v>1.4</v>
      </c>
      <c r="I61" s="12">
        <f t="shared" si="2"/>
        <v>25474.399999999998</v>
      </c>
      <c r="J61" s="16">
        <f t="shared" si="3"/>
        <v>26493.376</v>
      </c>
      <c r="K61" s="16">
        <v>880</v>
      </c>
      <c r="L61" s="19">
        <f t="shared" si="4"/>
        <v>20084.900000000001</v>
      </c>
      <c r="M61" s="67">
        <f t="shared" si="5"/>
        <v>301260.25440000003</v>
      </c>
      <c r="N61" s="69">
        <f t="shared" si="6"/>
        <v>300380.25440000003</v>
      </c>
    </row>
    <row r="62" spans="1:14" ht="14.25" customHeight="1">
      <c r="A62" s="14">
        <v>55</v>
      </c>
      <c r="B62" s="59" t="s">
        <v>44</v>
      </c>
      <c r="C62" s="11">
        <f t="shared" si="0"/>
        <v>4052</v>
      </c>
      <c r="D62" s="11">
        <v>200</v>
      </c>
      <c r="E62" s="11">
        <v>3852</v>
      </c>
      <c r="F62" s="16">
        <v>18196</v>
      </c>
      <c r="G62" s="16">
        <f t="shared" si="1"/>
        <v>18923.84</v>
      </c>
      <c r="H62" s="27">
        <v>1</v>
      </c>
      <c r="I62" s="12">
        <f t="shared" si="2"/>
        <v>18196</v>
      </c>
      <c r="J62" s="16">
        <f t="shared" si="3"/>
        <v>18923.84</v>
      </c>
      <c r="K62" s="16">
        <v>1064129.3999999999</v>
      </c>
      <c r="L62" s="19">
        <f t="shared" si="4"/>
        <v>77598</v>
      </c>
      <c r="M62" s="67">
        <f t="shared" si="5"/>
        <v>1148007.4752000002</v>
      </c>
      <c r="N62" s="69">
        <f t="shared" si="6"/>
        <v>83878.075200000312</v>
      </c>
    </row>
    <row r="63" spans="1:14" ht="14.25" customHeight="1">
      <c r="A63" s="14">
        <v>56</v>
      </c>
      <c r="B63" s="59" t="s">
        <v>28</v>
      </c>
      <c r="C63" s="11">
        <f t="shared" si="0"/>
        <v>1090</v>
      </c>
      <c r="D63" s="11">
        <v>40</v>
      </c>
      <c r="E63" s="11">
        <v>1050</v>
      </c>
      <c r="F63" s="16">
        <v>18196</v>
      </c>
      <c r="G63" s="16">
        <f t="shared" si="1"/>
        <v>18923.84</v>
      </c>
      <c r="H63" s="27">
        <v>1</v>
      </c>
      <c r="I63" s="12">
        <f t="shared" si="2"/>
        <v>18196</v>
      </c>
      <c r="J63" s="16">
        <f t="shared" si="3"/>
        <v>18923.84</v>
      </c>
      <c r="K63" s="16">
        <v>0</v>
      </c>
      <c r="L63" s="19">
        <f t="shared" si="4"/>
        <v>20597.900000000001</v>
      </c>
      <c r="M63" s="67">
        <f t="shared" si="5"/>
        <v>308968.08</v>
      </c>
      <c r="N63" s="69">
        <f t="shared" si="6"/>
        <v>308968.08</v>
      </c>
    </row>
    <row r="64" spans="1:14" ht="14.25" customHeight="1">
      <c r="A64" s="14">
        <v>57</v>
      </c>
      <c r="B64" s="59" t="s">
        <v>63</v>
      </c>
      <c r="C64" s="11">
        <f t="shared" si="0"/>
        <v>6629</v>
      </c>
      <c r="D64" s="11">
        <v>339</v>
      </c>
      <c r="E64" s="11">
        <v>6290</v>
      </c>
      <c r="F64" s="16">
        <v>18196</v>
      </c>
      <c r="G64" s="16">
        <f t="shared" si="1"/>
        <v>18923.84</v>
      </c>
      <c r="H64" s="27">
        <v>1.2</v>
      </c>
      <c r="I64" s="12">
        <f t="shared" si="2"/>
        <v>21835.200000000001</v>
      </c>
      <c r="J64" s="16">
        <f t="shared" si="3"/>
        <v>22708.608</v>
      </c>
      <c r="K64" s="16">
        <v>0</v>
      </c>
      <c r="L64" s="19">
        <f t="shared" si="4"/>
        <v>150239.29999999999</v>
      </c>
      <c r="M64" s="67">
        <f t="shared" si="5"/>
        <v>2253589.1568</v>
      </c>
      <c r="N64" s="69">
        <f t="shared" si="6"/>
        <v>2253589.1568</v>
      </c>
    </row>
    <row r="65" spans="1:14" ht="14.25" customHeight="1">
      <c r="A65" s="14">
        <v>58</v>
      </c>
      <c r="B65" s="59" t="s">
        <v>64</v>
      </c>
      <c r="C65" s="11">
        <f t="shared" si="0"/>
        <v>5756</v>
      </c>
      <c r="D65" s="11">
        <v>500</v>
      </c>
      <c r="E65" s="11">
        <v>5256</v>
      </c>
      <c r="F65" s="16">
        <v>18196</v>
      </c>
      <c r="G65" s="16">
        <f t="shared" si="1"/>
        <v>18923.84</v>
      </c>
      <c r="H65" s="27">
        <v>1.1499999999999999</v>
      </c>
      <c r="I65" s="12">
        <f t="shared" si="2"/>
        <v>20925.399999999998</v>
      </c>
      <c r="J65" s="16">
        <f t="shared" si="3"/>
        <v>21762.415999999997</v>
      </c>
      <c r="K65" s="16">
        <v>0</v>
      </c>
      <c r="L65" s="19">
        <f t="shared" si="4"/>
        <v>124846</v>
      </c>
      <c r="M65" s="67">
        <f t="shared" si="5"/>
        <v>1872689.37744</v>
      </c>
      <c r="N65" s="69">
        <f t="shared" si="6"/>
        <v>1872689.37744</v>
      </c>
    </row>
    <row r="66" spans="1:14" ht="14.25" customHeight="1">
      <c r="A66" s="14">
        <v>59</v>
      </c>
      <c r="B66" s="59" t="s">
        <v>45</v>
      </c>
      <c r="C66" s="11">
        <f t="shared" si="0"/>
        <v>5300</v>
      </c>
      <c r="D66" s="11">
        <v>378</v>
      </c>
      <c r="E66" s="11">
        <v>4922</v>
      </c>
      <c r="F66" s="16">
        <v>18196</v>
      </c>
      <c r="G66" s="16">
        <f t="shared" si="1"/>
        <v>18923.84</v>
      </c>
      <c r="H66" s="27">
        <v>1.1499999999999999</v>
      </c>
      <c r="I66" s="12">
        <f t="shared" si="2"/>
        <v>20925.399999999998</v>
      </c>
      <c r="J66" s="16">
        <f t="shared" si="3"/>
        <v>21762.415999999997</v>
      </c>
      <c r="K66" s="16">
        <v>1589116.57</v>
      </c>
      <c r="L66" s="19">
        <f t="shared" si="4"/>
        <v>116613.5</v>
      </c>
      <c r="M66" s="67">
        <f t="shared" si="5"/>
        <v>1725366.1912799999</v>
      </c>
      <c r="N66" s="69">
        <f t="shared" si="6"/>
        <v>136249.62127999985</v>
      </c>
    </row>
    <row r="67" spans="1:14" ht="14.25" customHeight="1">
      <c r="A67" s="14">
        <v>60</v>
      </c>
      <c r="B67" s="59" t="s">
        <v>14</v>
      </c>
      <c r="C67" s="11">
        <f t="shared" si="0"/>
        <v>1900</v>
      </c>
      <c r="D67" s="11">
        <v>130</v>
      </c>
      <c r="E67" s="11">
        <v>1770</v>
      </c>
      <c r="F67" s="16">
        <v>18196</v>
      </c>
      <c r="G67" s="16">
        <f t="shared" si="1"/>
        <v>18923.84</v>
      </c>
      <c r="H67" s="27">
        <v>1</v>
      </c>
      <c r="I67" s="12">
        <f t="shared" si="2"/>
        <v>18196</v>
      </c>
      <c r="J67" s="16">
        <f t="shared" si="3"/>
        <v>18923.84</v>
      </c>
      <c r="K67" s="16">
        <v>0</v>
      </c>
      <c r="L67" s="19">
        <f t="shared" si="4"/>
        <v>35860.699999999997</v>
      </c>
      <c r="M67" s="67">
        <f t="shared" si="5"/>
        <v>537910.152</v>
      </c>
      <c r="N67" s="69">
        <f t="shared" si="6"/>
        <v>537910.152</v>
      </c>
    </row>
    <row r="68" spans="1:14" ht="14.25" customHeight="1">
      <c r="A68" s="14">
        <v>61</v>
      </c>
      <c r="B68" s="59" t="s">
        <v>46</v>
      </c>
      <c r="C68" s="11">
        <f t="shared" si="0"/>
        <v>2720</v>
      </c>
      <c r="D68" s="11">
        <v>85</v>
      </c>
      <c r="E68" s="11">
        <v>2635</v>
      </c>
      <c r="F68" s="16">
        <v>18196</v>
      </c>
      <c r="G68" s="16">
        <f t="shared" si="1"/>
        <v>18923.84</v>
      </c>
      <c r="H68" s="27">
        <v>1</v>
      </c>
      <c r="I68" s="12">
        <f t="shared" ref="I68:I93" si="7">F68*H68</f>
        <v>18196</v>
      </c>
      <c r="J68" s="16">
        <f t="shared" ref="J68:J93" si="8">G68*H68</f>
        <v>18923.84</v>
      </c>
      <c r="K68" s="16">
        <v>0</v>
      </c>
      <c r="L68" s="19">
        <f t="shared" si="4"/>
        <v>51411</v>
      </c>
      <c r="M68" s="67">
        <f t="shared" si="5"/>
        <v>771164.67599999998</v>
      </c>
      <c r="N68" s="69">
        <f t="shared" si="6"/>
        <v>771164.67599999998</v>
      </c>
    </row>
    <row r="69" spans="1:14" ht="14.25" customHeight="1">
      <c r="A69" s="14">
        <v>62</v>
      </c>
      <c r="B69" s="59" t="s">
        <v>29</v>
      </c>
      <c r="C69" s="11">
        <f t="shared" si="0"/>
        <v>1139</v>
      </c>
      <c r="D69" s="11">
        <v>19</v>
      </c>
      <c r="E69" s="11">
        <v>1120</v>
      </c>
      <c r="F69" s="16">
        <v>18196</v>
      </c>
      <c r="G69" s="16">
        <f t="shared" si="1"/>
        <v>18923.84</v>
      </c>
      <c r="H69" s="27">
        <v>1</v>
      </c>
      <c r="I69" s="12">
        <f t="shared" si="7"/>
        <v>18196</v>
      </c>
      <c r="J69" s="16">
        <f t="shared" si="8"/>
        <v>18923.84</v>
      </c>
      <c r="K69" s="16">
        <v>100000</v>
      </c>
      <c r="L69" s="19">
        <f t="shared" si="4"/>
        <v>21640.400000000001</v>
      </c>
      <c r="M69" s="67">
        <f t="shared" si="5"/>
        <v>323106.37200000003</v>
      </c>
      <c r="N69" s="69">
        <f t="shared" si="6"/>
        <v>223106.37200000003</v>
      </c>
    </row>
    <row r="70" spans="1:14" ht="14.25" customHeight="1">
      <c r="A70" s="14">
        <v>63</v>
      </c>
      <c r="B70" s="59" t="s">
        <v>38</v>
      </c>
      <c r="C70" s="11">
        <f t="shared" si="0"/>
        <v>10428</v>
      </c>
      <c r="D70" s="11">
        <v>604</v>
      </c>
      <c r="E70" s="11">
        <v>9824</v>
      </c>
      <c r="F70" s="16">
        <v>18196</v>
      </c>
      <c r="G70" s="16">
        <f t="shared" si="1"/>
        <v>18923.84</v>
      </c>
      <c r="H70" s="27">
        <v>1.008</v>
      </c>
      <c r="I70" s="12">
        <f t="shared" si="7"/>
        <v>18341.567999999999</v>
      </c>
      <c r="J70" s="16">
        <f t="shared" si="8"/>
        <v>19075.23072</v>
      </c>
      <c r="K70" s="16">
        <v>2759429</v>
      </c>
      <c r="L70" s="19">
        <f t="shared" si="4"/>
        <v>201232.8</v>
      </c>
      <c r="M70" s="67">
        <f t="shared" si="5"/>
        <v>2977100.6049791998</v>
      </c>
      <c r="N70" s="69">
        <f t="shared" si="6"/>
        <v>217671.60497919982</v>
      </c>
    </row>
    <row r="71" spans="1:14" ht="14.25" customHeight="1">
      <c r="A71" s="14">
        <v>64</v>
      </c>
      <c r="B71" s="59" t="s">
        <v>15</v>
      </c>
      <c r="C71" s="11">
        <f t="shared" si="0"/>
        <v>1895</v>
      </c>
      <c r="D71" s="11">
        <v>67</v>
      </c>
      <c r="E71" s="11">
        <v>1828</v>
      </c>
      <c r="F71" s="16">
        <v>18196</v>
      </c>
      <c r="G71" s="16">
        <f t="shared" si="1"/>
        <v>18923.84</v>
      </c>
      <c r="H71" s="27">
        <v>1</v>
      </c>
      <c r="I71" s="12">
        <f t="shared" si="7"/>
        <v>18196</v>
      </c>
      <c r="J71" s="16">
        <f t="shared" si="8"/>
        <v>18923.84</v>
      </c>
      <c r="K71" s="16">
        <v>26956.46</v>
      </c>
      <c r="L71" s="19">
        <f t="shared" si="4"/>
        <v>35838.9</v>
      </c>
      <c r="M71" s="67">
        <f t="shared" si="5"/>
        <v>537178.67280000006</v>
      </c>
      <c r="N71" s="69">
        <f t="shared" si="6"/>
        <v>510222.21280000004</v>
      </c>
    </row>
    <row r="72" spans="1:14" ht="14.25" customHeight="1">
      <c r="A72" s="14">
        <v>65</v>
      </c>
      <c r="B72" s="59" t="s">
        <v>48</v>
      </c>
      <c r="C72" s="11">
        <f t="shared" si="0"/>
        <v>5482</v>
      </c>
      <c r="D72" s="11">
        <v>212</v>
      </c>
      <c r="E72" s="11">
        <v>5270</v>
      </c>
      <c r="F72" s="16">
        <v>18196</v>
      </c>
      <c r="G72" s="16">
        <f t="shared" si="1"/>
        <v>18923.84</v>
      </c>
      <c r="H72" s="27">
        <v>1</v>
      </c>
      <c r="I72" s="12">
        <f t="shared" si="7"/>
        <v>18196</v>
      </c>
      <c r="J72" s="16">
        <f t="shared" si="8"/>
        <v>18923.84</v>
      </c>
      <c r="K72" s="16">
        <v>18000</v>
      </c>
      <c r="L72" s="19">
        <f t="shared" si="4"/>
        <v>103604.2</v>
      </c>
      <c r="M72" s="67">
        <f t="shared" si="5"/>
        <v>1553792.8319999999</v>
      </c>
      <c r="N72" s="69">
        <f t="shared" si="6"/>
        <v>1535792.8319999999</v>
      </c>
    </row>
    <row r="73" spans="1:14" ht="14.25" customHeight="1">
      <c r="A73" s="14">
        <v>66</v>
      </c>
      <c r="B73" s="59" t="s">
        <v>49</v>
      </c>
      <c r="C73" s="11">
        <f t="shared" ref="C73:C93" si="9">D73+E73</f>
        <v>5780</v>
      </c>
      <c r="D73" s="11">
        <v>100</v>
      </c>
      <c r="E73" s="11">
        <v>5680</v>
      </c>
      <c r="F73" s="16">
        <v>18196</v>
      </c>
      <c r="G73" s="16">
        <f t="shared" ref="G73:G93" si="10">F73*1.04</f>
        <v>18923.84</v>
      </c>
      <c r="H73" s="27">
        <v>1.002</v>
      </c>
      <c r="I73" s="12">
        <f t="shared" si="7"/>
        <v>18232.392</v>
      </c>
      <c r="J73" s="16">
        <f t="shared" si="8"/>
        <v>18961.687679999999</v>
      </c>
      <c r="K73" s="16">
        <v>24365.13</v>
      </c>
      <c r="L73" s="19">
        <f t="shared" ref="L73:L93" si="11">ROUND(((D73*I73+E73*J73+K73)/1000),1)</f>
        <v>109550</v>
      </c>
      <c r="M73" s="67">
        <f t="shared" ref="M73:M93" si="12">(D73*I73+E73*J73)*1.5/100</f>
        <v>1642884.3783359998</v>
      </c>
      <c r="N73" s="69">
        <f t="shared" ref="N73:N93" si="13">M73-K73</f>
        <v>1618519.2483359999</v>
      </c>
    </row>
    <row r="74" spans="1:14" ht="14.25" customHeight="1">
      <c r="A74" s="14">
        <v>67</v>
      </c>
      <c r="B74" s="59" t="s">
        <v>73</v>
      </c>
      <c r="C74" s="11">
        <f t="shared" si="9"/>
        <v>1143</v>
      </c>
      <c r="D74" s="11">
        <v>90</v>
      </c>
      <c r="E74" s="11">
        <v>1053</v>
      </c>
      <c r="F74" s="16">
        <v>18196</v>
      </c>
      <c r="G74" s="16">
        <f t="shared" si="10"/>
        <v>18923.84</v>
      </c>
      <c r="H74" s="27">
        <v>1.427</v>
      </c>
      <c r="I74" s="12">
        <f t="shared" si="7"/>
        <v>25965.691999999999</v>
      </c>
      <c r="J74" s="16">
        <f t="shared" si="8"/>
        <v>27004.319680000001</v>
      </c>
      <c r="K74" s="16">
        <v>0</v>
      </c>
      <c r="L74" s="19">
        <f t="shared" si="11"/>
        <v>30772.5</v>
      </c>
      <c r="M74" s="67">
        <f t="shared" si="12"/>
        <v>461586.91354560002</v>
      </c>
      <c r="N74" s="69">
        <f t="shared" si="13"/>
        <v>461586.91354560002</v>
      </c>
    </row>
    <row r="75" spans="1:14" ht="14.25" customHeight="1">
      <c r="A75" s="14">
        <v>68</v>
      </c>
      <c r="B75" s="59" t="s">
        <v>52</v>
      </c>
      <c r="C75" s="11">
        <f t="shared" si="9"/>
        <v>7940</v>
      </c>
      <c r="D75" s="11">
        <v>480</v>
      </c>
      <c r="E75" s="11">
        <v>7460</v>
      </c>
      <c r="F75" s="16">
        <v>18196</v>
      </c>
      <c r="G75" s="16">
        <f t="shared" si="10"/>
        <v>18923.84</v>
      </c>
      <c r="H75" s="27">
        <v>1.1519999999999999</v>
      </c>
      <c r="I75" s="12">
        <f t="shared" si="7"/>
        <v>20961.791999999998</v>
      </c>
      <c r="J75" s="16">
        <f t="shared" si="8"/>
        <v>21800.26368</v>
      </c>
      <c r="K75" s="16">
        <v>40000</v>
      </c>
      <c r="L75" s="19">
        <f t="shared" si="11"/>
        <v>172731.6</v>
      </c>
      <c r="M75" s="67">
        <f t="shared" si="12"/>
        <v>2590374.4081919999</v>
      </c>
      <c r="N75" s="69">
        <f t="shared" si="13"/>
        <v>2550374.4081919999</v>
      </c>
    </row>
    <row r="76" spans="1:14" ht="14.25" customHeight="1">
      <c r="A76" s="14">
        <v>69</v>
      </c>
      <c r="B76" s="59" t="s">
        <v>16</v>
      </c>
      <c r="C76" s="11">
        <f t="shared" si="9"/>
        <v>1606</v>
      </c>
      <c r="D76" s="11">
        <v>65</v>
      </c>
      <c r="E76" s="11">
        <v>1541</v>
      </c>
      <c r="F76" s="16">
        <v>18196</v>
      </c>
      <c r="G76" s="16">
        <f t="shared" si="10"/>
        <v>18923.84</v>
      </c>
      <c r="H76" s="27">
        <v>1</v>
      </c>
      <c r="I76" s="12">
        <f t="shared" si="7"/>
        <v>18196</v>
      </c>
      <c r="J76" s="16">
        <f t="shared" si="8"/>
        <v>18923.84</v>
      </c>
      <c r="K76" s="16">
        <v>421224.36</v>
      </c>
      <c r="L76" s="19">
        <f t="shared" si="11"/>
        <v>30765.599999999999</v>
      </c>
      <c r="M76" s="67">
        <f t="shared" si="12"/>
        <v>455165.66160000005</v>
      </c>
      <c r="N76" s="69">
        <f t="shared" si="13"/>
        <v>33941.301600000064</v>
      </c>
    </row>
    <row r="77" spans="1:14" ht="14.25" customHeight="1">
      <c r="A77" s="14">
        <v>70</v>
      </c>
      <c r="B77" s="59" t="s">
        <v>17</v>
      </c>
      <c r="C77" s="11">
        <f t="shared" si="9"/>
        <v>2160</v>
      </c>
      <c r="D77" s="11">
        <v>110</v>
      </c>
      <c r="E77" s="11">
        <v>2050</v>
      </c>
      <c r="F77" s="16">
        <v>18196</v>
      </c>
      <c r="G77" s="16">
        <f t="shared" si="10"/>
        <v>18923.84</v>
      </c>
      <c r="H77" s="27">
        <v>1</v>
      </c>
      <c r="I77" s="12">
        <f t="shared" si="7"/>
        <v>18196</v>
      </c>
      <c r="J77" s="16">
        <f t="shared" si="8"/>
        <v>18923.84</v>
      </c>
      <c r="K77" s="16">
        <v>9000</v>
      </c>
      <c r="L77" s="19">
        <f t="shared" si="11"/>
        <v>40804.400000000001</v>
      </c>
      <c r="M77" s="67">
        <f t="shared" si="12"/>
        <v>611931.48</v>
      </c>
      <c r="N77" s="69">
        <f t="shared" si="13"/>
        <v>602931.48</v>
      </c>
    </row>
    <row r="78" spans="1:14" ht="14.25" customHeight="1">
      <c r="A78" s="14">
        <v>71</v>
      </c>
      <c r="B78" s="59" t="s">
        <v>18</v>
      </c>
      <c r="C78" s="11">
        <f t="shared" si="9"/>
        <v>2128</v>
      </c>
      <c r="D78" s="11">
        <v>100</v>
      </c>
      <c r="E78" s="11">
        <v>2028</v>
      </c>
      <c r="F78" s="16">
        <v>18196</v>
      </c>
      <c r="G78" s="16">
        <f t="shared" si="10"/>
        <v>18923.84</v>
      </c>
      <c r="H78" s="27">
        <v>1</v>
      </c>
      <c r="I78" s="12">
        <f t="shared" si="7"/>
        <v>18196</v>
      </c>
      <c r="J78" s="16">
        <f t="shared" si="8"/>
        <v>18923.84</v>
      </c>
      <c r="K78" s="16">
        <v>17000</v>
      </c>
      <c r="L78" s="19">
        <f t="shared" si="11"/>
        <v>40214.1</v>
      </c>
      <c r="M78" s="67">
        <f t="shared" si="12"/>
        <v>602957.21279999998</v>
      </c>
      <c r="N78" s="69">
        <f t="shared" si="13"/>
        <v>585957.21279999998</v>
      </c>
    </row>
    <row r="79" spans="1:14" ht="14.25" customHeight="1">
      <c r="A79" s="14">
        <v>72</v>
      </c>
      <c r="B79" s="59" t="s">
        <v>65</v>
      </c>
      <c r="C79" s="11">
        <f t="shared" si="9"/>
        <v>2065</v>
      </c>
      <c r="D79" s="11">
        <v>50</v>
      </c>
      <c r="E79" s="11">
        <v>2015</v>
      </c>
      <c r="F79" s="16">
        <v>18196</v>
      </c>
      <c r="G79" s="16">
        <f t="shared" si="10"/>
        <v>18923.84</v>
      </c>
      <c r="H79" s="27">
        <v>1.4</v>
      </c>
      <c r="I79" s="12">
        <f t="shared" si="7"/>
        <v>25474.399999999998</v>
      </c>
      <c r="J79" s="16">
        <f t="shared" si="8"/>
        <v>26493.376</v>
      </c>
      <c r="K79" s="16">
        <v>656721.57999999996</v>
      </c>
      <c r="L79" s="19">
        <f t="shared" si="11"/>
        <v>55314.6</v>
      </c>
      <c r="M79" s="67">
        <f t="shared" si="12"/>
        <v>819868.08960000006</v>
      </c>
      <c r="N79" s="69">
        <f t="shared" si="13"/>
        <v>163146.50960000011</v>
      </c>
    </row>
    <row r="80" spans="1:14" ht="14.25" customHeight="1">
      <c r="A80" s="14">
        <v>73</v>
      </c>
      <c r="B80" s="59" t="s">
        <v>19</v>
      </c>
      <c r="C80" s="11">
        <f t="shared" si="9"/>
        <v>2348</v>
      </c>
      <c r="D80" s="11">
        <v>200</v>
      </c>
      <c r="E80" s="11">
        <v>2148</v>
      </c>
      <c r="F80" s="16">
        <v>18196</v>
      </c>
      <c r="G80" s="16">
        <f t="shared" si="10"/>
        <v>18923.84</v>
      </c>
      <c r="H80" s="27">
        <v>1</v>
      </c>
      <c r="I80" s="12">
        <f t="shared" si="7"/>
        <v>18196</v>
      </c>
      <c r="J80" s="16">
        <f t="shared" si="8"/>
        <v>18923.84</v>
      </c>
      <c r="K80" s="16">
        <v>0</v>
      </c>
      <c r="L80" s="19">
        <f t="shared" si="11"/>
        <v>44287.6</v>
      </c>
      <c r="M80" s="67">
        <f t="shared" si="12"/>
        <v>664314.12479999999</v>
      </c>
      <c r="N80" s="69">
        <f t="shared" si="13"/>
        <v>664314.12479999999</v>
      </c>
    </row>
    <row r="81" spans="1:14" ht="14.25" customHeight="1">
      <c r="A81" s="14">
        <v>74</v>
      </c>
      <c r="B81" s="59" t="s">
        <v>53</v>
      </c>
      <c r="C81" s="11">
        <f t="shared" si="9"/>
        <v>4318</v>
      </c>
      <c r="D81" s="11">
        <v>270</v>
      </c>
      <c r="E81" s="11">
        <v>4048</v>
      </c>
      <c r="F81" s="16">
        <v>18196</v>
      </c>
      <c r="G81" s="16">
        <f t="shared" si="10"/>
        <v>18923.84</v>
      </c>
      <c r="H81" s="27">
        <v>1.1599999999999999</v>
      </c>
      <c r="I81" s="12">
        <f t="shared" si="7"/>
        <v>21107.359999999997</v>
      </c>
      <c r="J81" s="16">
        <f t="shared" si="8"/>
        <v>21951.654399999999</v>
      </c>
      <c r="K81" s="16">
        <v>285000</v>
      </c>
      <c r="L81" s="19">
        <f t="shared" si="11"/>
        <v>94844.3</v>
      </c>
      <c r="M81" s="67">
        <f t="shared" si="12"/>
        <v>1418389.2631679999</v>
      </c>
      <c r="N81" s="69">
        <f t="shared" si="13"/>
        <v>1133389.2631679999</v>
      </c>
    </row>
    <row r="82" spans="1:14" ht="14.25" customHeight="1">
      <c r="A82" s="14">
        <v>75</v>
      </c>
      <c r="B82" s="59" t="s">
        <v>50</v>
      </c>
      <c r="C82" s="11">
        <f t="shared" si="9"/>
        <v>2470</v>
      </c>
      <c r="D82" s="11">
        <v>100</v>
      </c>
      <c r="E82" s="11">
        <v>2370</v>
      </c>
      <c r="F82" s="16">
        <v>18196</v>
      </c>
      <c r="G82" s="16">
        <f t="shared" si="10"/>
        <v>18923.84</v>
      </c>
      <c r="H82" s="27">
        <v>1</v>
      </c>
      <c r="I82" s="12">
        <f t="shared" si="7"/>
        <v>18196</v>
      </c>
      <c r="J82" s="16">
        <f t="shared" si="8"/>
        <v>18923.84</v>
      </c>
      <c r="K82" s="16">
        <v>200000</v>
      </c>
      <c r="L82" s="19">
        <f t="shared" si="11"/>
        <v>46869.1</v>
      </c>
      <c r="M82" s="67">
        <f t="shared" si="12"/>
        <v>700036.51199999987</v>
      </c>
      <c r="N82" s="69">
        <f t="shared" si="13"/>
        <v>500036.51199999987</v>
      </c>
    </row>
    <row r="83" spans="1:14" ht="14.25" customHeight="1">
      <c r="A83" s="14">
        <v>76</v>
      </c>
      <c r="B83" s="59" t="s">
        <v>54</v>
      </c>
      <c r="C83" s="11">
        <f t="shared" si="9"/>
        <v>8061</v>
      </c>
      <c r="D83" s="11">
        <v>461</v>
      </c>
      <c r="E83" s="11">
        <v>7600</v>
      </c>
      <c r="F83" s="16">
        <v>18196</v>
      </c>
      <c r="G83" s="16">
        <f t="shared" si="10"/>
        <v>18923.84</v>
      </c>
      <c r="H83" s="27">
        <v>1.1499999999999999</v>
      </c>
      <c r="I83" s="12">
        <f t="shared" si="7"/>
        <v>20925.399999999998</v>
      </c>
      <c r="J83" s="16">
        <f t="shared" si="8"/>
        <v>21762.415999999997</v>
      </c>
      <c r="K83" s="16">
        <v>40000</v>
      </c>
      <c r="L83" s="19">
        <f t="shared" si="11"/>
        <v>175081</v>
      </c>
      <c r="M83" s="67">
        <f t="shared" si="12"/>
        <v>2625614.5649999999</v>
      </c>
      <c r="N83" s="69">
        <f t="shared" si="13"/>
        <v>2585614.5649999999</v>
      </c>
    </row>
    <row r="84" spans="1:14" ht="14.25" customHeight="1">
      <c r="A84" s="14">
        <v>77</v>
      </c>
      <c r="B84" s="59" t="s">
        <v>20</v>
      </c>
      <c r="C84" s="11">
        <f t="shared" si="9"/>
        <v>1915</v>
      </c>
      <c r="D84" s="11">
        <v>112</v>
      </c>
      <c r="E84" s="11">
        <v>1803</v>
      </c>
      <c r="F84" s="16">
        <v>18196</v>
      </c>
      <c r="G84" s="16">
        <f t="shared" si="10"/>
        <v>18923.84</v>
      </c>
      <c r="H84" s="27">
        <v>1</v>
      </c>
      <c r="I84" s="12">
        <f t="shared" si="7"/>
        <v>18196</v>
      </c>
      <c r="J84" s="16">
        <f t="shared" si="8"/>
        <v>18923.84</v>
      </c>
      <c r="K84" s="16">
        <v>21701</v>
      </c>
      <c r="L84" s="19">
        <f t="shared" si="11"/>
        <v>36179.300000000003</v>
      </c>
      <c r="M84" s="67">
        <f t="shared" si="12"/>
        <v>542364.53280000004</v>
      </c>
      <c r="N84" s="69">
        <f t="shared" si="13"/>
        <v>520663.53280000004</v>
      </c>
    </row>
    <row r="85" spans="1:14" ht="14.25" customHeight="1">
      <c r="A85" s="14">
        <v>78</v>
      </c>
      <c r="B85" s="59" t="s">
        <v>112</v>
      </c>
      <c r="C85" s="11">
        <f t="shared" si="9"/>
        <v>11520</v>
      </c>
      <c r="D85" s="11">
        <v>570</v>
      </c>
      <c r="E85" s="11">
        <v>10950</v>
      </c>
      <c r="F85" s="16">
        <v>18196</v>
      </c>
      <c r="G85" s="16">
        <f t="shared" si="10"/>
        <v>18923.84</v>
      </c>
      <c r="H85" s="27">
        <v>1</v>
      </c>
      <c r="I85" s="12">
        <f t="shared" si="7"/>
        <v>18196</v>
      </c>
      <c r="J85" s="16">
        <f t="shared" si="8"/>
        <v>18923.84</v>
      </c>
      <c r="K85" s="16">
        <v>2000</v>
      </c>
      <c r="L85" s="19">
        <f t="shared" si="11"/>
        <v>217589.8</v>
      </c>
      <c r="M85" s="67">
        <f t="shared" si="12"/>
        <v>3263816.52</v>
      </c>
      <c r="N85" s="69">
        <f t="shared" si="13"/>
        <v>3261816.52</v>
      </c>
    </row>
    <row r="86" spans="1:14" ht="14.25" customHeight="1">
      <c r="A86" s="14">
        <v>79</v>
      </c>
      <c r="B86" s="59" t="s">
        <v>113</v>
      </c>
      <c r="C86" s="11">
        <f t="shared" si="9"/>
        <v>4928</v>
      </c>
      <c r="D86" s="11">
        <v>424</v>
      </c>
      <c r="E86" s="11">
        <v>4504</v>
      </c>
      <c r="F86" s="16">
        <v>18196</v>
      </c>
      <c r="G86" s="16">
        <f t="shared" si="10"/>
        <v>18923.84</v>
      </c>
      <c r="H86" s="27">
        <v>1</v>
      </c>
      <c r="I86" s="12">
        <f t="shared" si="7"/>
        <v>18196</v>
      </c>
      <c r="J86" s="16">
        <f t="shared" si="8"/>
        <v>18923.84</v>
      </c>
      <c r="K86" s="16">
        <v>341084.86</v>
      </c>
      <c r="L86" s="19">
        <f t="shared" si="11"/>
        <v>93289.2</v>
      </c>
      <c r="M86" s="67">
        <f t="shared" si="12"/>
        <v>1394221.1904</v>
      </c>
      <c r="N86" s="69">
        <f t="shared" si="13"/>
        <v>1053136.3303999999</v>
      </c>
    </row>
    <row r="87" spans="1:14" ht="14.25" customHeight="1">
      <c r="A87" s="14">
        <v>80</v>
      </c>
      <c r="B87" s="59" t="s">
        <v>86</v>
      </c>
      <c r="C87" s="11">
        <f t="shared" si="9"/>
        <v>1020</v>
      </c>
      <c r="D87" s="11">
        <v>50</v>
      </c>
      <c r="E87" s="11">
        <v>970</v>
      </c>
      <c r="F87" s="16">
        <v>18196</v>
      </c>
      <c r="G87" s="16">
        <f t="shared" si="10"/>
        <v>18923.84</v>
      </c>
      <c r="H87" s="27">
        <v>1</v>
      </c>
      <c r="I87" s="12">
        <f t="shared" si="7"/>
        <v>18196</v>
      </c>
      <c r="J87" s="16">
        <f t="shared" si="8"/>
        <v>18923.84</v>
      </c>
      <c r="K87" s="16">
        <v>24053</v>
      </c>
      <c r="L87" s="19">
        <f t="shared" si="11"/>
        <v>19290</v>
      </c>
      <c r="M87" s="67">
        <f t="shared" si="12"/>
        <v>288988.87200000003</v>
      </c>
      <c r="N87" s="69">
        <f t="shared" si="13"/>
        <v>264935.87200000003</v>
      </c>
    </row>
    <row r="88" spans="1:14" ht="14.25" customHeight="1">
      <c r="A88" s="14">
        <v>81</v>
      </c>
      <c r="B88" s="59" t="s">
        <v>74</v>
      </c>
      <c r="C88" s="11">
        <f t="shared" si="9"/>
        <v>534</v>
      </c>
      <c r="D88" s="11">
        <v>45</v>
      </c>
      <c r="E88" s="11">
        <v>489</v>
      </c>
      <c r="F88" s="16">
        <v>18196</v>
      </c>
      <c r="G88" s="16">
        <f t="shared" si="10"/>
        <v>18923.84</v>
      </c>
      <c r="H88" s="27">
        <v>1.27</v>
      </c>
      <c r="I88" s="12">
        <f t="shared" si="7"/>
        <v>23108.920000000002</v>
      </c>
      <c r="J88" s="16">
        <f t="shared" si="8"/>
        <v>24033.2768</v>
      </c>
      <c r="K88" s="16">
        <v>177643.93</v>
      </c>
      <c r="L88" s="19">
        <f t="shared" si="11"/>
        <v>12969.8</v>
      </c>
      <c r="M88" s="67">
        <f t="shared" si="12"/>
        <v>191882.60632800002</v>
      </c>
      <c r="N88" s="69">
        <f t="shared" si="13"/>
        <v>14238.67632800003</v>
      </c>
    </row>
    <row r="89" spans="1:14" ht="14.25" customHeight="1">
      <c r="A89" s="14">
        <v>82</v>
      </c>
      <c r="B89" s="59" t="s">
        <v>87</v>
      </c>
      <c r="C89" s="11">
        <f t="shared" si="9"/>
        <v>113</v>
      </c>
      <c r="D89" s="11">
        <v>10</v>
      </c>
      <c r="E89" s="11">
        <v>103</v>
      </c>
      <c r="F89" s="16">
        <v>18196</v>
      </c>
      <c r="G89" s="16">
        <f t="shared" si="10"/>
        <v>18923.84</v>
      </c>
      <c r="H89" s="27">
        <v>1.5</v>
      </c>
      <c r="I89" s="12">
        <f t="shared" si="7"/>
        <v>27294</v>
      </c>
      <c r="J89" s="16">
        <f t="shared" si="8"/>
        <v>28385.760000000002</v>
      </c>
      <c r="K89" s="16">
        <v>22000</v>
      </c>
      <c r="L89" s="19">
        <f t="shared" si="11"/>
        <v>3218.7</v>
      </c>
      <c r="M89" s="67">
        <f t="shared" si="12"/>
        <v>47950.099199999997</v>
      </c>
      <c r="N89" s="69">
        <f t="shared" si="13"/>
        <v>25950.099199999997</v>
      </c>
    </row>
    <row r="90" spans="1:14" ht="14.25" customHeight="1">
      <c r="A90" s="14">
        <v>83</v>
      </c>
      <c r="B90" s="59" t="s">
        <v>114</v>
      </c>
      <c r="C90" s="11">
        <f t="shared" si="9"/>
        <v>2795</v>
      </c>
      <c r="D90" s="11">
        <v>0</v>
      </c>
      <c r="E90" s="11">
        <v>2795</v>
      </c>
      <c r="F90" s="16">
        <v>18196</v>
      </c>
      <c r="G90" s="16">
        <f t="shared" si="10"/>
        <v>18923.84</v>
      </c>
      <c r="H90" s="27">
        <v>1.5</v>
      </c>
      <c r="I90" s="12">
        <f t="shared" si="7"/>
        <v>27294</v>
      </c>
      <c r="J90" s="16">
        <f t="shared" si="8"/>
        <v>28385.760000000002</v>
      </c>
      <c r="K90" s="16">
        <v>0</v>
      </c>
      <c r="L90" s="19">
        <f t="shared" si="11"/>
        <v>79338.2</v>
      </c>
      <c r="M90" s="67">
        <f t="shared" si="12"/>
        <v>1190072.9880000001</v>
      </c>
      <c r="N90" s="69">
        <f t="shared" si="13"/>
        <v>1190072.9880000001</v>
      </c>
    </row>
    <row r="91" spans="1:14" ht="14.25" customHeight="1">
      <c r="A91" s="14">
        <v>84</v>
      </c>
      <c r="B91" s="59" t="s">
        <v>75</v>
      </c>
      <c r="C91" s="11">
        <f t="shared" si="9"/>
        <v>160</v>
      </c>
      <c r="D91" s="11">
        <v>14</v>
      </c>
      <c r="E91" s="11">
        <v>146</v>
      </c>
      <c r="F91" s="16">
        <v>18196</v>
      </c>
      <c r="G91" s="16">
        <f t="shared" si="10"/>
        <v>18923.84</v>
      </c>
      <c r="H91" s="27">
        <v>2</v>
      </c>
      <c r="I91" s="12">
        <f t="shared" si="7"/>
        <v>36392</v>
      </c>
      <c r="J91" s="16">
        <f t="shared" si="8"/>
        <v>37847.68</v>
      </c>
      <c r="K91" s="16">
        <v>33786.33</v>
      </c>
      <c r="L91" s="19">
        <f t="shared" si="11"/>
        <v>6069</v>
      </c>
      <c r="M91" s="67">
        <f t="shared" si="12"/>
        <v>90528.739199999996</v>
      </c>
      <c r="N91" s="69">
        <f t="shared" si="13"/>
        <v>56742.409199999995</v>
      </c>
    </row>
    <row r="92" spans="1:14" ht="14.25" customHeight="1">
      <c r="A92" s="14">
        <v>85</v>
      </c>
      <c r="B92" s="59" t="s">
        <v>115</v>
      </c>
      <c r="C92" s="11">
        <f t="shared" si="9"/>
        <v>1143</v>
      </c>
      <c r="D92" s="11">
        <v>93</v>
      </c>
      <c r="E92" s="11">
        <v>1050</v>
      </c>
      <c r="F92" s="16">
        <v>18196</v>
      </c>
      <c r="G92" s="16">
        <f t="shared" si="10"/>
        <v>18923.84</v>
      </c>
      <c r="H92" s="27">
        <v>1.5</v>
      </c>
      <c r="I92" s="12">
        <f t="shared" si="7"/>
        <v>27294</v>
      </c>
      <c r="J92" s="16">
        <f t="shared" si="8"/>
        <v>28385.760000000002</v>
      </c>
      <c r="K92" s="16">
        <v>5301.77</v>
      </c>
      <c r="L92" s="19">
        <f t="shared" si="11"/>
        <v>32348.7</v>
      </c>
      <c r="M92" s="67">
        <f t="shared" si="12"/>
        <v>485150.85000000009</v>
      </c>
      <c r="N92" s="69">
        <f t="shared" si="13"/>
        <v>479849.08000000007</v>
      </c>
    </row>
    <row r="93" spans="1:14" ht="14.25" customHeight="1">
      <c r="A93" s="30">
        <v>86</v>
      </c>
      <c r="B93" s="59" t="s">
        <v>116</v>
      </c>
      <c r="C93" s="11">
        <f t="shared" si="9"/>
        <v>26</v>
      </c>
      <c r="D93" s="11">
        <v>3</v>
      </c>
      <c r="E93" s="11">
        <v>23</v>
      </c>
      <c r="F93" s="16">
        <v>18196</v>
      </c>
      <c r="G93" s="16">
        <f t="shared" si="10"/>
        <v>18923.84</v>
      </c>
      <c r="H93" s="27">
        <v>1.4</v>
      </c>
      <c r="I93" s="12">
        <f t="shared" si="7"/>
        <v>25474.399999999998</v>
      </c>
      <c r="J93" s="16">
        <f t="shared" si="8"/>
        <v>26493.376</v>
      </c>
      <c r="K93" s="16">
        <v>0</v>
      </c>
      <c r="L93" s="19">
        <f t="shared" si="11"/>
        <v>685.8</v>
      </c>
      <c r="M93" s="67">
        <f t="shared" si="12"/>
        <v>10286.56272</v>
      </c>
      <c r="N93" s="69">
        <f t="shared" si="13"/>
        <v>10286.56272</v>
      </c>
    </row>
  </sheetData>
  <mergeCells count="9">
    <mergeCell ref="M3:M4"/>
    <mergeCell ref="A2:L2"/>
    <mergeCell ref="A3:A4"/>
    <mergeCell ref="B3:B4"/>
    <mergeCell ref="C3:C4"/>
    <mergeCell ref="F3:J3"/>
    <mergeCell ref="K3:K4"/>
    <mergeCell ref="L3:L4"/>
    <mergeCell ref="D3:E3"/>
  </mergeCells>
  <pageMargins left="0.59" right="0.59" top="0.79" bottom="0.79" header="0.51" footer="0.51"/>
  <pageSetup paperSize="9" scale="8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237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Q12" sqref="Q12"/>
    </sheetView>
  </sheetViews>
  <sheetFormatPr defaultRowHeight="12.75"/>
  <cols>
    <col min="1" max="1" width="4.28515625" customWidth="1"/>
    <col min="2" max="2" width="24.140625" customWidth="1"/>
    <col min="3" max="3" width="9.7109375" style="23" customWidth="1"/>
    <col min="4" max="4" width="10.42578125" customWidth="1"/>
    <col min="5" max="5" width="10.7109375" customWidth="1"/>
    <col min="6" max="6" width="7.5703125" customWidth="1"/>
    <col min="7" max="7" width="9.28515625" customWidth="1"/>
    <col min="8" max="8" width="9.85546875" bestFit="1" customWidth="1"/>
    <col min="9" max="9" width="9.85546875" style="23" bestFit="1" customWidth="1"/>
    <col min="10" max="10" width="11" style="23" customWidth="1"/>
    <col min="11" max="11" width="10.42578125" customWidth="1"/>
    <col min="12" max="12" width="8.28515625" customWidth="1"/>
    <col min="13" max="14" width="10.7109375" customWidth="1"/>
    <col min="15" max="15" width="9.85546875" style="23" bestFit="1" customWidth="1"/>
    <col min="16" max="17" width="10.5703125" customWidth="1"/>
    <col min="18" max="18" width="8.140625" customWidth="1"/>
    <col min="19" max="19" width="9.28515625" customWidth="1"/>
    <col min="20" max="20" width="10.7109375" customWidth="1"/>
    <col min="21" max="21" width="14.85546875" customWidth="1"/>
    <col min="22" max="22" width="12.42578125" customWidth="1"/>
    <col min="23" max="23" width="12.5703125" customWidth="1"/>
    <col min="24" max="24" width="12.7109375" customWidth="1"/>
  </cols>
  <sheetData>
    <row r="1" spans="1:24">
      <c r="A1" s="1"/>
      <c r="B1" s="1"/>
      <c r="C1" s="21"/>
      <c r="D1" s="1"/>
      <c r="E1" s="1"/>
      <c r="F1" s="1"/>
      <c r="G1" s="1"/>
      <c r="H1" s="1"/>
      <c r="I1" s="21"/>
      <c r="J1" s="21"/>
      <c r="K1" s="1"/>
      <c r="L1" s="1"/>
      <c r="M1" s="1"/>
      <c r="N1" s="1"/>
      <c r="O1" s="21"/>
      <c r="P1" s="1"/>
      <c r="Q1" s="1"/>
      <c r="R1" s="1"/>
      <c r="S1" s="1"/>
      <c r="T1" s="1"/>
      <c r="U1" s="1"/>
      <c r="V1" s="2" t="s">
        <v>79</v>
      </c>
    </row>
    <row r="2" spans="1:24">
      <c r="A2" s="1"/>
      <c r="B2" s="1"/>
      <c r="C2" s="21"/>
      <c r="D2" s="1"/>
      <c r="E2" s="1"/>
      <c r="F2" s="1"/>
      <c r="G2" s="1"/>
      <c r="H2" s="1"/>
      <c r="I2" s="21"/>
      <c r="J2" s="21"/>
      <c r="K2" s="1"/>
      <c r="L2" s="1"/>
      <c r="M2" s="1"/>
      <c r="N2" s="1"/>
      <c r="O2" s="21"/>
      <c r="P2" s="1"/>
      <c r="Q2" s="1"/>
      <c r="R2" s="1"/>
      <c r="S2" s="1"/>
      <c r="T2" s="1"/>
      <c r="U2" s="7"/>
      <c r="V2" s="1"/>
    </row>
    <row r="3" spans="1:24" ht="65.25" customHeight="1">
      <c r="A3" s="86" t="s">
        <v>130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</row>
    <row r="4" spans="1:24" ht="30.75" customHeight="1">
      <c r="A4" s="87" t="s">
        <v>77</v>
      </c>
      <c r="B4" s="93" t="s">
        <v>2</v>
      </c>
      <c r="C4" s="94" t="s">
        <v>97</v>
      </c>
      <c r="D4" s="93" t="s">
        <v>80</v>
      </c>
      <c r="E4" s="93"/>
      <c r="F4" s="93"/>
      <c r="G4" s="93"/>
      <c r="H4" s="93"/>
      <c r="I4" s="94" t="s">
        <v>98</v>
      </c>
      <c r="J4" s="90" t="s">
        <v>81</v>
      </c>
      <c r="K4" s="91"/>
      <c r="L4" s="91"/>
      <c r="M4" s="91"/>
      <c r="N4" s="92"/>
      <c r="O4" s="94" t="s">
        <v>99</v>
      </c>
      <c r="P4" s="93" t="s">
        <v>81</v>
      </c>
      <c r="Q4" s="93"/>
      <c r="R4" s="93"/>
      <c r="S4" s="93"/>
      <c r="T4" s="93"/>
      <c r="U4" s="93" t="s">
        <v>118</v>
      </c>
      <c r="V4" s="93" t="s">
        <v>102</v>
      </c>
      <c r="W4" s="85" t="s">
        <v>124</v>
      </c>
    </row>
    <row r="5" spans="1:24" ht="198" customHeight="1">
      <c r="A5" s="89"/>
      <c r="B5" s="93"/>
      <c r="C5" s="94"/>
      <c r="D5" s="78" t="s">
        <v>137</v>
      </c>
      <c r="E5" s="78" t="s">
        <v>138</v>
      </c>
      <c r="F5" s="30" t="s">
        <v>100</v>
      </c>
      <c r="G5" s="78" t="s">
        <v>139</v>
      </c>
      <c r="H5" s="78" t="s">
        <v>140</v>
      </c>
      <c r="I5" s="94"/>
      <c r="J5" s="78" t="s">
        <v>141</v>
      </c>
      <c r="K5" s="78" t="s">
        <v>142</v>
      </c>
      <c r="L5" s="30" t="s">
        <v>101</v>
      </c>
      <c r="M5" s="78" t="s">
        <v>143</v>
      </c>
      <c r="N5" s="78" t="s">
        <v>144</v>
      </c>
      <c r="O5" s="94"/>
      <c r="P5" s="78" t="s">
        <v>145</v>
      </c>
      <c r="Q5" s="78" t="s">
        <v>146</v>
      </c>
      <c r="R5" s="30" t="s">
        <v>101</v>
      </c>
      <c r="S5" s="78" t="s">
        <v>147</v>
      </c>
      <c r="T5" s="78" t="s">
        <v>148</v>
      </c>
      <c r="U5" s="93"/>
      <c r="V5" s="93"/>
      <c r="W5" s="85"/>
    </row>
    <row r="6" spans="1:24">
      <c r="A6" s="4">
        <v>1</v>
      </c>
      <c r="B6" s="40">
        <v>2</v>
      </c>
      <c r="C6" s="41">
        <v>3</v>
      </c>
      <c r="D6" s="40">
        <v>4</v>
      </c>
      <c r="E6" s="40">
        <v>5</v>
      </c>
      <c r="F6" s="40">
        <v>6</v>
      </c>
      <c r="G6" s="40">
        <v>7</v>
      </c>
      <c r="H6" s="40">
        <v>8</v>
      </c>
      <c r="I6" s="41">
        <v>9</v>
      </c>
      <c r="J6" s="41">
        <v>10</v>
      </c>
      <c r="K6" s="40">
        <v>11</v>
      </c>
      <c r="L6" s="40">
        <v>12</v>
      </c>
      <c r="M6" s="40">
        <v>13</v>
      </c>
      <c r="N6" s="40">
        <v>14</v>
      </c>
      <c r="O6" s="41">
        <v>15</v>
      </c>
      <c r="P6" s="40">
        <v>16</v>
      </c>
      <c r="Q6" s="40">
        <v>17</v>
      </c>
      <c r="R6" s="40">
        <v>18</v>
      </c>
      <c r="S6" s="40">
        <v>19</v>
      </c>
      <c r="T6" s="40">
        <v>20</v>
      </c>
      <c r="U6" s="40">
        <v>21</v>
      </c>
      <c r="V6" s="40">
        <v>22</v>
      </c>
      <c r="W6" s="65"/>
    </row>
    <row r="7" spans="1:24">
      <c r="A7" s="14"/>
      <c r="B7" s="37" t="s">
        <v>3</v>
      </c>
      <c r="C7" s="77">
        <f>SUM(C9:C94)</f>
        <v>1454</v>
      </c>
      <c r="D7" s="42"/>
      <c r="E7" s="42"/>
      <c r="F7" s="42"/>
      <c r="G7" s="42"/>
      <c r="H7" s="42"/>
      <c r="I7" s="42">
        <f>SUM(I9:I94)</f>
        <v>338504</v>
      </c>
      <c r="J7" s="42"/>
      <c r="K7" s="42"/>
      <c r="L7" s="42"/>
      <c r="M7" s="42"/>
      <c r="N7" s="42"/>
      <c r="O7" s="77">
        <f>SUM(O9:O94)</f>
        <v>660132</v>
      </c>
      <c r="P7" s="42"/>
      <c r="Q7" s="42"/>
      <c r="R7" s="42"/>
      <c r="S7" s="42"/>
      <c r="T7" s="42"/>
      <c r="U7" s="43">
        <f>SUM(U9:U94)</f>
        <v>361093532.46999997</v>
      </c>
      <c r="V7" s="44">
        <f>SUM(V9:V94)</f>
        <v>77055741.199999973</v>
      </c>
      <c r="W7" s="74">
        <f>SUM(W9:W94)</f>
        <v>1150419709.3725402</v>
      </c>
    </row>
    <row r="8" spans="1:24" ht="12" customHeight="1">
      <c r="A8" s="14"/>
      <c r="B8" s="37"/>
      <c r="C8" s="45"/>
      <c r="D8" s="46"/>
      <c r="E8" s="46"/>
      <c r="F8" s="46"/>
      <c r="G8" s="46"/>
      <c r="H8" s="46"/>
      <c r="I8" s="47"/>
      <c r="J8" s="47"/>
      <c r="K8" s="46"/>
      <c r="L8" s="46"/>
      <c r="M8" s="46"/>
      <c r="N8" s="46"/>
      <c r="O8" s="47"/>
      <c r="P8" s="46"/>
      <c r="Q8" s="46"/>
      <c r="R8" s="46"/>
      <c r="S8" s="46"/>
      <c r="T8" s="46"/>
      <c r="U8" s="46"/>
      <c r="V8" s="48"/>
      <c r="W8" s="65"/>
    </row>
    <row r="9" spans="1:24" s="28" customFormat="1" ht="14.25" customHeight="1">
      <c r="A9" s="14">
        <v>1</v>
      </c>
      <c r="B9" s="57" t="s">
        <v>106</v>
      </c>
      <c r="C9" s="49">
        <v>5</v>
      </c>
      <c r="D9" s="50">
        <v>13647.01</v>
      </c>
      <c r="E9" s="50">
        <f>D9*1.04</f>
        <v>14192.8904</v>
      </c>
      <c r="F9" s="53">
        <v>1</v>
      </c>
      <c r="G9" s="50">
        <f>D9*F9</f>
        <v>13647.01</v>
      </c>
      <c r="H9" s="50">
        <f>E9*F9</f>
        <v>14192.8904</v>
      </c>
      <c r="I9" s="49">
        <v>1304</v>
      </c>
      <c r="J9" s="50">
        <v>3411.75</v>
      </c>
      <c r="K9" s="50">
        <f>J9*1.04</f>
        <v>3548.2200000000003</v>
      </c>
      <c r="L9" s="53">
        <v>1</v>
      </c>
      <c r="M9" s="50">
        <f>J9*L9</f>
        <v>3411.75</v>
      </c>
      <c r="N9" s="50">
        <f>K9*L9</f>
        <v>3548.2200000000003</v>
      </c>
      <c r="O9" s="49">
        <v>2431</v>
      </c>
      <c r="P9" s="50">
        <v>6823.49</v>
      </c>
      <c r="Q9" s="50">
        <f>P9*1.04</f>
        <v>7096.4296000000004</v>
      </c>
      <c r="R9" s="53">
        <v>1</v>
      </c>
      <c r="S9" s="50">
        <f>P9*R9</f>
        <v>6823.49</v>
      </c>
      <c r="T9" s="50">
        <f>Q9*R9</f>
        <v>7096.4296000000004</v>
      </c>
      <c r="U9" s="50">
        <v>535435.99</v>
      </c>
      <c r="V9" s="51">
        <f>ROUND((((C9*G9+I9*M9+O9*S9)+(C9*H9+I9*N9+O9*T9)*11+U9)/1000),1)</f>
        <v>263082.40000000002</v>
      </c>
      <c r="W9" s="67">
        <f>((C9*G9+I9*M9+O9*S9)+(C9*H9+I9*N9+O9*T9)*11)*1.5/100</f>
        <v>3938204.4273839998</v>
      </c>
      <c r="X9" s="70">
        <f>W9-U9</f>
        <v>3402768.437384</v>
      </c>
    </row>
    <row r="10" spans="1:24" s="28" customFormat="1" ht="14.25" customHeight="1">
      <c r="A10" s="14">
        <v>2</v>
      </c>
      <c r="B10" s="57" t="s">
        <v>55</v>
      </c>
      <c r="C10" s="49">
        <v>3</v>
      </c>
      <c r="D10" s="50">
        <v>13647.01</v>
      </c>
      <c r="E10" s="50">
        <f t="shared" ref="E10:E73" si="0">D10*1.04</f>
        <v>14192.8904</v>
      </c>
      <c r="F10" s="53">
        <v>1.4</v>
      </c>
      <c r="G10" s="50">
        <f t="shared" ref="G10:G68" si="1">D10*F10</f>
        <v>19105.813999999998</v>
      </c>
      <c r="H10" s="50">
        <f t="shared" ref="H10:H68" si="2">E10*F10</f>
        <v>19870.046559999999</v>
      </c>
      <c r="I10" s="49">
        <v>930</v>
      </c>
      <c r="J10" s="50">
        <v>3411.75</v>
      </c>
      <c r="K10" s="50">
        <f t="shared" ref="K10:K73" si="3">J10*1.04</f>
        <v>3548.2200000000003</v>
      </c>
      <c r="L10" s="53">
        <v>1.4</v>
      </c>
      <c r="M10" s="50">
        <f t="shared" ref="M10:M68" si="4">J10*L10</f>
        <v>4776.45</v>
      </c>
      <c r="N10" s="50">
        <f t="shared" ref="N10:N68" si="5">K10*L10</f>
        <v>4967.5079999999998</v>
      </c>
      <c r="O10" s="49">
        <v>1965</v>
      </c>
      <c r="P10" s="50">
        <v>6823.49</v>
      </c>
      <c r="Q10" s="50">
        <f t="shared" ref="Q10:Q73" si="6">P10*1.04</f>
        <v>7096.4296000000004</v>
      </c>
      <c r="R10" s="53">
        <v>1.4</v>
      </c>
      <c r="S10" s="50">
        <f t="shared" ref="S10:S68" si="7">P10*R10</f>
        <v>9552.8859999999986</v>
      </c>
      <c r="T10" s="50">
        <f t="shared" ref="T10:T68" si="8">Q10*R10</f>
        <v>9935.00144</v>
      </c>
      <c r="U10" s="50">
        <v>145000</v>
      </c>
      <c r="V10" s="51">
        <f t="shared" ref="V10:V68" si="9">ROUND((((C10*G10+I10*M10+O10*S10)+(C10*H10+I10*N10+O10*T10)*11+U10)/1000),1)</f>
        <v>289634.2</v>
      </c>
      <c r="W10" s="67">
        <f t="shared" ref="W10:W73" si="10">((C10*G10+I10*M10+O10*S10)+(C10*H10+I10*N10+O10*T10)*11)*1.5/100</f>
        <v>4342338.1715112003</v>
      </c>
      <c r="X10" s="70">
        <f t="shared" ref="X10:X73" si="11">W10-U10</f>
        <v>4197338.1715112003</v>
      </c>
    </row>
    <row r="11" spans="1:24" s="28" customFormat="1" ht="14.25" customHeight="1">
      <c r="A11" s="14">
        <v>3</v>
      </c>
      <c r="B11" s="57" t="s">
        <v>39</v>
      </c>
      <c r="C11" s="49">
        <v>20</v>
      </c>
      <c r="D11" s="50">
        <v>13647.01</v>
      </c>
      <c r="E11" s="50">
        <f t="shared" si="0"/>
        <v>14192.8904</v>
      </c>
      <c r="F11" s="53">
        <v>1.1499999999999999</v>
      </c>
      <c r="G11" s="50">
        <f t="shared" si="1"/>
        <v>15694.0615</v>
      </c>
      <c r="H11" s="50">
        <f t="shared" si="2"/>
        <v>16321.82396</v>
      </c>
      <c r="I11" s="49">
        <v>10021</v>
      </c>
      <c r="J11" s="50">
        <v>3411.75</v>
      </c>
      <c r="K11" s="50">
        <f t="shared" si="3"/>
        <v>3548.2200000000003</v>
      </c>
      <c r="L11" s="53">
        <v>1.1499999999999999</v>
      </c>
      <c r="M11" s="50">
        <f t="shared" si="4"/>
        <v>3923.5124999999998</v>
      </c>
      <c r="N11" s="50">
        <f t="shared" si="5"/>
        <v>4080.453</v>
      </c>
      <c r="O11" s="49">
        <v>18653</v>
      </c>
      <c r="P11" s="50">
        <v>6823.49</v>
      </c>
      <c r="Q11" s="50">
        <f t="shared" si="6"/>
        <v>7096.4296000000004</v>
      </c>
      <c r="R11" s="53">
        <v>1.1499999999999999</v>
      </c>
      <c r="S11" s="50">
        <f t="shared" si="7"/>
        <v>7847.0134999999991</v>
      </c>
      <c r="T11" s="50">
        <f t="shared" si="8"/>
        <v>8160.8940400000001</v>
      </c>
      <c r="U11" s="50">
        <v>137555.25</v>
      </c>
      <c r="V11" s="51">
        <f t="shared" si="9"/>
        <v>2313999.2000000002</v>
      </c>
      <c r="W11" s="67">
        <f t="shared" si="10"/>
        <v>34707925.207972795</v>
      </c>
      <c r="X11" s="70">
        <f t="shared" si="11"/>
        <v>34570369.957972795</v>
      </c>
    </row>
    <row r="12" spans="1:24" s="28" customFormat="1" ht="14.25" customHeight="1">
      <c r="A12" s="14">
        <v>4</v>
      </c>
      <c r="B12" s="57" t="s">
        <v>56</v>
      </c>
      <c r="C12" s="49">
        <v>0</v>
      </c>
      <c r="D12" s="50">
        <v>13647.01</v>
      </c>
      <c r="E12" s="50">
        <f t="shared" si="0"/>
        <v>14192.8904</v>
      </c>
      <c r="F12" s="52">
        <v>1.21</v>
      </c>
      <c r="G12" s="50">
        <f t="shared" si="1"/>
        <v>16512.882099999999</v>
      </c>
      <c r="H12" s="50">
        <f t="shared" si="2"/>
        <v>17173.397384</v>
      </c>
      <c r="I12" s="49">
        <v>3300</v>
      </c>
      <c r="J12" s="50">
        <v>3411.75</v>
      </c>
      <c r="K12" s="50">
        <f t="shared" si="3"/>
        <v>3548.2200000000003</v>
      </c>
      <c r="L12" s="52">
        <v>1.21</v>
      </c>
      <c r="M12" s="50">
        <f t="shared" si="4"/>
        <v>4128.2174999999997</v>
      </c>
      <c r="N12" s="50">
        <f t="shared" si="5"/>
        <v>4293.3462</v>
      </c>
      <c r="O12" s="49">
        <v>6700</v>
      </c>
      <c r="P12" s="50">
        <v>6823.49</v>
      </c>
      <c r="Q12" s="50">
        <f t="shared" si="6"/>
        <v>7096.4296000000004</v>
      </c>
      <c r="R12" s="52">
        <v>1.21</v>
      </c>
      <c r="S12" s="50">
        <f t="shared" si="7"/>
        <v>8256.4228999999996</v>
      </c>
      <c r="T12" s="50">
        <f t="shared" si="8"/>
        <v>8586.6798159999998</v>
      </c>
      <c r="U12" s="50">
        <v>1050000</v>
      </c>
      <c r="V12" s="51">
        <f t="shared" si="9"/>
        <v>858677.9</v>
      </c>
      <c r="W12" s="67">
        <f t="shared" si="10"/>
        <v>12864418.810187997</v>
      </c>
      <c r="X12" s="70">
        <f t="shared" si="11"/>
        <v>11814418.810187997</v>
      </c>
    </row>
    <row r="13" spans="1:24" s="28" customFormat="1" ht="14.25" customHeight="1">
      <c r="A13" s="14">
        <v>5</v>
      </c>
      <c r="B13" s="57" t="s">
        <v>30</v>
      </c>
      <c r="C13" s="49">
        <v>5</v>
      </c>
      <c r="D13" s="50">
        <v>13647.01</v>
      </c>
      <c r="E13" s="50">
        <f t="shared" si="0"/>
        <v>14192.8904</v>
      </c>
      <c r="F13" s="53">
        <v>1</v>
      </c>
      <c r="G13" s="50">
        <f t="shared" si="1"/>
        <v>13647.01</v>
      </c>
      <c r="H13" s="50">
        <f t="shared" si="2"/>
        <v>14192.8904</v>
      </c>
      <c r="I13" s="49">
        <v>18200</v>
      </c>
      <c r="J13" s="50">
        <v>3411.75</v>
      </c>
      <c r="K13" s="50">
        <f t="shared" si="3"/>
        <v>3548.2200000000003</v>
      </c>
      <c r="L13" s="53">
        <v>1</v>
      </c>
      <c r="M13" s="50">
        <f t="shared" si="4"/>
        <v>3411.75</v>
      </c>
      <c r="N13" s="50">
        <f t="shared" si="5"/>
        <v>3548.2200000000003</v>
      </c>
      <c r="O13" s="49">
        <v>40399</v>
      </c>
      <c r="P13" s="50">
        <v>6823.49</v>
      </c>
      <c r="Q13" s="50">
        <f t="shared" si="6"/>
        <v>7096.4296000000004</v>
      </c>
      <c r="R13" s="53">
        <v>1</v>
      </c>
      <c r="S13" s="50">
        <f t="shared" si="7"/>
        <v>6823.49</v>
      </c>
      <c r="T13" s="50">
        <f t="shared" si="8"/>
        <v>7096.4296000000004</v>
      </c>
      <c r="U13" s="50">
        <v>23074700</v>
      </c>
      <c r="V13" s="51">
        <f t="shared" si="9"/>
        <v>4225608.5</v>
      </c>
      <c r="W13" s="67">
        <f t="shared" si="10"/>
        <v>63038006.460696012</v>
      </c>
      <c r="X13" s="70">
        <f t="shared" si="11"/>
        <v>39963306.460696012</v>
      </c>
    </row>
    <row r="14" spans="1:24" s="28" customFormat="1" ht="14.25" customHeight="1">
      <c r="A14" s="14">
        <v>6</v>
      </c>
      <c r="B14" s="57" t="s">
        <v>31</v>
      </c>
      <c r="C14" s="49">
        <v>0</v>
      </c>
      <c r="D14" s="50">
        <v>13647.01</v>
      </c>
      <c r="E14" s="50">
        <f t="shared" si="0"/>
        <v>14192.8904</v>
      </c>
      <c r="F14" s="53">
        <v>1</v>
      </c>
      <c r="G14" s="50">
        <f t="shared" si="1"/>
        <v>13647.01</v>
      </c>
      <c r="H14" s="50">
        <f t="shared" si="2"/>
        <v>14192.8904</v>
      </c>
      <c r="I14" s="49">
        <v>8512</v>
      </c>
      <c r="J14" s="50">
        <v>3411.75</v>
      </c>
      <c r="K14" s="50">
        <f t="shared" si="3"/>
        <v>3548.2200000000003</v>
      </c>
      <c r="L14" s="53">
        <v>1</v>
      </c>
      <c r="M14" s="50">
        <f t="shared" si="4"/>
        <v>3411.75</v>
      </c>
      <c r="N14" s="50">
        <f t="shared" si="5"/>
        <v>3548.2200000000003</v>
      </c>
      <c r="O14" s="49">
        <v>24456</v>
      </c>
      <c r="P14" s="50">
        <v>6823.49</v>
      </c>
      <c r="Q14" s="50">
        <f t="shared" si="6"/>
        <v>7096.4296000000004</v>
      </c>
      <c r="R14" s="53">
        <v>1</v>
      </c>
      <c r="S14" s="50">
        <f t="shared" si="7"/>
        <v>6823.49</v>
      </c>
      <c r="T14" s="50">
        <f t="shared" si="8"/>
        <v>7096.4296000000004</v>
      </c>
      <c r="U14" s="50">
        <v>33618846</v>
      </c>
      <c r="V14" s="51">
        <f t="shared" si="9"/>
        <v>2470815</v>
      </c>
      <c r="W14" s="67">
        <f t="shared" si="10"/>
        <v>36557941.916304</v>
      </c>
      <c r="X14" s="70">
        <f t="shared" si="11"/>
        <v>2939095.9163039997</v>
      </c>
    </row>
    <row r="15" spans="1:24" s="28" customFormat="1" ht="14.25" customHeight="1">
      <c r="A15" s="14">
        <v>7</v>
      </c>
      <c r="B15" s="57" t="s">
        <v>107</v>
      </c>
      <c r="C15" s="49">
        <v>7</v>
      </c>
      <c r="D15" s="50">
        <v>13647.01</v>
      </c>
      <c r="E15" s="50">
        <f t="shared" si="0"/>
        <v>14192.8904</v>
      </c>
      <c r="F15" s="53">
        <v>1</v>
      </c>
      <c r="G15" s="50">
        <f t="shared" si="1"/>
        <v>13647.01</v>
      </c>
      <c r="H15" s="50">
        <f t="shared" si="2"/>
        <v>14192.8904</v>
      </c>
      <c r="I15" s="49">
        <v>3999</v>
      </c>
      <c r="J15" s="50">
        <v>3411.75</v>
      </c>
      <c r="K15" s="50">
        <f t="shared" si="3"/>
        <v>3548.2200000000003</v>
      </c>
      <c r="L15" s="53">
        <v>1</v>
      </c>
      <c r="M15" s="50">
        <f t="shared" si="4"/>
        <v>3411.75</v>
      </c>
      <c r="N15" s="50">
        <f t="shared" si="5"/>
        <v>3548.2200000000003</v>
      </c>
      <c r="O15" s="49">
        <v>7500</v>
      </c>
      <c r="P15" s="50">
        <v>6823.49</v>
      </c>
      <c r="Q15" s="50">
        <f t="shared" si="6"/>
        <v>7096.4296000000004</v>
      </c>
      <c r="R15" s="53">
        <v>1</v>
      </c>
      <c r="S15" s="50">
        <f t="shared" si="7"/>
        <v>6823.49</v>
      </c>
      <c r="T15" s="50">
        <f t="shared" si="8"/>
        <v>7096.4296000000004</v>
      </c>
      <c r="U15" s="50">
        <v>11203242</v>
      </c>
      <c r="V15" s="51">
        <f t="shared" si="9"/>
        <v>818749.5</v>
      </c>
      <c r="W15" s="67">
        <f t="shared" si="10"/>
        <v>12113193.546912003</v>
      </c>
      <c r="X15" s="70">
        <f t="shared" si="11"/>
        <v>909951.54691200331</v>
      </c>
    </row>
    <row r="16" spans="1:24" s="28" customFormat="1" ht="14.25" customHeight="1">
      <c r="A16" s="14">
        <v>8</v>
      </c>
      <c r="B16" s="57" t="s">
        <v>34</v>
      </c>
      <c r="C16" s="49">
        <v>1</v>
      </c>
      <c r="D16" s="50">
        <v>13647.01</v>
      </c>
      <c r="E16" s="50">
        <f t="shared" si="0"/>
        <v>14192.8904</v>
      </c>
      <c r="F16" s="53">
        <v>1.2</v>
      </c>
      <c r="G16" s="50">
        <f t="shared" si="1"/>
        <v>16376.412</v>
      </c>
      <c r="H16" s="50">
        <f t="shared" si="2"/>
        <v>17031.46848</v>
      </c>
      <c r="I16" s="49">
        <v>639</v>
      </c>
      <c r="J16" s="50">
        <v>3411.75</v>
      </c>
      <c r="K16" s="50">
        <f t="shared" si="3"/>
        <v>3548.2200000000003</v>
      </c>
      <c r="L16" s="53">
        <v>1.2</v>
      </c>
      <c r="M16" s="50">
        <f t="shared" si="4"/>
        <v>4094.1</v>
      </c>
      <c r="N16" s="50">
        <f t="shared" si="5"/>
        <v>4257.8640000000005</v>
      </c>
      <c r="O16" s="49">
        <v>1650</v>
      </c>
      <c r="P16" s="50">
        <v>6823.49</v>
      </c>
      <c r="Q16" s="50">
        <f t="shared" si="6"/>
        <v>7096.4296000000004</v>
      </c>
      <c r="R16" s="53">
        <v>1.2</v>
      </c>
      <c r="S16" s="50">
        <f t="shared" si="7"/>
        <v>8188.1879999999992</v>
      </c>
      <c r="T16" s="50">
        <f t="shared" si="8"/>
        <v>8515.7155199999997</v>
      </c>
      <c r="U16" s="50">
        <v>197000</v>
      </c>
      <c r="V16" s="51">
        <f t="shared" si="9"/>
        <v>201016.1</v>
      </c>
      <c r="W16" s="67">
        <f t="shared" si="10"/>
        <v>3012286.8811391997</v>
      </c>
      <c r="X16" s="70">
        <f t="shared" si="11"/>
        <v>2815286.8811391997</v>
      </c>
    </row>
    <row r="17" spans="1:24" s="28" customFormat="1" ht="14.25" customHeight="1">
      <c r="A17" s="14">
        <v>9</v>
      </c>
      <c r="B17" s="57" t="s">
        <v>108</v>
      </c>
      <c r="C17" s="49">
        <v>0</v>
      </c>
      <c r="D17" s="50">
        <v>13647.01</v>
      </c>
      <c r="E17" s="50">
        <f t="shared" si="0"/>
        <v>14192.8904</v>
      </c>
      <c r="F17" s="53">
        <v>1</v>
      </c>
      <c r="G17" s="50">
        <f t="shared" si="1"/>
        <v>13647.01</v>
      </c>
      <c r="H17" s="50">
        <f t="shared" si="2"/>
        <v>14192.8904</v>
      </c>
      <c r="I17" s="49">
        <v>1200</v>
      </c>
      <c r="J17" s="50">
        <v>3411.75</v>
      </c>
      <c r="K17" s="50">
        <f t="shared" si="3"/>
        <v>3548.2200000000003</v>
      </c>
      <c r="L17" s="53">
        <v>1</v>
      </c>
      <c r="M17" s="50">
        <f t="shared" si="4"/>
        <v>3411.75</v>
      </c>
      <c r="N17" s="50">
        <f t="shared" si="5"/>
        <v>3548.2200000000003</v>
      </c>
      <c r="O17" s="49">
        <v>3183</v>
      </c>
      <c r="P17" s="50">
        <v>6823.49</v>
      </c>
      <c r="Q17" s="50">
        <f t="shared" si="6"/>
        <v>7096.4296000000004</v>
      </c>
      <c r="R17" s="53">
        <v>1</v>
      </c>
      <c r="S17" s="50">
        <f t="shared" si="7"/>
        <v>6823.49</v>
      </c>
      <c r="T17" s="50">
        <f t="shared" si="8"/>
        <v>7096.4296000000004</v>
      </c>
      <c r="U17" s="50">
        <v>4420000</v>
      </c>
      <c r="V17" s="51">
        <f t="shared" si="9"/>
        <v>325537.09999999998</v>
      </c>
      <c r="W17" s="67">
        <f t="shared" si="10"/>
        <v>4816755.9338220004</v>
      </c>
      <c r="X17" s="70">
        <f t="shared" si="11"/>
        <v>396755.9338220004</v>
      </c>
    </row>
    <row r="18" spans="1:24" s="28" customFormat="1" ht="14.25" customHeight="1">
      <c r="A18" s="14">
        <v>10</v>
      </c>
      <c r="B18" s="57" t="s">
        <v>21</v>
      </c>
      <c r="C18" s="49">
        <v>10</v>
      </c>
      <c r="D18" s="50">
        <v>13647.01</v>
      </c>
      <c r="E18" s="50">
        <f t="shared" si="0"/>
        <v>14192.8904</v>
      </c>
      <c r="F18" s="53">
        <v>1.208</v>
      </c>
      <c r="G18" s="50">
        <f t="shared" si="1"/>
        <v>16485.588080000001</v>
      </c>
      <c r="H18" s="50">
        <f t="shared" si="2"/>
        <v>17145.011603200001</v>
      </c>
      <c r="I18" s="49">
        <v>1142</v>
      </c>
      <c r="J18" s="50">
        <v>3411.75</v>
      </c>
      <c r="K18" s="50">
        <f t="shared" si="3"/>
        <v>3548.2200000000003</v>
      </c>
      <c r="L18" s="53">
        <v>1.208</v>
      </c>
      <c r="M18" s="50">
        <f t="shared" si="4"/>
        <v>4121.3940000000002</v>
      </c>
      <c r="N18" s="50">
        <f t="shared" si="5"/>
        <v>4286.2497600000006</v>
      </c>
      <c r="O18" s="49">
        <v>1890</v>
      </c>
      <c r="P18" s="50">
        <v>6823.49</v>
      </c>
      <c r="Q18" s="50">
        <f t="shared" si="6"/>
        <v>7096.4296000000004</v>
      </c>
      <c r="R18" s="53">
        <v>1.208</v>
      </c>
      <c r="S18" s="50">
        <f t="shared" si="7"/>
        <v>8242.77592</v>
      </c>
      <c r="T18" s="50">
        <f t="shared" si="8"/>
        <v>8572.4869567999995</v>
      </c>
      <c r="U18" s="50">
        <v>213000</v>
      </c>
      <c r="V18" s="51">
        <f t="shared" si="9"/>
        <v>254615.2</v>
      </c>
      <c r="W18" s="67">
        <f t="shared" si="10"/>
        <v>3816032.3836641605</v>
      </c>
      <c r="X18" s="70">
        <f t="shared" si="11"/>
        <v>3603032.3836641605</v>
      </c>
    </row>
    <row r="19" spans="1:24" s="28" customFormat="1" ht="14.25" customHeight="1">
      <c r="A19" s="14">
        <v>11</v>
      </c>
      <c r="B19" s="57" t="s">
        <v>22</v>
      </c>
      <c r="C19" s="49">
        <v>20</v>
      </c>
      <c r="D19" s="50">
        <v>13647.01</v>
      </c>
      <c r="E19" s="50">
        <f t="shared" si="0"/>
        <v>14192.8904</v>
      </c>
      <c r="F19" s="53">
        <v>1.3</v>
      </c>
      <c r="G19" s="50">
        <f t="shared" si="1"/>
        <v>17741.113000000001</v>
      </c>
      <c r="H19" s="50">
        <f t="shared" si="2"/>
        <v>18450.757519999999</v>
      </c>
      <c r="I19" s="49">
        <v>1800</v>
      </c>
      <c r="J19" s="50">
        <v>3411.75</v>
      </c>
      <c r="K19" s="50">
        <f t="shared" si="3"/>
        <v>3548.2200000000003</v>
      </c>
      <c r="L19" s="53">
        <v>1.3</v>
      </c>
      <c r="M19" s="50">
        <f t="shared" si="4"/>
        <v>4435.2750000000005</v>
      </c>
      <c r="N19" s="50">
        <f t="shared" si="5"/>
        <v>4612.6860000000006</v>
      </c>
      <c r="O19" s="49">
        <v>2394</v>
      </c>
      <c r="P19" s="50">
        <v>6823.49</v>
      </c>
      <c r="Q19" s="50">
        <f t="shared" si="6"/>
        <v>7096.4296000000004</v>
      </c>
      <c r="R19" s="53">
        <v>1.3</v>
      </c>
      <c r="S19" s="50">
        <f t="shared" si="7"/>
        <v>8870.5370000000003</v>
      </c>
      <c r="T19" s="50">
        <f t="shared" si="8"/>
        <v>9225.3584800000008</v>
      </c>
      <c r="U19" s="50">
        <v>4927600</v>
      </c>
      <c r="V19" s="51">
        <f t="shared" si="9"/>
        <v>372832.9</v>
      </c>
      <c r="W19" s="67">
        <f t="shared" si="10"/>
        <v>5518579.8375707995</v>
      </c>
      <c r="X19" s="70">
        <f t="shared" si="11"/>
        <v>590979.83757079951</v>
      </c>
    </row>
    <row r="20" spans="1:24" s="28" customFormat="1" ht="14.25" customHeight="1">
      <c r="A20" s="14">
        <v>12</v>
      </c>
      <c r="B20" s="57" t="s">
        <v>85</v>
      </c>
      <c r="C20" s="49">
        <v>10</v>
      </c>
      <c r="D20" s="50">
        <v>13647.01</v>
      </c>
      <c r="E20" s="50">
        <f t="shared" si="0"/>
        <v>14192.8904</v>
      </c>
      <c r="F20" s="53">
        <v>1</v>
      </c>
      <c r="G20" s="50">
        <f t="shared" si="1"/>
        <v>13647.01</v>
      </c>
      <c r="H20" s="50">
        <f t="shared" si="2"/>
        <v>14192.8904</v>
      </c>
      <c r="I20" s="49">
        <v>5900</v>
      </c>
      <c r="J20" s="50">
        <v>3411.75</v>
      </c>
      <c r="K20" s="50">
        <f t="shared" si="3"/>
        <v>3548.2200000000003</v>
      </c>
      <c r="L20" s="53">
        <v>1</v>
      </c>
      <c r="M20" s="50">
        <f t="shared" si="4"/>
        <v>3411.75</v>
      </c>
      <c r="N20" s="50">
        <f t="shared" si="5"/>
        <v>3548.2200000000003</v>
      </c>
      <c r="O20" s="49">
        <v>10871</v>
      </c>
      <c r="P20" s="50">
        <v>6823.49</v>
      </c>
      <c r="Q20" s="50">
        <f t="shared" si="6"/>
        <v>7096.4296000000004</v>
      </c>
      <c r="R20" s="53">
        <v>1</v>
      </c>
      <c r="S20" s="50">
        <f t="shared" si="7"/>
        <v>6823.49</v>
      </c>
      <c r="T20" s="50">
        <f t="shared" si="8"/>
        <v>7096.4296000000004</v>
      </c>
      <c r="U20" s="50">
        <v>12337461.4</v>
      </c>
      <c r="V20" s="51">
        <f t="shared" si="9"/>
        <v>1187220.3</v>
      </c>
      <c r="W20" s="67">
        <f t="shared" si="10"/>
        <v>17623241.982474003</v>
      </c>
      <c r="X20" s="70">
        <f t="shared" si="11"/>
        <v>5285780.5824740026</v>
      </c>
    </row>
    <row r="21" spans="1:24" s="28" customFormat="1" ht="14.25" customHeight="1">
      <c r="A21" s="14">
        <v>13</v>
      </c>
      <c r="B21" s="57" t="s">
        <v>40</v>
      </c>
      <c r="C21" s="49">
        <v>2</v>
      </c>
      <c r="D21" s="50">
        <v>13647.01</v>
      </c>
      <c r="E21" s="50">
        <f t="shared" si="0"/>
        <v>14192.8904</v>
      </c>
      <c r="F21" s="53">
        <v>1</v>
      </c>
      <c r="G21" s="50">
        <f t="shared" si="1"/>
        <v>13647.01</v>
      </c>
      <c r="H21" s="50">
        <f t="shared" si="2"/>
        <v>14192.8904</v>
      </c>
      <c r="I21" s="49">
        <v>1505</v>
      </c>
      <c r="J21" s="50">
        <v>3411.75</v>
      </c>
      <c r="K21" s="50">
        <f t="shared" si="3"/>
        <v>3548.2200000000003</v>
      </c>
      <c r="L21" s="53">
        <v>1</v>
      </c>
      <c r="M21" s="50">
        <f t="shared" si="4"/>
        <v>3411.75</v>
      </c>
      <c r="N21" s="50">
        <f t="shared" si="5"/>
        <v>3548.2200000000003</v>
      </c>
      <c r="O21" s="49">
        <v>2924</v>
      </c>
      <c r="P21" s="50">
        <v>6823.49</v>
      </c>
      <c r="Q21" s="50">
        <f t="shared" si="6"/>
        <v>7096.4296000000004</v>
      </c>
      <c r="R21" s="53">
        <v>1</v>
      </c>
      <c r="S21" s="50">
        <f t="shared" si="7"/>
        <v>6823.49</v>
      </c>
      <c r="T21" s="50">
        <f t="shared" si="8"/>
        <v>7096.4296000000004</v>
      </c>
      <c r="U21" s="50">
        <v>4326845</v>
      </c>
      <c r="V21" s="51">
        <f t="shared" si="9"/>
        <v>316743.3</v>
      </c>
      <c r="W21" s="67">
        <f t="shared" si="10"/>
        <v>4686246.748098</v>
      </c>
      <c r="X21" s="70">
        <f t="shared" si="11"/>
        <v>359401.74809799995</v>
      </c>
    </row>
    <row r="22" spans="1:24" s="28" customFormat="1" ht="14.25" customHeight="1">
      <c r="A22" s="14">
        <v>14</v>
      </c>
      <c r="B22" s="57" t="s">
        <v>41</v>
      </c>
      <c r="C22" s="49">
        <v>2</v>
      </c>
      <c r="D22" s="50">
        <v>13647.01</v>
      </c>
      <c r="E22" s="50">
        <f t="shared" si="0"/>
        <v>14192.8904</v>
      </c>
      <c r="F22" s="53">
        <v>1</v>
      </c>
      <c r="G22" s="50">
        <f t="shared" si="1"/>
        <v>13647.01</v>
      </c>
      <c r="H22" s="50">
        <f t="shared" si="2"/>
        <v>14192.8904</v>
      </c>
      <c r="I22" s="49">
        <v>1458</v>
      </c>
      <c r="J22" s="50">
        <v>3411.75</v>
      </c>
      <c r="K22" s="50">
        <f t="shared" si="3"/>
        <v>3548.2200000000003</v>
      </c>
      <c r="L22" s="53">
        <v>1</v>
      </c>
      <c r="M22" s="50">
        <f t="shared" si="4"/>
        <v>3411.75</v>
      </c>
      <c r="N22" s="50">
        <f t="shared" si="5"/>
        <v>3548.2200000000003</v>
      </c>
      <c r="O22" s="49">
        <v>1700</v>
      </c>
      <c r="P22" s="50">
        <v>6823.49</v>
      </c>
      <c r="Q22" s="50">
        <f t="shared" si="6"/>
        <v>7096.4296000000004</v>
      </c>
      <c r="R22" s="53">
        <v>1</v>
      </c>
      <c r="S22" s="50">
        <f t="shared" si="7"/>
        <v>6823.49</v>
      </c>
      <c r="T22" s="50">
        <f t="shared" si="8"/>
        <v>7096.4296000000004</v>
      </c>
      <c r="U22" s="50">
        <v>109200</v>
      </c>
      <c r="V22" s="51">
        <f t="shared" si="9"/>
        <v>206632.6</v>
      </c>
      <c r="W22" s="67">
        <f t="shared" si="10"/>
        <v>3097850.819832</v>
      </c>
      <c r="X22" s="70">
        <f t="shared" si="11"/>
        <v>2988650.819832</v>
      </c>
    </row>
    <row r="23" spans="1:24" s="28" customFormat="1" ht="14.25" customHeight="1">
      <c r="A23" s="14">
        <v>15</v>
      </c>
      <c r="B23" s="57" t="s">
        <v>67</v>
      </c>
      <c r="C23" s="49">
        <v>0</v>
      </c>
      <c r="D23" s="50">
        <v>13647.01</v>
      </c>
      <c r="E23" s="50">
        <f t="shared" si="0"/>
        <v>14192.8904</v>
      </c>
      <c r="F23" s="53">
        <v>1.5</v>
      </c>
      <c r="G23" s="50">
        <f t="shared" si="1"/>
        <v>20470.514999999999</v>
      </c>
      <c r="H23" s="50">
        <f t="shared" si="2"/>
        <v>21289.335599999999</v>
      </c>
      <c r="I23" s="49">
        <v>2328</v>
      </c>
      <c r="J23" s="50">
        <v>3411.75</v>
      </c>
      <c r="K23" s="50">
        <f t="shared" si="3"/>
        <v>3548.2200000000003</v>
      </c>
      <c r="L23" s="53">
        <v>1.5</v>
      </c>
      <c r="M23" s="50">
        <f t="shared" si="4"/>
        <v>5117.625</v>
      </c>
      <c r="N23" s="50">
        <f t="shared" si="5"/>
        <v>5322.33</v>
      </c>
      <c r="O23" s="49">
        <v>5550</v>
      </c>
      <c r="P23" s="50">
        <v>6823.49</v>
      </c>
      <c r="Q23" s="50">
        <f t="shared" si="6"/>
        <v>7096.4296000000004</v>
      </c>
      <c r="R23" s="53">
        <v>1.5</v>
      </c>
      <c r="S23" s="50">
        <f t="shared" si="7"/>
        <v>10235.235000000001</v>
      </c>
      <c r="T23" s="50">
        <f t="shared" si="8"/>
        <v>10644.644400000001</v>
      </c>
      <c r="U23" s="50">
        <v>11086731.34</v>
      </c>
      <c r="V23" s="51">
        <f t="shared" si="9"/>
        <v>865955.9</v>
      </c>
      <c r="W23" s="67">
        <f t="shared" si="10"/>
        <v>12823037.28765</v>
      </c>
      <c r="X23" s="70">
        <f t="shared" si="11"/>
        <v>1736305.9476500005</v>
      </c>
    </row>
    <row r="24" spans="1:24" s="28" customFormat="1" ht="14.25" customHeight="1">
      <c r="A24" s="14">
        <v>16</v>
      </c>
      <c r="B24" s="57" t="s">
        <v>109</v>
      </c>
      <c r="C24" s="49">
        <v>0</v>
      </c>
      <c r="D24" s="50">
        <v>13647.01</v>
      </c>
      <c r="E24" s="50">
        <f t="shared" si="0"/>
        <v>14192.8904</v>
      </c>
      <c r="F24" s="53">
        <v>1</v>
      </c>
      <c r="G24" s="50">
        <f t="shared" si="1"/>
        <v>13647.01</v>
      </c>
      <c r="H24" s="50">
        <f t="shared" si="2"/>
        <v>14192.8904</v>
      </c>
      <c r="I24" s="49">
        <v>2100</v>
      </c>
      <c r="J24" s="50">
        <v>3411.75</v>
      </c>
      <c r="K24" s="50">
        <f t="shared" si="3"/>
        <v>3548.2200000000003</v>
      </c>
      <c r="L24" s="53">
        <v>1</v>
      </c>
      <c r="M24" s="50">
        <f t="shared" si="4"/>
        <v>3411.75</v>
      </c>
      <c r="N24" s="50">
        <f t="shared" si="5"/>
        <v>3548.2200000000003</v>
      </c>
      <c r="O24" s="49">
        <v>5688</v>
      </c>
      <c r="P24" s="50">
        <v>6823.49</v>
      </c>
      <c r="Q24" s="50">
        <f t="shared" si="6"/>
        <v>7096.4296000000004</v>
      </c>
      <c r="R24" s="53">
        <v>1</v>
      </c>
      <c r="S24" s="50">
        <f t="shared" si="7"/>
        <v>6823.49</v>
      </c>
      <c r="T24" s="50">
        <f t="shared" si="8"/>
        <v>7096.4296000000004</v>
      </c>
      <c r="U24" s="50">
        <v>34300</v>
      </c>
      <c r="V24" s="51">
        <f t="shared" si="9"/>
        <v>571984.30000000005</v>
      </c>
      <c r="W24" s="67">
        <f t="shared" si="10"/>
        <v>8579249.6299920008</v>
      </c>
      <c r="X24" s="70">
        <f t="shared" si="11"/>
        <v>8544949.6299920008</v>
      </c>
    </row>
    <row r="25" spans="1:24" s="28" customFormat="1" ht="14.25" customHeight="1">
      <c r="A25" s="14">
        <v>17</v>
      </c>
      <c r="B25" s="57" t="s">
        <v>110</v>
      </c>
      <c r="C25" s="49">
        <v>15</v>
      </c>
      <c r="D25" s="50">
        <v>13647.01</v>
      </c>
      <c r="E25" s="50">
        <f t="shared" si="0"/>
        <v>14192.8904</v>
      </c>
      <c r="F25" s="53">
        <v>1</v>
      </c>
      <c r="G25" s="50">
        <f t="shared" si="1"/>
        <v>13647.01</v>
      </c>
      <c r="H25" s="50">
        <f t="shared" si="2"/>
        <v>14192.8904</v>
      </c>
      <c r="I25" s="49">
        <v>6217</v>
      </c>
      <c r="J25" s="50">
        <v>3411.75</v>
      </c>
      <c r="K25" s="50">
        <f t="shared" si="3"/>
        <v>3548.2200000000003</v>
      </c>
      <c r="L25" s="53">
        <v>1</v>
      </c>
      <c r="M25" s="50">
        <f t="shared" si="4"/>
        <v>3411.75</v>
      </c>
      <c r="N25" s="50">
        <f t="shared" si="5"/>
        <v>3548.2200000000003</v>
      </c>
      <c r="O25" s="49">
        <v>11600</v>
      </c>
      <c r="P25" s="50">
        <v>6823.49</v>
      </c>
      <c r="Q25" s="50">
        <f t="shared" si="6"/>
        <v>7096.4296000000004</v>
      </c>
      <c r="R25" s="53">
        <v>1</v>
      </c>
      <c r="S25" s="50">
        <f t="shared" si="7"/>
        <v>6823.49</v>
      </c>
      <c r="T25" s="50">
        <f t="shared" si="8"/>
        <v>7096.4296000000004</v>
      </c>
      <c r="U25" s="50">
        <v>1084400</v>
      </c>
      <c r="V25" s="51">
        <f t="shared" si="9"/>
        <v>1252150.8</v>
      </c>
      <c r="W25" s="67">
        <f t="shared" si="10"/>
        <v>18765996.058740001</v>
      </c>
      <c r="X25" s="70">
        <f t="shared" si="11"/>
        <v>17681596.058740001</v>
      </c>
    </row>
    <row r="26" spans="1:24" s="28" customFormat="1" ht="14.25" customHeight="1">
      <c r="A26" s="14">
        <v>18</v>
      </c>
      <c r="B26" s="57" t="s">
        <v>57</v>
      </c>
      <c r="C26" s="49">
        <v>0</v>
      </c>
      <c r="D26" s="50">
        <v>13647.01</v>
      </c>
      <c r="E26" s="50">
        <f t="shared" si="0"/>
        <v>14192.8904</v>
      </c>
      <c r="F26" s="53">
        <v>1.4</v>
      </c>
      <c r="G26" s="50">
        <f t="shared" si="1"/>
        <v>19105.813999999998</v>
      </c>
      <c r="H26" s="50">
        <f t="shared" si="2"/>
        <v>19870.046559999999</v>
      </c>
      <c r="I26" s="49">
        <v>2269</v>
      </c>
      <c r="J26" s="50">
        <v>3411.75</v>
      </c>
      <c r="K26" s="50">
        <f t="shared" si="3"/>
        <v>3548.2200000000003</v>
      </c>
      <c r="L26" s="53">
        <v>1.4</v>
      </c>
      <c r="M26" s="50">
        <f t="shared" si="4"/>
        <v>4776.45</v>
      </c>
      <c r="N26" s="50">
        <f t="shared" si="5"/>
        <v>4967.5079999999998</v>
      </c>
      <c r="O26" s="49">
        <v>4626</v>
      </c>
      <c r="P26" s="50">
        <v>6823.49</v>
      </c>
      <c r="Q26" s="50">
        <f t="shared" si="6"/>
        <v>7096.4296000000004</v>
      </c>
      <c r="R26" s="53">
        <v>1.4</v>
      </c>
      <c r="S26" s="50">
        <f t="shared" si="7"/>
        <v>9552.8859999999986</v>
      </c>
      <c r="T26" s="50">
        <f t="shared" si="8"/>
        <v>9935.00144</v>
      </c>
      <c r="U26" s="50">
        <v>42523</v>
      </c>
      <c r="V26" s="51">
        <f t="shared" si="9"/>
        <v>684608.5</v>
      </c>
      <c r="W26" s="67">
        <f t="shared" si="10"/>
        <v>10268488.9670076</v>
      </c>
      <c r="X26" s="70">
        <f t="shared" si="11"/>
        <v>10225965.9670076</v>
      </c>
    </row>
    <row r="27" spans="1:24" s="28" customFormat="1" ht="14.25" customHeight="1">
      <c r="A27" s="14">
        <v>19</v>
      </c>
      <c r="B27" s="57" t="s">
        <v>42</v>
      </c>
      <c r="C27" s="49">
        <v>2</v>
      </c>
      <c r="D27" s="50">
        <v>13647.01</v>
      </c>
      <c r="E27" s="50">
        <f t="shared" si="0"/>
        <v>14192.8904</v>
      </c>
      <c r="F27" s="52">
        <v>1.1499999999999999</v>
      </c>
      <c r="G27" s="50">
        <f t="shared" si="1"/>
        <v>15694.0615</v>
      </c>
      <c r="H27" s="50">
        <f t="shared" si="2"/>
        <v>16321.82396</v>
      </c>
      <c r="I27" s="49">
        <v>2555</v>
      </c>
      <c r="J27" s="50">
        <v>3411.75</v>
      </c>
      <c r="K27" s="50">
        <f t="shared" si="3"/>
        <v>3548.2200000000003</v>
      </c>
      <c r="L27" s="52">
        <v>1.1499999999999999</v>
      </c>
      <c r="M27" s="50">
        <f t="shared" si="4"/>
        <v>3923.5124999999998</v>
      </c>
      <c r="N27" s="50">
        <f t="shared" si="5"/>
        <v>4080.453</v>
      </c>
      <c r="O27" s="49">
        <v>4952</v>
      </c>
      <c r="P27" s="50">
        <v>6823.49</v>
      </c>
      <c r="Q27" s="50">
        <f t="shared" si="6"/>
        <v>7096.4296000000004</v>
      </c>
      <c r="R27" s="52">
        <v>1.1499999999999999</v>
      </c>
      <c r="S27" s="50">
        <f t="shared" si="7"/>
        <v>7847.0134999999991</v>
      </c>
      <c r="T27" s="50">
        <f t="shared" si="8"/>
        <v>8160.8940400000001</v>
      </c>
      <c r="U27" s="50">
        <v>49400</v>
      </c>
      <c r="V27" s="51">
        <f t="shared" si="9"/>
        <v>608544.19999999995</v>
      </c>
      <c r="W27" s="67">
        <f t="shared" si="10"/>
        <v>9127422.0787725002</v>
      </c>
      <c r="X27" s="70">
        <f t="shared" si="11"/>
        <v>9078022.0787725002</v>
      </c>
    </row>
    <row r="28" spans="1:24" s="28" customFormat="1" ht="14.25" customHeight="1">
      <c r="A28" s="14">
        <v>20</v>
      </c>
      <c r="B28" s="57" t="s">
        <v>58</v>
      </c>
      <c r="C28" s="49">
        <v>4</v>
      </c>
      <c r="D28" s="50">
        <v>13647.01</v>
      </c>
      <c r="E28" s="50">
        <f t="shared" si="0"/>
        <v>14192.8904</v>
      </c>
      <c r="F28" s="53">
        <v>1.3</v>
      </c>
      <c r="G28" s="50">
        <f t="shared" si="1"/>
        <v>17741.113000000001</v>
      </c>
      <c r="H28" s="50">
        <f t="shared" si="2"/>
        <v>18450.757519999999</v>
      </c>
      <c r="I28" s="49">
        <v>1400</v>
      </c>
      <c r="J28" s="50">
        <v>3411.75</v>
      </c>
      <c r="K28" s="50">
        <f t="shared" si="3"/>
        <v>3548.2200000000003</v>
      </c>
      <c r="L28" s="53">
        <v>1.3</v>
      </c>
      <c r="M28" s="50">
        <f t="shared" si="4"/>
        <v>4435.2750000000005</v>
      </c>
      <c r="N28" s="50">
        <f t="shared" si="5"/>
        <v>4612.6860000000006</v>
      </c>
      <c r="O28" s="49">
        <v>3112</v>
      </c>
      <c r="P28" s="50">
        <v>6823.49</v>
      </c>
      <c r="Q28" s="50">
        <f t="shared" si="6"/>
        <v>7096.4296000000004</v>
      </c>
      <c r="R28" s="53">
        <v>1.3</v>
      </c>
      <c r="S28" s="50">
        <f t="shared" si="7"/>
        <v>8870.5370000000003</v>
      </c>
      <c r="T28" s="50">
        <f t="shared" si="8"/>
        <v>9225.3584800000008</v>
      </c>
      <c r="U28" s="50">
        <v>106600</v>
      </c>
      <c r="V28" s="51">
        <f t="shared" si="9"/>
        <v>421641.7</v>
      </c>
      <c r="W28" s="67">
        <f t="shared" si="10"/>
        <v>6323026.9472136013</v>
      </c>
      <c r="X28" s="70">
        <f t="shared" si="11"/>
        <v>6216426.9472136013</v>
      </c>
    </row>
    <row r="29" spans="1:24" s="28" customFormat="1" ht="14.25" customHeight="1">
      <c r="A29" s="14">
        <v>21</v>
      </c>
      <c r="B29" s="57" t="s">
        <v>32</v>
      </c>
      <c r="C29" s="49">
        <v>1</v>
      </c>
      <c r="D29" s="50">
        <v>13647.01</v>
      </c>
      <c r="E29" s="50">
        <f t="shared" si="0"/>
        <v>14192.8904</v>
      </c>
      <c r="F29" s="52">
        <v>1</v>
      </c>
      <c r="G29" s="50">
        <f t="shared" si="1"/>
        <v>13647.01</v>
      </c>
      <c r="H29" s="50">
        <f t="shared" si="2"/>
        <v>14192.8904</v>
      </c>
      <c r="I29" s="49">
        <v>9350</v>
      </c>
      <c r="J29" s="50">
        <v>3411.75</v>
      </c>
      <c r="K29" s="50">
        <f t="shared" si="3"/>
        <v>3548.2200000000003</v>
      </c>
      <c r="L29" s="52">
        <v>1</v>
      </c>
      <c r="M29" s="50">
        <f t="shared" si="4"/>
        <v>3411.75</v>
      </c>
      <c r="N29" s="50">
        <f t="shared" si="5"/>
        <v>3548.2200000000003</v>
      </c>
      <c r="O29" s="49">
        <v>49571</v>
      </c>
      <c r="P29" s="50">
        <v>6823.49</v>
      </c>
      <c r="Q29" s="50">
        <f t="shared" si="6"/>
        <v>7096.4296000000004</v>
      </c>
      <c r="R29" s="52">
        <v>1</v>
      </c>
      <c r="S29" s="50">
        <f t="shared" si="7"/>
        <v>6823.49</v>
      </c>
      <c r="T29" s="50">
        <f t="shared" si="8"/>
        <v>7096.4296000000004</v>
      </c>
      <c r="U29" s="50">
        <v>60333000</v>
      </c>
      <c r="V29" s="51">
        <f t="shared" si="9"/>
        <v>4665132.5</v>
      </c>
      <c r="W29" s="67">
        <f t="shared" si="10"/>
        <v>69071992.647180006</v>
      </c>
      <c r="X29" s="70">
        <f t="shared" si="11"/>
        <v>8738992.6471800059</v>
      </c>
    </row>
    <row r="30" spans="1:24" s="28" customFormat="1" ht="14.25" customHeight="1">
      <c r="A30" s="14">
        <v>22</v>
      </c>
      <c r="B30" s="58" t="s">
        <v>111</v>
      </c>
      <c r="C30" s="49">
        <v>4</v>
      </c>
      <c r="D30" s="50">
        <v>13647.01</v>
      </c>
      <c r="E30" s="50">
        <f t="shared" si="0"/>
        <v>14192.8904</v>
      </c>
      <c r="F30" s="52">
        <v>1</v>
      </c>
      <c r="G30" s="50">
        <f t="shared" si="1"/>
        <v>13647.01</v>
      </c>
      <c r="H30" s="50">
        <f t="shared" si="2"/>
        <v>14192.8904</v>
      </c>
      <c r="I30" s="49">
        <v>2274</v>
      </c>
      <c r="J30" s="50">
        <v>3411.75</v>
      </c>
      <c r="K30" s="50">
        <f t="shared" si="3"/>
        <v>3548.2200000000003</v>
      </c>
      <c r="L30" s="52">
        <v>1</v>
      </c>
      <c r="M30" s="50">
        <f t="shared" si="4"/>
        <v>3411.75</v>
      </c>
      <c r="N30" s="50">
        <f t="shared" si="5"/>
        <v>3548.2200000000003</v>
      </c>
      <c r="O30" s="49">
        <v>5150</v>
      </c>
      <c r="P30" s="50">
        <v>6823.49</v>
      </c>
      <c r="Q30" s="50">
        <f t="shared" si="6"/>
        <v>7096.4296000000004</v>
      </c>
      <c r="R30" s="52">
        <v>1</v>
      </c>
      <c r="S30" s="50">
        <f t="shared" si="7"/>
        <v>6823.49</v>
      </c>
      <c r="T30" s="50">
        <f t="shared" si="8"/>
        <v>7096.4296000000004</v>
      </c>
      <c r="U30" s="50">
        <v>0</v>
      </c>
      <c r="V30" s="51">
        <f t="shared" si="9"/>
        <v>534346.30000000005</v>
      </c>
      <c r="W30" s="67">
        <f t="shared" si="10"/>
        <v>8015194.2020640019</v>
      </c>
      <c r="X30" s="70">
        <f t="shared" si="11"/>
        <v>8015194.2020640019</v>
      </c>
    </row>
    <row r="31" spans="1:24" s="28" customFormat="1" ht="14.25" customHeight="1">
      <c r="A31" s="14">
        <v>23</v>
      </c>
      <c r="B31" s="57" t="s">
        <v>59</v>
      </c>
      <c r="C31" s="49">
        <v>5</v>
      </c>
      <c r="D31" s="50">
        <v>13647.01</v>
      </c>
      <c r="E31" s="50">
        <f t="shared" si="0"/>
        <v>14192.8904</v>
      </c>
      <c r="F31" s="53">
        <v>1.2</v>
      </c>
      <c r="G31" s="50">
        <f t="shared" si="1"/>
        <v>16376.412</v>
      </c>
      <c r="H31" s="50">
        <f t="shared" si="2"/>
        <v>17031.46848</v>
      </c>
      <c r="I31" s="49">
        <v>5673</v>
      </c>
      <c r="J31" s="50">
        <v>3411.75</v>
      </c>
      <c r="K31" s="50">
        <f t="shared" si="3"/>
        <v>3548.2200000000003</v>
      </c>
      <c r="L31" s="53">
        <v>1.2</v>
      </c>
      <c r="M31" s="50">
        <f t="shared" si="4"/>
        <v>4094.1</v>
      </c>
      <c r="N31" s="50">
        <f t="shared" si="5"/>
        <v>4257.8640000000005</v>
      </c>
      <c r="O31" s="49">
        <v>11500</v>
      </c>
      <c r="P31" s="50">
        <v>6823.49</v>
      </c>
      <c r="Q31" s="50">
        <f t="shared" si="6"/>
        <v>7096.4296000000004</v>
      </c>
      <c r="R31" s="53">
        <v>1.2</v>
      </c>
      <c r="S31" s="50">
        <f t="shared" si="7"/>
        <v>8188.1879999999992</v>
      </c>
      <c r="T31" s="50">
        <f t="shared" si="8"/>
        <v>8515.7155199999997</v>
      </c>
      <c r="U31" s="50">
        <v>2727462.12</v>
      </c>
      <c r="V31" s="51">
        <f t="shared" si="9"/>
        <v>1464077.6</v>
      </c>
      <c r="W31" s="67">
        <f t="shared" si="10"/>
        <v>21920251.568975996</v>
      </c>
      <c r="X31" s="70">
        <f t="shared" si="11"/>
        <v>19192789.448975995</v>
      </c>
    </row>
    <row r="32" spans="1:24" s="28" customFormat="1" ht="14.25" customHeight="1">
      <c r="A32" s="14">
        <v>24</v>
      </c>
      <c r="B32" s="57" t="s">
        <v>66</v>
      </c>
      <c r="C32" s="49">
        <v>5</v>
      </c>
      <c r="D32" s="50">
        <v>13647.01</v>
      </c>
      <c r="E32" s="50">
        <f t="shared" si="0"/>
        <v>14192.8904</v>
      </c>
      <c r="F32" s="53">
        <v>1.24</v>
      </c>
      <c r="G32" s="50">
        <f t="shared" si="1"/>
        <v>16922.292399999998</v>
      </c>
      <c r="H32" s="50">
        <f t="shared" si="2"/>
        <v>17599.184096000001</v>
      </c>
      <c r="I32" s="49">
        <v>4576</v>
      </c>
      <c r="J32" s="50">
        <v>3411.75</v>
      </c>
      <c r="K32" s="50">
        <f t="shared" si="3"/>
        <v>3548.2200000000003</v>
      </c>
      <c r="L32" s="53">
        <v>1.24</v>
      </c>
      <c r="M32" s="50">
        <f t="shared" si="4"/>
        <v>4230.57</v>
      </c>
      <c r="N32" s="50">
        <f t="shared" si="5"/>
        <v>4399.7928000000002</v>
      </c>
      <c r="O32" s="49">
        <v>6100</v>
      </c>
      <c r="P32" s="50">
        <v>6823.49</v>
      </c>
      <c r="Q32" s="50">
        <f t="shared" si="6"/>
        <v>7096.4296000000004</v>
      </c>
      <c r="R32" s="53">
        <v>1.24</v>
      </c>
      <c r="S32" s="50">
        <f t="shared" si="7"/>
        <v>8461.1275999999998</v>
      </c>
      <c r="T32" s="50">
        <f t="shared" si="8"/>
        <v>8799.5727040000002</v>
      </c>
      <c r="U32" s="50">
        <v>3179210.69</v>
      </c>
      <c r="V32" s="51">
        <f t="shared" si="9"/>
        <v>887123</v>
      </c>
      <c r="W32" s="67">
        <f t="shared" si="10"/>
        <v>13259157.481297201</v>
      </c>
      <c r="X32" s="70">
        <f t="shared" si="11"/>
        <v>10079946.791297201</v>
      </c>
    </row>
    <row r="33" spans="1:24" s="28" customFormat="1" ht="14.25" customHeight="1">
      <c r="A33" s="14">
        <v>25</v>
      </c>
      <c r="B33" s="57" t="s">
        <v>71</v>
      </c>
      <c r="C33" s="49">
        <v>5</v>
      </c>
      <c r="D33" s="50">
        <v>13647.01</v>
      </c>
      <c r="E33" s="50">
        <f t="shared" si="0"/>
        <v>14192.8904</v>
      </c>
      <c r="F33" s="53">
        <v>1.6</v>
      </c>
      <c r="G33" s="50">
        <f t="shared" si="1"/>
        <v>21835.216</v>
      </c>
      <c r="H33" s="50">
        <f t="shared" si="2"/>
        <v>22708.624640000002</v>
      </c>
      <c r="I33" s="49">
        <v>890</v>
      </c>
      <c r="J33" s="50">
        <v>3411.75</v>
      </c>
      <c r="K33" s="50">
        <f t="shared" si="3"/>
        <v>3548.2200000000003</v>
      </c>
      <c r="L33" s="53">
        <v>1.6</v>
      </c>
      <c r="M33" s="50">
        <f t="shared" si="4"/>
        <v>5458.8</v>
      </c>
      <c r="N33" s="50">
        <f t="shared" si="5"/>
        <v>5677.152000000001</v>
      </c>
      <c r="O33" s="49">
        <v>1000</v>
      </c>
      <c r="P33" s="50">
        <v>6823.49</v>
      </c>
      <c r="Q33" s="50">
        <f t="shared" si="6"/>
        <v>7096.4296000000004</v>
      </c>
      <c r="R33" s="53">
        <v>1.6</v>
      </c>
      <c r="S33" s="50">
        <f t="shared" si="7"/>
        <v>10917.584000000001</v>
      </c>
      <c r="T33" s="50">
        <f t="shared" si="8"/>
        <v>11354.287360000002</v>
      </c>
      <c r="U33" s="50">
        <v>644284.30000000005</v>
      </c>
      <c r="V33" s="51">
        <f t="shared" si="9"/>
        <v>198254.8</v>
      </c>
      <c r="W33" s="67">
        <f t="shared" si="10"/>
        <v>2964158.182128001</v>
      </c>
      <c r="X33" s="70">
        <f t="shared" si="11"/>
        <v>2319873.8821280012</v>
      </c>
    </row>
    <row r="34" spans="1:24" s="28" customFormat="1" ht="14.25" customHeight="1">
      <c r="A34" s="14">
        <v>26</v>
      </c>
      <c r="B34" s="57" t="s">
        <v>35</v>
      </c>
      <c r="C34" s="49">
        <v>5</v>
      </c>
      <c r="D34" s="50">
        <v>13647.01</v>
      </c>
      <c r="E34" s="50">
        <f t="shared" si="0"/>
        <v>14192.8904</v>
      </c>
      <c r="F34" s="53">
        <v>1</v>
      </c>
      <c r="G34" s="50">
        <f t="shared" si="1"/>
        <v>13647.01</v>
      </c>
      <c r="H34" s="50">
        <f t="shared" si="2"/>
        <v>14192.8904</v>
      </c>
      <c r="I34" s="49">
        <v>14258</v>
      </c>
      <c r="J34" s="50">
        <v>3411.75</v>
      </c>
      <c r="K34" s="50">
        <f t="shared" si="3"/>
        <v>3548.2200000000003</v>
      </c>
      <c r="L34" s="53">
        <v>1</v>
      </c>
      <c r="M34" s="50">
        <f t="shared" si="4"/>
        <v>3411.75</v>
      </c>
      <c r="N34" s="50">
        <f t="shared" si="5"/>
        <v>3548.2200000000003</v>
      </c>
      <c r="O34" s="49">
        <v>30000</v>
      </c>
      <c r="P34" s="50">
        <v>6823.49</v>
      </c>
      <c r="Q34" s="50">
        <f t="shared" si="6"/>
        <v>7096.4296000000004</v>
      </c>
      <c r="R34" s="53">
        <v>1</v>
      </c>
      <c r="S34" s="50">
        <f t="shared" si="7"/>
        <v>6823.49</v>
      </c>
      <c r="T34" s="50">
        <f t="shared" si="8"/>
        <v>7096.4296000000004</v>
      </c>
      <c r="U34" s="50">
        <v>380000</v>
      </c>
      <c r="V34" s="51">
        <f t="shared" si="9"/>
        <v>3152895.8</v>
      </c>
      <c r="W34" s="67">
        <f t="shared" si="10"/>
        <v>47287736.578230008</v>
      </c>
      <c r="X34" s="70">
        <f t="shared" si="11"/>
        <v>46907736.578230008</v>
      </c>
    </row>
    <row r="35" spans="1:24" s="28" customFormat="1" ht="14.25" customHeight="1">
      <c r="A35" s="14">
        <v>27</v>
      </c>
      <c r="B35" s="57" t="s">
        <v>60</v>
      </c>
      <c r="C35" s="49">
        <v>28</v>
      </c>
      <c r="D35" s="50">
        <v>13647.01</v>
      </c>
      <c r="E35" s="50">
        <f t="shared" si="0"/>
        <v>14192.8904</v>
      </c>
      <c r="F35" s="53">
        <v>1.25</v>
      </c>
      <c r="G35" s="50">
        <f t="shared" si="1"/>
        <v>17058.762500000001</v>
      </c>
      <c r="H35" s="50">
        <f t="shared" si="2"/>
        <v>17741.113000000001</v>
      </c>
      <c r="I35" s="49">
        <v>8063</v>
      </c>
      <c r="J35" s="50">
        <v>3411.75</v>
      </c>
      <c r="K35" s="50">
        <f t="shared" si="3"/>
        <v>3548.2200000000003</v>
      </c>
      <c r="L35" s="53">
        <v>1.25</v>
      </c>
      <c r="M35" s="50">
        <f t="shared" si="4"/>
        <v>4264.6875</v>
      </c>
      <c r="N35" s="50">
        <f t="shared" si="5"/>
        <v>4435.2750000000005</v>
      </c>
      <c r="O35" s="49">
        <v>12140</v>
      </c>
      <c r="P35" s="50">
        <v>6823.49</v>
      </c>
      <c r="Q35" s="50">
        <f t="shared" si="6"/>
        <v>7096.4296000000004</v>
      </c>
      <c r="R35" s="53">
        <v>1.25</v>
      </c>
      <c r="S35" s="50">
        <f t="shared" si="7"/>
        <v>8529.3624999999993</v>
      </c>
      <c r="T35" s="50">
        <f t="shared" si="8"/>
        <v>8870.5370000000003</v>
      </c>
      <c r="U35" s="50">
        <v>3404700</v>
      </c>
      <c r="V35" s="51">
        <f t="shared" si="9"/>
        <v>1725228.6</v>
      </c>
      <c r="W35" s="67">
        <f t="shared" si="10"/>
        <v>25827358.511572499</v>
      </c>
      <c r="X35" s="70">
        <f t="shared" si="11"/>
        <v>22422658.511572499</v>
      </c>
    </row>
    <row r="36" spans="1:24" s="28" customFormat="1" ht="14.25" customHeight="1">
      <c r="A36" s="14">
        <v>28</v>
      </c>
      <c r="B36" s="57" t="s">
        <v>47</v>
      </c>
      <c r="C36" s="49">
        <v>15</v>
      </c>
      <c r="D36" s="50">
        <v>13647.01</v>
      </c>
      <c r="E36" s="50">
        <f t="shared" si="0"/>
        <v>14192.8904</v>
      </c>
      <c r="F36" s="53">
        <v>1.1499999999999999</v>
      </c>
      <c r="G36" s="50">
        <f t="shared" si="1"/>
        <v>15694.0615</v>
      </c>
      <c r="H36" s="50">
        <f t="shared" si="2"/>
        <v>16321.82396</v>
      </c>
      <c r="I36" s="49">
        <v>6852</v>
      </c>
      <c r="J36" s="50">
        <v>3411.75</v>
      </c>
      <c r="K36" s="50">
        <f t="shared" si="3"/>
        <v>3548.2200000000003</v>
      </c>
      <c r="L36" s="53">
        <v>1.1499999999999999</v>
      </c>
      <c r="M36" s="50">
        <f t="shared" si="4"/>
        <v>3923.5124999999998</v>
      </c>
      <c r="N36" s="50">
        <f t="shared" si="5"/>
        <v>4080.453</v>
      </c>
      <c r="O36" s="49">
        <v>11000</v>
      </c>
      <c r="P36" s="50">
        <v>6823.49</v>
      </c>
      <c r="Q36" s="50">
        <f t="shared" si="6"/>
        <v>7096.4296000000004</v>
      </c>
      <c r="R36" s="53">
        <v>1.1499999999999999</v>
      </c>
      <c r="S36" s="50">
        <f t="shared" si="7"/>
        <v>7847.0134999999991</v>
      </c>
      <c r="T36" s="50">
        <f t="shared" si="8"/>
        <v>8160.8940400000001</v>
      </c>
      <c r="U36" s="50">
        <v>0</v>
      </c>
      <c r="V36" s="51">
        <f t="shared" si="9"/>
        <v>1411149.7</v>
      </c>
      <c r="W36" s="67">
        <f t="shared" si="10"/>
        <v>21167244.755728502</v>
      </c>
      <c r="X36" s="70">
        <f t="shared" si="11"/>
        <v>21167244.755728502</v>
      </c>
    </row>
    <row r="37" spans="1:24" s="28" customFormat="1" ht="14.25" customHeight="1">
      <c r="A37" s="14">
        <v>29</v>
      </c>
      <c r="B37" s="57" t="s">
        <v>68</v>
      </c>
      <c r="C37" s="49">
        <v>10</v>
      </c>
      <c r="D37" s="50">
        <v>13647.01</v>
      </c>
      <c r="E37" s="50">
        <f t="shared" si="0"/>
        <v>14192.8904</v>
      </c>
      <c r="F37" s="53">
        <v>1.2</v>
      </c>
      <c r="G37" s="50">
        <f t="shared" si="1"/>
        <v>16376.412</v>
      </c>
      <c r="H37" s="50">
        <f t="shared" si="2"/>
        <v>17031.46848</v>
      </c>
      <c r="I37" s="49">
        <v>5154</v>
      </c>
      <c r="J37" s="50">
        <v>3411.75</v>
      </c>
      <c r="K37" s="50">
        <f t="shared" si="3"/>
        <v>3548.2200000000003</v>
      </c>
      <c r="L37" s="53">
        <v>1.206</v>
      </c>
      <c r="M37" s="50">
        <f t="shared" si="4"/>
        <v>4114.5704999999998</v>
      </c>
      <c r="N37" s="50">
        <f t="shared" si="5"/>
        <v>4279.1533200000003</v>
      </c>
      <c r="O37" s="49">
        <v>7791</v>
      </c>
      <c r="P37" s="50">
        <v>6823.49</v>
      </c>
      <c r="Q37" s="50">
        <f t="shared" si="6"/>
        <v>7096.4296000000004</v>
      </c>
      <c r="R37" s="53">
        <v>1.21</v>
      </c>
      <c r="S37" s="50">
        <f t="shared" si="7"/>
        <v>8256.4228999999996</v>
      </c>
      <c r="T37" s="50">
        <f t="shared" si="8"/>
        <v>8586.6798159999998</v>
      </c>
      <c r="U37" s="50">
        <v>1818148</v>
      </c>
      <c r="V37" s="51">
        <f t="shared" si="9"/>
        <v>1067877</v>
      </c>
      <c r="W37" s="67">
        <f t="shared" si="10"/>
        <v>15990883.170881942</v>
      </c>
      <c r="X37" s="70">
        <f t="shared" si="11"/>
        <v>14172735.170881942</v>
      </c>
    </row>
    <row r="38" spans="1:24" s="28" customFormat="1" ht="14.25" customHeight="1">
      <c r="A38" s="14">
        <v>30</v>
      </c>
      <c r="B38" s="57" t="s">
        <v>33</v>
      </c>
      <c r="C38" s="49">
        <v>10</v>
      </c>
      <c r="D38" s="50">
        <v>13647.01</v>
      </c>
      <c r="E38" s="50">
        <f t="shared" si="0"/>
        <v>14192.8904</v>
      </c>
      <c r="F38" s="53">
        <v>1</v>
      </c>
      <c r="G38" s="50">
        <f t="shared" si="1"/>
        <v>13647.01</v>
      </c>
      <c r="H38" s="50">
        <f t="shared" si="2"/>
        <v>14192.8904</v>
      </c>
      <c r="I38" s="49">
        <v>10433</v>
      </c>
      <c r="J38" s="50">
        <v>3411.75</v>
      </c>
      <c r="K38" s="50">
        <f t="shared" si="3"/>
        <v>3548.2200000000003</v>
      </c>
      <c r="L38" s="53">
        <v>1</v>
      </c>
      <c r="M38" s="50">
        <f t="shared" si="4"/>
        <v>3411.75</v>
      </c>
      <c r="N38" s="50">
        <f t="shared" si="5"/>
        <v>3548.2200000000003</v>
      </c>
      <c r="O38" s="49">
        <v>15200</v>
      </c>
      <c r="P38" s="50">
        <v>6823.49</v>
      </c>
      <c r="Q38" s="50">
        <f t="shared" si="6"/>
        <v>7096.4296000000004</v>
      </c>
      <c r="R38" s="53">
        <v>1</v>
      </c>
      <c r="S38" s="50">
        <f t="shared" si="7"/>
        <v>6823.49</v>
      </c>
      <c r="T38" s="50">
        <f t="shared" si="8"/>
        <v>7096.4296000000004</v>
      </c>
      <c r="U38" s="50">
        <v>24014295</v>
      </c>
      <c r="V38" s="51">
        <f t="shared" si="9"/>
        <v>1758751.2</v>
      </c>
      <c r="W38" s="67">
        <f t="shared" si="10"/>
        <v>26021053.871609993</v>
      </c>
      <c r="X38" s="70">
        <f t="shared" si="11"/>
        <v>2006758.8716099933</v>
      </c>
    </row>
    <row r="39" spans="1:24" s="28" customFormat="1" ht="14.25" customHeight="1">
      <c r="A39" s="14">
        <v>31</v>
      </c>
      <c r="B39" s="57" t="s">
        <v>69</v>
      </c>
      <c r="C39" s="49">
        <v>10</v>
      </c>
      <c r="D39" s="50">
        <v>13647.01</v>
      </c>
      <c r="E39" s="50">
        <f t="shared" si="0"/>
        <v>14192.8904</v>
      </c>
      <c r="F39" s="52">
        <v>1.27</v>
      </c>
      <c r="G39" s="50">
        <f t="shared" si="1"/>
        <v>17331.702700000002</v>
      </c>
      <c r="H39" s="50">
        <f t="shared" si="2"/>
        <v>18024.970808000002</v>
      </c>
      <c r="I39" s="49">
        <v>2800</v>
      </c>
      <c r="J39" s="50">
        <v>3411.75</v>
      </c>
      <c r="K39" s="50">
        <f t="shared" si="3"/>
        <v>3548.2200000000003</v>
      </c>
      <c r="L39" s="52">
        <v>1.27</v>
      </c>
      <c r="M39" s="50">
        <f t="shared" si="4"/>
        <v>4332.9224999999997</v>
      </c>
      <c r="N39" s="50">
        <f t="shared" si="5"/>
        <v>4506.2394000000004</v>
      </c>
      <c r="O39" s="49">
        <v>5343</v>
      </c>
      <c r="P39" s="50">
        <v>6823.49</v>
      </c>
      <c r="Q39" s="50">
        <f t="shared" si="6"/>
        <v>7096.4296000000004</v>
      </c>
      <c r="R39" s="52">
        <v>1.27</v>
      </c>
      <c r="S39" s="50">
        <f t="shared" si="7"/>
        <v>8665.8323</v>
      </c>
      <c r="T39" s="50">
        <f t="shared" si="8"/>
        <v>9012.4655920000005</v>
      </c>
      <c r="U39" s="50">
        <v>1985000</v>
      </c>
      <c r="V39" s="51">
        <f t="shared" si="9"/>
        <v>731056.6</v>
      </c>
      <c r="W39" s="67">
        <f t="shared" si="10"/>
        <v>10936074.038300941</v>
      </c>
      <c r="X39" s="70">
        <f t="shared" si="11"/>
        <v>8951074.0383009408</v>
      </c>
    </row>
    <row r="40" spans="1:24" s="28" customFormat="1" ht="14.25" customHeight="1">
      <c r="A40" s="14">
        <v>32</v>
      </c>
      <c r="B40" s="57" t="s">
        <v>70</v>
      </c>
      <c r="C40" s="49">
        <v>10</v>
      </c>
      <c r="D40" s="50">
        <v>13647.01</v>
      </c>
      <c r="E40" s="50">
        <f t="shared" si="0"/>
        <v>14192.8904</v>
      </c>
      <c r="F40" s="52">
        <v>1</v>
      </c>
      <c r="G40" s="50">
        <f t="shared" si="1"/>
        <v>13647.01</v>
      </c>
      <c r="H40" s="50">
        <f t="shared" si="2"/>
        <v>14192.8904</v>
      </c>
      <c r="I40" s="49">
        <v>2542</v>
      </c>
      <c r="J40" s="50">
        <v>3411.75</v>
      </c>
      <c r="K40" s="50">
        <f t="shared" si="3"/>
        <v>3548.2200000000003</v>
      </c>
      <c r="L40" s="52">
        <v>1.3</v>
      </c>
      <c r="M40" s="50">
        <f t="shared" si="4"/>
        <v>4435.2750000000005</v>
      </c>
      <c r="N40" s="50">
        <f t="shared" si="5"/>
        <v>4612.6860000000006</v>
      </c>
      <c r="O40" s="49">
        <v>3702</v>
      </c>
      <c r="P40" s="50">
        <v>6823.49</v>
      </c>
      <c r="Q40" s="50">
        <f t="shared" si="6"/>
        <v>7096.4296000000004</v>
      </c>
      <c r="R40" s="52">
        <v>1.3</v>
      </c>
      <c r="S40" s="50">
        <f t="shared" si="7"/>
        <v>8870.5370000000003</v>
      </c>
      <c r="T40" s="50">
        <f t="shared" si="8"/>
        <v>9225.3584800000008</v>
      </c>
      <c r="U40" s="50">
        <v>1480589.62</v>
      </c>
      <c r="V40" s="51">
        <f t="shared" si="9"/>
        <v>551946.4</v>
      </c>
      <c r="W40" s="67">
        <f t="shared" si="10"/>
        <v>8256987.8853383996</v>
      </c>
      <c r="X40" s="70">
        <f t="shared" si="11"/>
        <v>6776398.2653383994</v>
      </c>
    </row>
    <row r="41" spans="1:24" s="28" customFormat="1" ht="14.25" customHeight="1">
      <c r="A41" s="14">
        <v>33</v>
      </c>
      <c r="B41" s="57" t="s">
        <v>23</v>
      </c>
      <c r="C41" s="49">
        <v>2</v>
      </c>
      <c r="D41" s="50">
        <v>13647.01</v>
      </c>
      <c r="E41" s="50">
        <f t="shared" si="0"/>
        <v>14192.8904</v>
      </c>
      <c r="F41" s="53">
        <v>1.3</v>
      </c>
      <c r="G41" s="50">
        <f t="shared" si="1"/>
        <v>17741.113000000001</v>
      </c>
      <c r="H41" s="50">
        <f t="shared" si="2"/>
        <v>18450.757519999999</v>
      </c>
      <c r="I41" s="49">
        <v>2016</v>
      </c>
      <c r="J41" s="50">
        <v>3411.75</v>
      </c>
      <c r="K41" s="50">
        <f t="shared" si="3"/>
        <v>3548.2200000000003</v>
      </c>
      <c r="L41" s="53">
        <v>1.3</v>
      </c>
      <c r="M41" s="50">
        <f t="shared" si="4"/>
        <v>4435.2750000000005</v>
      </c>
      <c r="N41" s="50">
        <f t="shared" si="5"/>
        <v>4612.6860000000006</v>
      </c>
      <c r="O41" s="49">
        <v>2720</v>
      </c>
      <c r="P41" s="50">
        <v>6823.49</v>
      </c>
      <c r="Q41" s="50">
        <f t="shared" si="6"/>
        <v>7096.4296000000004</v>
      </c>
      <c r="R41" s="53">
        <v>1.208</v>
      </c>
      <c r="S41" s="50">
        <f t="shared" si="7"/>
        <v>8242.77592</v>
      </c>
      <c r="T41" s="50">
        <f t="shared" si="8"/>
        <v>8572.4869567999995</v>
      </c>
      <c r="U41" s="50">
        <v>470607.93</v>
      </c>
      <c r="V41" s="51">
        <f t="shared" si="9"/>
        <v>391053.6</v>
      </c>
      <c r="W41" s="67">
        <f t="shared" si="10"/>
        <v>5858744.974159441</v>
      </c>
      <c r="X41" s="70">
        <f t="shared" si="11"/>
        <v>5388137.0441594413</v>
      </c>
    </row>
    <row r="42" spans="1:24" s="28" customFormat="1" ht="14.25" customHeight="1">
      <c r="A42" s="14">
        <v>34</v>
      </c>
      <c r="B42" s="57" t="s">
        <v>36</v>
      </c>
      <c r="C42" s="49">
        <v>10</v>
      </c>
      <c r="D42" s="50">
        <v>13647.01</v>
      </c>
      <c r="E42" s="50">
        <f t="shared" si="0"/>
        <v>14192.8904</v>
      </c>
      <c r="F42" s="53">
        <v>1</v>
      </c>
      <c r="G42" s="50">
        <f t="shared" si="1"/>
        <v>13647.01</v>
      </c>
      <c r="H42" s="50">
        <f t="shared" si="2"/>
        <v>14192.8904</v>
      </c>
      <c r="I42" s="49">
        <v>2900</v>
      </c>
      <c r="J42" s="50">
        <v>3411.75</v>
      </c>
      <c r="K42" s="50">
        <f t="shared" si="3"/>
        <v>3548.2200000000003</v>
      </c>
      <c r="L42" s="53">
        <v>1</v>
      </c>
      <c r="M42" s="50">
        <f t="shared" si="4"/>
        <v>3411.75</v>
      </c>
      <c r="N42" s="50">
        <f t="shared" si="5"/>
        <v>3548.2200000000003</v>
      </c>
      <c r="O42" s="49">
        <v>5987</v>
      </c>
      <c r="P42" s="50">
        <v>6823.49</v>
      </c>
      <c r="Q42" s="50">
        <f t="shared" si="6"/>
        <v>7096.4296000000004</v>
      </c>
      <c r="R42" s="53">
        <v>1</v>
      </c>
      <c r="S42" s="50">
        <f t="shared" si="7"/>
        <v>6823.49</v>
      </c>
      <c r="T42" s="50">
        <f t="shared" si="8"/>
        <v>7096.4296000000004</v>
      </c>
      <c r="U42" s="50">
        <v>301000</v>
      </c>
      <c r="V42" s="51">
        <f t="shared" si="9"/>
        <v>633282.80000000005</v>
      </c>
      <c r="W42" s="67">
        <f t="shared" si="10"/>
        <v>9494726.6976180021</v>
      </c>
      <c r="X42" s="70">
        <f t="shared" si="11"/>
        <v>9193726.6976180021</v>
      </c>
    </row>
    <row r="43" spans="1:24" s="28" customFormat="1" ht="14.25" customHeight="1">
      <c r="A43" s="14">
        <v>35</v>
      </c>
      <c r="B43" s="57" t="s">
        <v>4</v>
      </c>
      <c r="C43" s="49">
        <v>5</v>
      </c>
      <c r="D43" s="50">
        <v>13647.01</v>
      </c>
      <c r="E43" s="50">
        <f t="shared" si="0"/>
        <v>14192.8904</v>
      </c>
      <c r="F43" s="53">
        <v>1</v>
      </c>
      <c r="G43" s="50">
        <f t="shared" si="1"/>
        <v>13647.01</v>
      </c>
      <c r="H43" s="50">
        <f t="shared" si="2"/>
        <v>14192.8904</v>
      </c>
      <c r="I43" s="49">
        <v>2752</v>
      </c>
      <c r="J43" s="50">
        <v>3411.75</v>
      </c>
      <c r="K43" s="50">
        <f t="shared" si="3"/>
        <v>3548.2200000000003</v>
      </c>
      <c r="L43" s="53">
        <v>1</v>
      </c>
      <c r="M43" s="50">
        <f t="shared" si="4"/>
        <v>3411.75</v>
      </c>
      <c r="N43" s="50">
        <f t="shared" si="5"/>
        <v>3548.2200000000003</v>
      </c>
      <c r="O43" s="49">
        <v>4646</v>
      </c>
      <c r="P43" s="50">
        <v>6823.49</v>
      </c>
      <c r="Q43" s="50">
        <f t="shared" si="6"/>
        <v>7096.4296000000004</v>
      </c>
      <c r="R43" s="53">
        <v>1</v>
      </c>
      <c r="S43" s="50">
        <f t="shared" si="7"/>
        <v>6823.49</v>
      </c>
      <c r="T43" s="50">
        <f t="shared" si="8"/>
        <v>7096.4296000000004</v>
      </c>
      <c r="U43" s="50">
        <v>7262662</v>
      </c>
      <c r="V43" s="51">
        <f t="shared" si="9"/>
        <v>519284.4</v>
      </c>
      <c r="W43" s="67">
        <f t="shared" si="10"/>
        <v>7680326.4230940007</v>
      </c>
      <c r="X43" s="70">
        <f t="shared" si="11"/>
        <v>417664.42309400067</v>
      </c>
    </row>
    <row r="44" spans="1:24" s="28" customFormat="1" ht="14.25" customHeight="1">
      <c r="A44" s="14">
        <v>36</v>
      </c>
      <c r="B44" s="57" t="s">
        <v>5</v>
      </c>
      <c r="C44" s="49">
        <v>9</v>
      </c>
      <c r="D44" s="50">
        <v>13647.01</v>
      </c>
      <c r="E44" s="50">
        <f t="shared" si="0"/>
        <v>14192.8904</v>
      </c>
      <c r="F44" s="53">
        <v>1</v>
      </c>
      <c r="G44" s="50">
        <f t="shared" si="1"/>
        <v>13647.01</v>
      </c>
      <c r="H44" s="50">
        <f t="shared" si="2"/>
        <v>14192.8904</v>
      </c>
      <c r="I44" s="49">
        <v>2600</v>
      </c>
      <c r="J44" s="50">
        <v>3411.75</v>
      </c>
      <c r="K44" s="50">
        <f t="shared" si="3"/>
        <v>3548.2200000000003</v>
      </c>
      <c r="L44" s="53">
        <v>1</v>
      </c>
      <c r="M44" s="50">
        <f t="shared" si="4"/>
        <v>3411.75</v>
      </c>
      <c r="N44" s="50">
        <f t="shared" si="5"/>
        <v>3548.2200000000003</v>
      </c>
      <c r="O44" s="49">
        <v>4400</v>
      </c>
      <c r="P44" s="50">
        <v>6823.49</v>
      </c>
      <c r="Q44" s="50">
        <f t="shared" si="6"/>
        <v>7096.4296000000004</v>
      </c>
      <c r="R44" s="53">
        <v>1</v>
      </c>
      <c r="S44" s="50">
        <f t="shared" si="7"/>
        <v>6823.49</v>
      </c>
      <c r="T44" s="50">
        <f t="shared" si="8"/>
        <v>7096.4296000000004</v>
      </c>
      <c r="U44" s="50">
        <v>491500</v>
      </c>
      <c r="V44" s="51">
        <f t="shared" si="9"/>
        <v>485859.6</v>
      </c>
      <c r="W44" s="67">
        <f t="shared" si="10"/>
        <v>7280521.6481940011</v>
      </c>
      <c r="X44" s="70">
        <f t="shared" si="11"/>
        <v>6789021.6481940011</v>
      </c>
    </row>
    <row r="45" spans="1:24" s="28" customFormat="1" ht="14.25" customHeight="1">
      <c r="A45" s="14">
        <v>37</v>
      </c>
      <c r="B45" s="57" t="s">
        <v>6</v>
      </c>
      <c r="C45" s="49">
        <v>5</v>
      </c>
      <c r="D45" s="50">
        <v>13647.01</v>
      </c>
      <c r="E45" s="50">
        <f t="shared" si="0"/>
        <v>14192.8904</v>
      </c>
      <c r="F45" s="53">
        <v>1</v>
      </c>
      <c r="G45" s="50">
        <f t="shared" si="1"/>
        <v>13647.01</v>
      </c>
      <c r="H45" s="50">
        <f t="shared" si="2"/>
        <v>14192.8904</v>
      </c>
      <c r="I45" s="49">
        <v>2404</v>
      </c>
      <c r="J45" s="50">
        <v>3411.75</v>
      </c>
      <c r="K45" s="50">
        <f t="shared" si="3"/>
        <v>3548.2200000000003</v>
      </c>
      <c r="L45" s="53">
        <v>1</v>
      </c>
      <c r="M45" s="50">
        <f t="shared" si="4"/>
        <v>3411.75</v>
      </c>
      <c r="N45" s="50">
        <f t="shared" si="5"/>
        <v>3548.2200000000003</v>
      </c>
      <c r="O45" s="49">
        <v>3968</v>
      </c>
      <c r="P45" s="50">
        <v>6823.49</v>
      </c>
      <c r="Q45" s="50">
        <f t="shared" si="6"/>
        <v>7096.4296000000004</v>
      </c>
      <c r="R45" s="53">
        <v>1</v>
      </c>
      <c r="S45" s="50">
        <f t="shared" si="7"/>
        <v>6823.49</v>
      </c>
      <c r="T45" s="50">
        <f t="shared" si="8"/>
        <v>7096.4296000000004</v>
      </c>
      <c r="U45" s="50">
        <v>0</v>
      </c>
      <c r="V45" s="51">
        <f t="shared" si="9"/>
        <v>439700.4</v>
      </c>
      <c r="W45" s="67">
        <f t="shared" si="10"/>
        <v>6595505.8230420006</v>
      </c>
      <c r="X45" s="70">
        <f t="shared" si="11"/>
        <v>6595505.8230420006</v>
      </c>
    </row>
    <row r="46" spans="1:24" s="28" customFormat="1" ht="14.25" customHeight="1">
      <c r="A46" s="14">
        <v>38</v>
      </c>
      <c r="B46" s="57" t="s">
        <v>37</v>
      </c>
      <c r="C46" s="49">
        <v>8</v>
      </c>
      <c r="D46" s="50">
        <v>13647.01</v>
      </c>
      <c r="E46" s="50">
        <f t="shared" si="0"/>
        <v>14192.8904</v>
      </c>
      <c r="F46" s="53">
        <v>1</v>
      </c>
      <c r="G46" s="50">
        <f t="shared" si="1"/>
        <v>13647.01</v>
      </c>
      <c r="H46" s="50">
        <f t="shared" si="2"/>
        <v>14192.8904</v>
      </c>
      <c r="I46" s="49">
        <v>6280</v>
      </c>
      <c r="J46" s="50">
        <v>3411.75</v>
      </c>
      <c r="K46" s="50">
        <f t="shared" si="3"/>
        <v>3548.2200000000003</v>
      </c>
      <c r="L46" s="53">
        <v>1</v>
      </c>
      <c r="M46" s="50">
        <f t="shared" si="4"/>
        <v>3411.75</v>
      </c>
      <c r="N46" s="50">
        <f t="shared" si="5"/>
        <v>3548.2200000000003</v>
      </c>
      <c r="O46" s="49">
        <v>11098</v>
      </c>
      <c r="P46" s="50">
        <v>6823.49</v>
      </c>
      <c r="Q46" s="50">
        <f t="shared" si="6"/>
        <v>7096.4296000000004</v>
      </c>
      <c r="R46" s="53">
        <v>1</v>
      </c>
      <c r="S46" s="50">
        <f t="shared" si="7"/>
        <v>6823.49</v>
      </c>
      <c r="T46" s="50">
        <f t="shared" si="8"/>
        <v>7096.4296000000004</v>
      </c>
      <c r="U46" s="50">
        <v>14936647.82</v>
      </c>
      <c r="V46" s="51">
        <f t="shared" si="9"/>
        <v>1224876.7</v>
      </c>
      <c r="W46" s="67">
        <f t="shared" si="10"/>
        <v>18149100.04146</v>
      </c>
      <c r="X46" s="70">
        <f t="shared" si="11"/>
        <v>3212452.2214599997</v>
      </c>
    </row>
    <row r="47" spans="1:24" s="28" customFormat="1" ht="14.25" customHeight="1">
      <c r="A47" s="14">
        <v>39</v>
      </c>
      <c r="B47" s="57" t="s">
        <v>24</v>
      </c>
      <c r="C47" s="49">
        <v>5</v>
      </c>
      <c r="D47" s="50">
        <v>13647.01</v>
      </c>
      <c r="E47" s="50">
        <f t="shared" si="0"/>
        <v>14192.8904</v>
      </c>
      <c r="F47" s="53">
        <v>1.2</v>
      </c>
      <c r="G47" s="50">
        <f t="shared" si="1"/>
        <v>16376.412</v>
      </c>
      <c r="H47" s="50">
        <f t="shared" si="2"/>
        <v>17031.46848</v>
      </c>
      <c r="I47" s="49">
        <v>2300</v>
      </c>
      <c r="J47" s="50">
        <v>3411.75</v>
      </c>
      <c r="K47" s="50">
        <f t="shared" si="3"/>
        <v>3548.2200000000003</v>
      </c>
      <c r="L47" s="53">
        <v>1.2</v>
      </c>
      <c r="M47" s="50">
        <f t="shared" si="4"/>
        <v>4094.1</v>
      </c>
      <c r="N47" s="50">
        <f t="shared" si="5"/>
        <v>4257.8640000000005</v>
      </c>
      <c r="O47" s="49">
        <v>3500</v>
      </c>
      <c r="P47" s="50">
        <v>6823.49</v>
      </c>
      <c r="Q47" s="50">
        <f t="shared" si="6"/>
        <v>7096.4296000000004</v>
      </c>
      <c r="R47" s="53">
        <v>1.2</v>
      </c>
      <c r="S47" s="50">
        <f t="shared" si="7"/>
        <v>8188.1879999999992</v>
      </c>
      <c r="T47" s="50">
        <f t="shared" si="8"/>
        <v>8515.7155199999997</v>
      </c>
      <c r="U47" s="50">
        <v>6557828</v>
      </c>
      <c r="V47" s="51">
        <f t="shared" si="9"/>
        <v>481230.5</v>
      </c>
      <c r="W47" s="67">
        <f t="shared" si="10"/>
        <v>7120090.6131959995</v>
      </c>
      <c r="X47" s="70">
        <f t="shared" si="11"/>
        <v>562262.61319599953</v>
      </c>
    </row>
    <row r="48" spans="1:24" s="28" customFormat="1" ht="14.25" customHeight="1">
      <c r="A48" s="14">
        <v>40</v>
      </c>
      <c r="B48" s="57" t="s">
        <v>7</v>
      </c>
      <c r="C48" s="49">
        <v>5</v>
      </c>
      <c r="D48" s="50">
        <v>13647.01</v>
      </c>
      <c r="E48" s="50">
        <f t="shared" si="0"/>
        <v>14192.8904</v>
      </c>
      <c r="F48" s="53">
        <v>1</v>
      </c>
      <c r="G48" s="50">
        <f t="shared" si="1"/>
        <v>13647.01</v>
      </c>
      <c r="H48" s="50">
        <f t="shared" si="2"/>
        <v>14192.8904</v>
      </c>
      <c r="I48" s="49">
        <v>4706</v>
      </c>
      <c r="J48" s="50">
        <v>3411.75</v>
      </c>
      <c r="K48" s="50">
        <f t="shared" si="3"/>
        <v>3548.2200000000003</v>
      </c>
      <c r="L48" s="53">
        <v>1</v>
      </c>
      <c r="M48" s="50">
        <f t="shared" si="4"/>
        <v>3411.75</v>
      </c>
      <c r="N48" s="50">
        <f t="shared" si="5"/>
        <v>3548.2200000000003</v>
      </c>
      <c r="O48" s="49">
        <v>8000</v>
      </c>
      <c r="P48" s="50">
        <v>6823.49</v>
      </c>
      <c r="Q48" s="50">
        <f t="shared" si="6"/>
        <v>7096.4296000000004</v>
      </c>
      <c r="R48" s="53">
        <v>1</v>
      </c>
      <c r="S48" s="50">
        <f t="shared" si="7"/>
        <v>6823.49</v>
      </c>
      <c r="T48" s="50">
        <f t="shared" si="8"/>
        <v>7096.4296000000004</v>
      </c>
      <c r="U48" s="50">
        <v>27054.2</v>
      </c>
      <c r="V48" s="51">
        <f t="shared" si="9"/>
        <v>879682.5</v>
      </c>
      <c r="W48" s="67">
        <f t="shared" si="10"/>
        <v>13194831.312629998</v>
      </c>
      <c r="X48" s="70">
        <f t="shared" si="11"/>
        <v>13167777.112629998</v>
      </c>
    </row>
    <row r="49" spans="1:24" s="28" customFormat="1" ht="14.25" customHeight="1">
      <c r="A49" s="14">
        <v>41</v>
      </c>
      <c r="B49" s="57" t="s">
        <v>8</v>
      </c>
      <c r="C49" s="49">
        <v>15</v>
      </c>
      <c r="D49" s="50">
        <v>13647.01</v>
      </c>
      <c r="E49" s="50">
        <f t="shared" si="0"/>
        <v>14192.8904</v>
      </c>
      <c r="F49" s="52">
        <v>1</v>
      </c>
      <c r="G49" s="50">
        <f t="shared" si="1"/>
        <v>13647.01</v>
      </c>
      <c r="H49" s="50">
        <f t="shared" si="2"/>
        <v>14192.8904</v>
      </c>
      <c r="I49" s="49">
        <v>2044</v>
      </c>
      <c r="J49" s="50">
        <v>3411.75</v>
      </c>
      <c r="K49" s="50">
        <f t="shared" si="3"/>
        <v>3548.2200000000003</v>
      </c>
      <c r="L49" s="52">
        <v>1</v>
      </c>
      <c r="M49" s="50">
        <f t="shared" si="4"/>
        <v>3411.75</v>
      </c>
      <c r="N49" s="50">
        <f t="shared" si="5"/>
        <v>3548.2200000000003</v>
      </c>
      <c r="O49" s="49">
        <v>3050</v>
      </c>
      <c r="P49" s="50">
        <v>6823.49</v>
      </c>
      <c r="Q49" s="50">
        <f t="shared" si="6"/>
        <v>7096.4296000000004</v>
      </c>
      <c r="R49" s="52">
        <v>1</v>
      </c>
      <c r="S49" s="50">
        <f t="shared" si="7"/>
        <v>6823.49</v>
      </c>
      <c r="T49" s="50">
        <f t="shared" si="8"/>
        <v>7096.4296000000004</v>
      </c>
      <c r="U49" s="50">
        <v>3949512.96</v>
      </c>
      <c r="V49" s="51">
        <f t="shared" si="9"/>
        <v>352144.7</v>
      </c>
      <c r="W49" s="67">
        <f t="shared" si="10"/>
        <v>5222927.7768900003</v>
      </c>
      <c r="X49" s="70">
        <f t="shared" si="11"/>
        <v>1273414.8168900004</v>
      </c>
    </row>
    <row r="50" spans="1:24" s="28" customFormat="1" ht="14.25" customHeight="1">
      <c r="A50" s="14">
        <v>42</v>
      </c>
      <c r="B50" s="57" t="s">
        <v>61</v>
      </c>
      <c r="C50" s="49">
        <v>15</v>
      </c>
      <c r="D50" s="50">
        <v>13647.01</v>
      </c>
      <c r="E50" s="50">
        <f t="shared" si="0"/>
        <v>14192.8904</v>
      </c>
      <c r="F50" s="53">
        <v>1.23</v>
      </c>
      <c r="G50" s="50">
        <f t="shared" si="1"/>
        <v>16785.8223</v>
      </c>
      <c r="H50" s="50">
        <f t="shared" si="2"/>
        <v>17457.255192000001</v>
      </c>
      <c r="I50" s="49">
        <v>6271</v>
      </c>
      <c r="J50" s="50">
        <v>3411.75</v>
      </c>
      <c r="K50" s="50">
        <f t="shared" si="3"/>
        <v>3548.2200000000003</v>
      </c>
      <c r="L50" s="53">
        <v>1.23</v>
      </c>
      <c r="M50" s="50">
        <f t="shared" si="4"/>
        <v>4196.4525000000003</v>
      </c>
      <c r="N50" s="50">
        <f t="shared" si="5"/>
        <v>4364.3106000000007</v>
      </c>
      <c r="O50" s="49">
        <v>14413</v>
      </c>
      <c r="P50" s="50">
        <v>6823.49</v>
      </c>
      <c r="Q50" s="50">
        <f t="shared" si="6"/>
        <v>7096.4296000000004</v>
      </c>
      <c r="R50" s="53">
        <v>1.23</v>
      </c>
      <c r="S50" s="50">
        <f t="shared" si="7"/>
        <v>8392.8927000000003</v>
      </c>
      <c r="T50" s="50">
        <f t="shared" si="8"/>
        <v>8728.6084080000001</v>
      </c>
      <c r="U50" s="50">
        <v>25412073.760000002</v>
      </c>
      <c r="V50" s="51">
        <f t="shared" si="9"/>
        <v>1860741.3</v>
      </c>
      <c r="W50" s="67">
        <f t="shared" si="10"/>
        <v>27529938.343228862</v>
      </c>
      <c r="X50" s="70">
        <f t="shared" si="11"/>
        <v>2117864.5832288601</v>
      </c>
    </row>
    <row r="51" spans="1:24" s="28" customFormat="1" ht="14.25" customHeight="1">
      <c r="A51" s="14">
        <v>43</v>
      </c>
      <c r="B51" s="57" t="s">
        <v>25</v>
      </c>
      <c r="C51" s="49">
        <v>10</v>
      </c>
      <c r="D51" s="50">
        <v>13647.01</v>
      </c>
      <c r="E51" s="50">
        <f t="shared" si="0"/>
        <v>14192.8904</v>
      </c>
      <c r="F51" s="53">
        <v>1</v>
      </c>
      <c r="G51" s="50">
        <f t="shared" si="1"/>
        <v>13647.01</v>
      </c>
      <c r="H51" s="50">
        <f t="shared" si="2"/>
        <v>14192.8904</v>
      </c>
      <c r="I51" s="49">
        <v>2090</v>
      </c>
      <c r="J51" s="50">
        <v>3411.75</v>
      </c>
      <c r="K51" s="50">
        <f t="shared" si="3"/>
        <v>3548.2200000000003</v>
      </c>
      <c r="L51" s="53">
        <v>1</v>
      </c>
      <c r="M51" s="50">
        <f t="shared" si="4"/>
        <v>3411.75</v>
      </c>
      <c r="N51" s="50">
        <f t="shared" si="5"/>
        <v>3548.2200000000003</v>
      </c>
      <c r="O51" s="49">
        <v>4056</v>
      </c>
      <c r="P51" s="50">
        <v>6823.49</v>
      </c>
      <c r="Q51" s="50">
        <f t="shared" si="6"/>
        <v>7096.4296000000004</v>
      </c>
      <c r="R51" s="53">
        <v>1</v>
      </c>
      <c r="S51" s="50">
        <f t="shared" si="7"/>
        <v>6823.49</v>
      </c>
      <c r="T51" s="50">
        <f t="shared" si="8"/>
        <v>7096.4296000000004</v>
      </c>
      <c r="U51" s="50">
        <v>0</v>
      </c>
      <c r="V51" s="51">
        <f t="shared" si="9"/>
        <v>434692.2</v>
      </c>
      <c r="W51" s="67">
        <f t="shared" si="10"/>
        <v>6520383.0272639999</v>
      </c>
      <c r="X51" s="70">
        <f t="shared" si="11"/>
        <v>6520383.0272639999</v>
      </c>
    </row>
    <row r="52" spans="1:24" s="28" customFormat="1" ht="14.25" customHeight="1">
      <c r="A52" s="14">
        <v>44</v>
      </c>
      <c r="B52" s="57" t="s">
        <v>9</v>
      </c>
      <c r="C52" s="49">
        <v>10</v>
      </c>
      <c r="D52" s="50">
        <v>13647.01</v>
      </c>
      <c r="E52" s="50">
        <f t="shared" si="0"/>
        <v>14192.8904</v>
      </c>
      <c r="F52" s="53">
        <v>1</v>
      </c>
      <c r="G52" s="50">
        <f t="shared" si="1"/>
        <v>13647.01</v>
      </c>
      <c r="H52" s="50">
        <f t="shared" si="2"/>
        <v>14192.8904</v>
      </c>
      <c r="I52" s="49">
        <v>1840</v>
      </c>
      <c r="J52" s="50">
        <v>3411.75</v>
      </c>
      <c r="K52" s="50">
        <f t="shared" si="3"/>
        <v>3548.2200000000003</v>
      </c>
      <c r="L52" s="53">
        <v>1</v>
      </c>
      <c r="M52" s="50">
        <f t="shared" si="4"/>
        <v>3411.75</v>
      </c>
      <c r="N52" s="50">
        <f t="shared" si="5"/>
        <v>3548.2200000000003</v>
      </c>
      <c r="O52" s="49">
        <v>3348</v>
      </c>
      <c r="P52" s="50">
        <v>6823.49</v>
      </c>
      <c r="Q52" s="50">
        <f t="shared" si="6"/>
        <v>7096.4296000000004</v>
      </c>
      <c r="R52" s="53">
        <v>1</v>
      </c>
      <c r="S52" s="50">
        <f t="shared" si="7"/>
        <v>6823.49</v>
      </c>
      <c r="T52" s="50">
        <f t="shared" si="8"/>
        <v>7096.4296000000004</v>
      </c>
      <c r="U52" s="50">
        <v>5039265</v>
      </c>
      <c r="V52" s="51">
        <f t="shared" si="9"/>
        <v>369022.9</v>
      </c>
      <c r="W52" s="67">
        <f t="shared" si="10"/>
        <v>5459754.5200920012</v>
      </c>
      <c r="X52" s="70">
        <f t="shared" si="11"/>
        <v>420489.52009200118</v>
      </c>
    </row>
    <row r="53" spans="1:24" s="28" customFormat="1" ht="14.25" customHeight="1">
      <c r="A53" s="14">
        <v>45</v>
      </c>
      <c r="B53" s="57" t="s">
        <v>62</v>
      </c>
      <c r="C53" s="49">
        <v>125</v>
      </c>
      <c r="D53" s="50">
        <v>13647.01</v>
      </c>
      <c r="E53" s="50">
        <f t="shared" si="0"/>
        <v>14192.8904</v>
      </c>
      <c r="F53" s="53">
        <v>1.3</v>
      </c>
      <c r="G53" s="50">
        <f t="shared" si="1"/>
        <v>17741.113000000001</v>
      </c>
      <c r="H53" s="50">
        <f t="shared" si="2"/>
        <v>18450.757519999999</v>
      </c>
      <c r="I53" s="49">
        <v>6364</v>
      </c>
      <c r="J53" s="50">
        <v>3411.75</v>
      </c>
      <c r="K53" s="50">
        <f t="shared" si="3"/>
        <v>3548.2200000000003</v>
      </c>
      <c r="L53" s="53">
        <v>1.3</v>
      </c>
      <c r="M53" s="50">
        <f t="shared" si="4"/>
        <v>4435.2750000000005</v>
      </c>
      <c r="N53" s="50">
        <f t="shared" si="5"/>
        <v>4612.6860000000006</v>
      </c>
      <c r="O53" s="49">
        <v>11499</v>
      </c>
      <c r="P53" s="50">
        <v>6823.49</v>
      </c>
      <c r="Q53" s="50">
        <f t="shared" si="6"/>
        <v>7096.4296000000004</v>
      </c>
      <c r="R53" s="53">
        <v>1.3</v>
      </c>
      <c r="S53" s="50">
        <f t="shared" si="7"/>
        <v>8870.5370000000003</v>
      </c>
      <c r="T53" s="50">
        <f t="shared" si="8"/>
        <v>9225.3584800000008</v>
      </c>
      <c r="U53" s="50">
        <v>437037</v>
      </c>
      <c r="V53" s="51">
        <f t="shared" si="9"/>
        <v>1648065.7</v>
      </c>
      <c r="W53" s="67">
        <f t="shared" si="10"/>
        <v>24714429.979480799</v>
      </c>
      <c r="X53" s="70">
        <f t="shared" si="11"/>
        <v>24277392.979480799</v>
      </c>
    </row>
    <row r="54" spans="1:24" s="28" customFormat="1" ht="14.25" customHeight="1">
      <c r="A54" s="14">
        <v>46</v>
      </c>
      <c r="B54" s="57" t="s">
        <v>43</v>
      </c>
      <c r="C54" s="49">
        <v>4</v>
      </c>
      <c r="D54" s="50">
        <v>13647.01</v>
      </c>
      <c r="E54" s="50">
        <f t="shared" si="0"/>
        <v>14192.8904</v>
      </c>
      <c r="F54" s="53">
        <v>1.1000000000000001</v>
      </c>
      <c r="G54" s="50">
        <f t="shared" si="1"/>
        <v>15011.711000000001</v>
      </c>
      <c r="H54" s="50">
        <f t="shared" si="2"/>
        <v>15612.179440000002</v>
      </c>
      <c r="I54" s="49">
        <v>2244</v>
      </c>
      <c r="J54" s="50">
        <v>3411.75</v>
      </c>
      <c r="K54" s="50">
        <f t="shared" si="3"/>
        <v>3548.2200000000003</v>
      </c>
      <c r="L54" s="53">
        <v>1.1000000000000001</v>
      </c>
      <c r="M54" s="50">
        <f t="shared" si="4"/>
        <v>3752.9250000000002</v>
      </c>
      <c r="N54" s="50">
        <f t="shared" si="5"/>
        <v>3903.0420000000004</v>
      </c>
      <c r="O54" s="49">
        <v>4420</v>
      </c>
      <c r="P54" s="50">
        <v>6823.49</v>
      </c>
      <c r="Q54" s="50">
        <f t="shared" si="6"/>
        <v>7096.4296000000004</v>
      </c>
      <c r="R54" s="53">
        <v>1.1000000000000001</v>
      </c>
      <c r="S54" s="50">
        <f t="shared" si="7"/>
        <v>7505.8389999999999</v>
      </c>
      <c r="T54" s="50">
        <f t="shared" si="8"/>
        <v>7806.0725600000014</v>
      </c>
      <c r="U54" s="50">
        <v>333400</v>
      </c>
      <c r="V54" s="51">
        <f t="shared" si="9"/>
        <v>518551.7</v>
      </c>
      <c r="W54" s="67">
        <f t="shared" si="10"/>
        <v>7773274.371218401</v>
      </c>
      <c r="X54" s="70">
        <f t="shared" si="11"/>
        <v>7439874.371218401</v>
      </c>
    </row>
    <row r="55" spans="1:24" s="28" customFormat="1" ht="14.25" customHeight="1">
      <c r="A55" s="14">
        <v>47</v>
      </c>
      <c r="B55" s="57" t="s">
        <v>10</v>
      </c>
      <c r="C55" s="49">
        <v>5</v>
      </c>
      <c r="D55" s="50">
        <v>13647.01</v>
      </c>
      <c r="E55" s="50">
        <f t="shared" si="0"/>
        <v>14192.8904</v>
      </c>
      <c r="F55" s="53">
        <v>1</v>
      </c>
      <c r="G55" s="50">
        <f t="shared" si="1"/>
        <v>13647.01</v>
      </c>
      <c r="H55" s="50">
        <f t="shared" si="2"/>
        <v>14192.8904</v>
      </c>
      <c r="I55" s="49">
        <v>1236</v>
      </c>
      <c r="J55" s="50">
        <v>3411.75</v>
      </c>
      <c r="K55" s="50">
        <f t="shared" si="3"/>
        <v>3548.2200000000003</v>
      </c>
      <c r="L55" s="53">
        <v>1</v>
      </c>
      <c r="M55" s="50">
        <f t="shared" si="4"/>
        <v>3411.75</v>
      </c>
      <c r="N55" s="50">
        <f t="shared" si="5"/>
        <v>3548.2200000000003</v>
      </c>
      <c r="O55" s="49">
        <v>1800</v>
      </c>
      <c r="P55" s="50">
        <v>6823.49</v>
      </c>
      <c r="Q55" s="50">
        <f t="shared" si="6"/>
        <v>7096.4296000000004</v>
      </c>
      <c r="R55" s="53">
        <v>1</v>
      </c>
      <c r="S55" s="50">
        <f t="shared" si="7"/>
        <v>6823.49</v>
      </c>
      <c r="T55" s="50">
        <f t="shared" si="8"/>
        <v>7096.4296000000004</v>
      </c>
      <c r="U55" s="50">
        <v>2713299</v>
      </c>
      <c r="V55" s="51">
        <f t="shared" si="9"/>
        <v>208812.3</v>
      </c>
      <c r="W55" s="67">
        <f t="shared" si="10"/>
        <v>3091484.3133300007</v>
      </c>
      <c r="X55" s="70">
        <f t="shared" si="11"/>
        <v>378185.31333000073</v>
      </c>
    </row>
    <row r="56" spans="1:24" s="28" customFormat="1" ht="14.25" customHeight="1">
      <c r="A56" s="14">
        <v>48</v>
      </c>
      <c r="B56" s="57" t="s">
        <v>51</v>
      </c>
      <c r="C56" s="49">
        <v>5</v>
      </c>
      <c r="D56" s="50">
        <v>13647.01</v>
      </c>
      <c r="E56" s="50">
        <f t="shared" si="0"/>
        <v>14192.8904</v>
      </c>
      <c r="F56" s="53">
        <v>1.1499999999999999</v>
      </c>
      <c r="G56" s="50">
        <f t="shared" si="1"/>
        <v>15694.0615</v>
      </c>
      <c r="H56" s="50">
        <f t="shared" si="2"/>
        <v>16321.82396</v>
      </c>
      <c r="I56" s="49">
        <v>1941</v>
      </c>
      <c r="J56" s="50">
        <v>3411.75</v>
      </c>
      <c r="K56" s="50">
        <f t="shared" si="3"/>
        <v>3548.2200000000003</v>
      </c>
      <c r="L56" s="53">
        <v>1.1499999999999999</v>
      </c>
      <c r="M56" s="50">
        <f t="shared" si="4"/>
        <v>3923.5124999999998</v>
      </c>
      <c r="N56" s="50">
        <f t="shared" si="5"/>
        <v>4080.453</v>
      </c>
      <c r="O56" s="49">
        <v>4172</v>
      </c>
      <c r="P56" s="50">
        <v>6823.49</v>
      </c>
      <c r="Q56" s="50">
        <f t="shared" si="6"/>
        <v>7096.4296000000004</v>
      </c>
      <c r="R56" s="53">
        <v>1.1499999999999999</v>
      </c>
      <c r="S56" s="50">
        <f t="shared" si="7"/>
        <v>7847.0134999999991</v>
      </c>
      <c r="T56" s="50">
        <f t="shared" si="8"/>
        <v>8160.8940400000001</v>
      </c>
      <c r="U56" s="50">
        <v>5172989.9800000004</v>
      </c>
      <c r="V56" s="51">
        <f t="shared" si="9"/>
        <v>508143.9</v>
      </c>
      <c r="W56" s="67">
        <f t="shared" si="10"/>
        <v>7544564.2499472024</v>
      </c>
      <c r="X56" s="70">
        <f t="shared" si="11"/>
        <v>2371574.2699472019</v>
      </c>
    </row>
    <row r="57" spans="1:24" s="28" customFormat="1" ht="14.25" customHeight="1">
      <c r="A57" s="14">
        <v>49</v>
      </c>
      <c r="B57" s="57" t="s">
        <v>11</v>
      </c>
      <c r="C57" s="49">
        <v>20</v>
      </c>
      <c r="D57" s="50">
        <v>13647.01</v>
      </c>
      <c r="E57" s="50">
        <f t="shared" si="0"/>
        <v>14192.8904</v>
      </c>
      <c r="F57" s="53">
        <v>1</v>
      </c>
      <c r="G57" s="50">
        <f t="shared" si="1"/>
        <v>13647.01</v>
      </c>
      <c r="H57" s="50">
        <f t="shared" si="2"/>
        <v>14192.8904</v>
      </c>
      <c r="I57" s="49">
        <v>2403</v>
      </c>
      <c r="J57" s="50">
        <v>3411.75</v>
      </c>
      <c r="K57" s="50">
        <f t="shared" si="3"/>
        <v>3548.2200000000003</v>
      </c>
      <c r="L57" s="53">
        <v>1</v>
      </c>
      <c r="M57" s="50">
        <f t="shared" si="4"/>
        <v>3411.75</v>
      </c>
      <c r="N57" s="50">
        <f t="shared" si="5"/>
        <v>3548.2200000000003</v>
      </c>
      <c r="O57" s="49">
        <v>3850</v>
      </c>
      <c r="P57" s="50">
        <v>6823.49</v>
      </c>
      <c r="Q57" s="50">
        <f t="shared" si="6"/>
        <v>7096.4296000000004</v>
      </c>
      <c r="R57" s="53">
        <v>1</v>
      </c>
      <c r="S57" s="50">
        <f t="shared" si="7"/>
        <v>6823.49</v>
      </c>
      <c r="T57" s="50">
        <f t="shared" si="8"/>
        <v>7096.4296000000004</v>
      </c>
      <c r="U57" s="50">
        <v>94800</v>
      </c>
      <c r="V57" s="51">
        <f t="shared" si="9"/>
        <v>432282.9</v>
      </c>
      <c r="W57" s="67">
        <f t="shared" si="10"/>
        <v>6482822.1098700007</v>
      </c>
      <c r="X57" s="70">
        <f t="shared" si="11"/>
        <v>6388022.1098700007</v>
      </c>
    </row>
    <row r="58" spans="1:24" s="28" customFormat="1" ht="14.25" customHeight="1">
      <c r="A58" s="14">
        <v>50</v>
      </c>
      <c r="B58" s="57" t="s">
        <v>26</v>
      </c>
      <c r="C58" s="49">
        <v>20</v>
      </c>
      <c r="D58" s="50">
        <v>13647.01</v>
      </c>
      <c r="E58" s="50">
        <f t="shared" si="0"/>
        <v>14192.8904</v>
      </c>
      <c r="F58" s="53">
        <v>1</v>
      </c>
      <c r="G58" s="50">
        <f t="shared" si="1"/>
        <v>13647.01</v>
      </c>
      <c r="H58" s="50">
        <f t="shared" si="2"/>
        <v>14192.8904</v>
      </c>
      <c r="I58" s="49">
        <v>2470</v>
      </c>
      <c r="J58" s="50">
        <v>3411.75</v>
      </c>
      <c r="K58" s="50">
        <f t="shared" si="3"/>
        <v>3548.2200000000003</v>
      </c>
      <c r="L58" s="53">
        <v>1</v>
      </c>
      <c r="M58" s="50">
        <f t="shared" si="4"/>
        <v>3411.75</v>
      </c>
      <c r="N58" s="50">
        <f t="shared" si="5"/>
        <v>3548.2200000000003</v>
      </c>
      <c r="O58" s="49">
        <v>4466</v>
      </c>
      <c r="P58" s="50">
        <v>6823.49</v>
      </c>
      <c r="Q58" s="50">
        <f t="shared" si="6"/>
        <v>7096.4296000000004</v>
      </c>
      <c r="R58" s="53">
        <v>1</v>
      </c>
      <c r="S58" s="50">
        <f t="shared" si="7"/>
        <v>6823.49</v>
      </c>
      <c r="T58" s="50">
        <f t="shared" si="8"/>
        <v>7096.4296000000004</v>
      </c>
      <c r="U58" s="50">
        <v>10655.89</v>
      </c>
      <c r="V58" s="51">
        <f t="shared" si="9"/>
        <v>487331.1</v>
      </c>
      <c r="W58" s="67">
        <f t="shared" si="10"/>
        <v>7309806.642864001</v>
      </c>
      <c r="X58" s="70">
        <f t="shared" si="11"/>
        <v>7299150.7528640013</v>
      </c>
    </row>
    <row r="59" spans="1:24" s="28" customFormat="1" ht="14.25" customHeight="1">
      <c r="A59" s="14">
        <v>51</v>
      </c>
      <c r="B59" s="57" t="s">
        <v>12</v>
      </c>
      <c r="C59" s="49">
        <v>5</v>
      </c>
      <c r="D59" s="50">
        <v>13647.01</v>
      </c>
      <c r="E59" s="50">
        <f t="shared" si="0"/>
        <v>14192.8904</v>
      </c>
      <c r="F59" s="53">
        <v>1</v>
      </c>
      <c r="G59" s="50">
        <f t="shared" si="1"/>
        <v>13647.01</v>
      </c>
      <c r="H59" s="50">
        <f t="shared" si="2"/>
        <v>14192.8904</v>
      </c>
      <c r="I59" s="49">
        <v>2226</v>
      </c>
      <c r="J59" s="50">
        <v>3411.75</v>
      </c>
      <c r="K59" s="50">
        <f t="shared" si="3"/>
        <v>3548.2200000000003</v>
      </c>
      <c r="L59" s="53">
        <v>1</v>
      </c>
      <c r="M59" s="50">
        <f t="shared" si="4"/>
        <v>3411.75</v>
      </c>
      <c r="N59" s="50">
        <f t="shared" si="5"/>
        <v>3548.2200000000003</v>
      </c>
      <c r="O59" s="49">
        <v>4100</v>
      </c>
      <c r="P59" s="50">
        <v>6823.49</v>
      </c>
      <c r="Q59" s="50">
        <f t="shared" si="6"/>
        <v>7096.4296000000004</v>
      </c>
      <c r="R59" s="53">
        <v>1</v>
      </c>
      <c r="S59" s="50">
        <f t="shared" si="7"/>
        <v>6823.49</v>
      </c>
      <c r="T59" s="50">
        <f t="shared" si="8"/>
        <v>7096.4296000000004</v>
      </c>
      <c r="U59" s="50">
        <v>0</v>
      </c>
      <c r="V59" s="51">
        <f t="shared" si="9"/>
        <v>443350.4</v>
      </c>
      <c r="W59" s="67">
        <f t="shared" si="10"/>
        <v>6650255.9760300014</v>
      </c>
      <c r="X59" s="70">
        <f t="shared" si="11"/>
        <v>6650255.9760300014</v>
      </c>
    </row>
    <row r="60" spans="1:24" s="28" customFormat="1" ht="14.25" customHeight="1">
      <c r="A60" s="14">
        <v>52</v>
      </c>
      <c r="B60" s="57" t="s">
        <v>72</v>
      </c>
      <c r="C60" s="49">
        <v>1</v>
      </c>
      <c r="D60" s="50">
        <v>13647.01</v>
      </c>
      <c r="E60" s="50">
        <f t="shared" si="0"/>
        <v>14192.8904</v>
      </c>
      <c r="F60" s="53">
        <v>1.7</v>
      </c>
      <c r="G60" s="50">
        <f t="shared" si="1"/>
        <v>23199.917000000001</v>
      </c>
      <c r="H60" s="50">
        <f t="shared" si="2"/>
        <v>24127.913680000001</v>
      </c>
      <c r="I60" s="49">
        <v>295</v>
      </c>
      <c r="J60" s="50">
        <v>3411.75</v>
      </c>
      <c r="K60" s="50">
        <f t="shared" si="3"/>
        <v>3548.2200000000003</v>
      </c>
      <c r="L60" s="53">
        <v>1.7</v>
      </c>
      <c r="M60" s="50">
        <f t="shared" si="4"/>
        <v>5799.9749999999995</v>
      </c>
      <c r="N60" s="50">
        <f t="shared" si="5"/>
        <v>6031.9740000000002</v>
      </c>
      <c r="O60" s="49">
        <v>385</v>
      </c>
      <c r="P60" s="50">
        <v>6823.49</v>
      </c>
      <c r="Q60" s="50">
        <f t="shared" si="6"/>
        <v>7096.4296000000004</v>
      </c>
      <c r="R60" s="53">
        <v>1.7</v>
      </c>
      <c r="S60" s="50">
        <f t="shared" si="7"/>
        <v>11599.932999999999</v>
      </c>
      <c r="T60" s="50">
        <f t="shared" si="8"/>
        <v>12063.930319999999</v>
      </c>
      <c r="U60" s="50">
        <v>95000</v>
      </c>
      <c r="V60" s="51">
        <f t="shared" si="9"/>
        <v>77225.100000000006</v>
      </c>
      <c r="W60" s="67">
        <f t="shared" si="10"/>
        <v>1156951.1149902001</v>
      </c>
      <c r="X60" s="70">
        <f t="shared" si="11"/>
        <v>1061951.1149902001</v>
      </c>
    </row>
    <row r="61" spans="1:24" s="28" customFormat="1" ht="14.25" customHeight="1">
      <c r="A61" s="14">
        <v>53</v>
      </c>
      <c r="B61" s="57" t="s">
        <v>13</v>
      </c>
      <c r="C61" s="49">
        <v>100</v>
      </c>
      <c r="D61" s="50">
        <v>13647.01</v>
      </c>
      <c r="E61" s="50">
        <f t="shared" si="0"/>
        <v>14192.8904</v>
      </c>
      <c r="F61" s="53">
        <v>1</v>
      </c>
      <c r="G61" s="50">
        <f t="shared" si="1"/>
        <v>13647.01</v>
      </c>
      <c r="H61" s="50">
        <f t="shared" si="2"/>
        <v>14192.8904</v>
      </c>
      <c r="I61" s="49">
        <v>12786</v>
      </c>
      <c r="J61" s="50">
        <v>3411.75</v>
      </c>
      <c r="K61" s="50">
        <f t="shared" si="3"/>
        <v>3548.2200000000003</v>
      </c>
      <c r="L61" s="53">
        <v>1</v>
      </c>
      <c r="M61" s="50">
        <f t="shared" si="4"/>
        <v>3411.75</v>
      </c>
      <c r="N61" s="50">
        <f t="shared" si="5"/>
        <v>3548.2200000000003</v>
      </c>
      <c r="O61" s="49">
        <v>20180</v>
      </c>
      <c r="P61" s="50">
        <v>6823.49</v>
      </c>
      <c r="Q61" s="50">
        <f t="shared" si="6"/>
        <v>7096.4296000000004</v>
      </c>
      <c r="R61" s="53">
        <v>1</v>
      </c>
      <c r="S61" s="50">
        <f t="shared" si="7"/>
        <v>6823.49</v>
      </c>
      <c r="T61" s="50">
        <f t="shared" si="8"/>
        <v>7096.4296000000004</v>
      </c>
      <c r="U61" s="50">
        <v>0</v>
      </c>
      <c r="V61" s="51">
        <f t="shared" si="9"/>
        <v>2272605.9</v>
      </c>
      <c r="W61" s="67">
        <f t="shared" si="10"/>
        <v>34089089.05302</v>
      </c>
      <c r="X61" s="70">
        <f t="shared" si="11"/>
        <v>34089089.05302</v>
      </c>
    </row>
    <row r="62" spans="1:24" s="28" customFormat="1" ht="14.25" customHeight="1">
      <c r="A62" s="14">
        <v>54</v>
      </c>
      <c r="B62" s="57" t="s">
        <v>27</v>
      </c>
      <c r="C62" s="49">
        <v>20</v>
      </c>
      <c r="D62" s="50">
        <v>13647.01</v>
      </c>
      <c r="E62" s="50">
        <f t="shared" si="0"/>
        <v>14192.8904</v>
      </c>
      <c r="F62" s="52">
        <v>1.4</v>
      </c>
      <c r="G62" s="50">
        <f t="shared" si="1"/>
        <v>19105.813999999998</v>
      </c>
      <c r="H62" s="50">
        <f t="shared" si="2"/>
        <v>19870.046559999999</v>
      </c>
      <c r="I62" s="49">
        <v>1337</v>
      </c>
      <c r="J62" s="50">
        <v>3411.75</v>
      </c>
      <c r="K62" s="50">
        <f t="shared" si="3"/>
        <v>3548.2200000000003</v>
      </c>
      <c r="L62" s="52">
        <v>1.4</v>
      </c>
      <c r="M62" s="50">
        <f t="shared" si="4"/>
        <v>4776.45</v>
      </c>
      <c r="N62" s="50">
        <f t="shared" si="5"/>
        <v>4967.5079999999998</v>
      </c>
      <c r="O62" s="49">
        <v>2340</v>
      </c>
      <c r="P62" s="50">
        <v>6823.49</v>
      </c>
      <c r="Q62" s="50">
        <f t="shared" si="6"/>
        <v>7096.4296000000004</v>
      </c>
      <c r="R62" s="52">
        <v>1.4</v>
      </c>
      <c r="S62" s="50">
        <f t="shared" si="7"/>
        <v>9552.8859999999986</v>
      </c>
      <c r="T62" s="50">
        <f t="shared" si="8"/>
        <v>9935.00144</v>
      </c>
      <c r="U62" s="50">
        <v>17500</v>
      </c>
      <c r="V62" s="51">
        <f t="shared" si="9"/>
        <v>362295</v>
      </c>
      <c r="W62" s="67">
        <f t="shared" si="10"/>
        <v>5434162.0595220001</v>
      </c>
      <c r="X62" s="70">
        <f t="shared" si="11"/>
        <v>5416662.0595220001</v>
      </c>
    </row>
    <row r="63" spans="1:24" s="28" customFormat="1" ht="14.25" customHeight="1">
      <c r="A63" s="14">
        <v>55</v>
      </c>
      <c r="B63" s="57" t="s">
        <v>44</v>
      </c>
      <c r="C63" s="49">
        <v>20</v>
      </c>
      <c r="D63" s="50">
        <v>13647.01</v>
      </c>
      <c r="E63" s="50">
        <f t="shared" si="0"/>
        <v>14192.8904</v>
      </c>
      <c r="F63" s="53">
        <v>1</v>
      </c>
      <c r="G63" s="50">
        <f t="shared" si="1"/>
        <v>13647.01</v>
      </c>
      <c r="H63" s="50">
        <f t="shared" si="2"/>
        <v>14192.8904</v>
      </c>
      <c r="I63" s="49">
        <v>3500</v>
      </c>
      <c r="J63" s="50">
        <v>3411.75</v>
      </c>
      <c r="K63" s="50">
        <f t="shared" si="3"/>
        <v>3548.2200000000003</v>
      </c>
      <c r="L63" s="53">
        <v>1</v>
      </c>
      <c r="M63" s="50">
        <f t="shared" si="4"/>
        <v>3411.75</v>
      </c>
      <c r="N63" s="50">
        <f t="shared" si="5"/>
        <v>3548.2200000000003</v>
      </c>
      <c r="O63" s="49">
        <v>8272</v>
      </c>
      <c r="P63" s="50">
        <v>6823.49</v>
      </c>
      <c r="Q63" s="50">
        <f t="shared" si="6"/>
        <v>7096.4296000000004</v>
      </c>
      <c r="R63" s="53">
        <v>1</v>
      </c>
      <c r="S63" s="50">
        <f t="shared" si="7"/>
        <v>6823.49</v>
      </c>
      <c r="T63" s="50">
        <f t="shared" si="8"/>
        <v>7096.4296000000004</v>
      </c>
      <c r="U63" s="50">
        <v>11545880</v>
      </c>
      <c r="V63" s="51">
        <f t="shared" si="9"/>
        <v>865651.1</v>
      </c>
      <c r="W63" s="67">
        <f t="shared" si="10"/>
        <v>12811578.037968002</v>
      </c>
      <c r="X63" s="70">
        <f t="shared" si="11"/>
        <v>1265698.0379680023</v>
      </c>
    </row>
    <row r="64" spans="1:24" s="28" customFormat="1" ht="14.25" customHeight="1">
      <c r="A64" s="14">
        <v>56</v>
      </c>
      <c r="B64" s="57" t="s">
        <v>28</v>
      </c>
      <c r="C64" s="49">
        <v>8</v>
      </c>
      <c r="D64" s="50">
        <v>13647.01</v>
      </c>
      <c r="E64" s="50">
        <f t="shared" si="0"/>
        <v>14192.8904</v>
      </c>
      <c r="F64" s="53">
        <v>1</v>
      </c>
      <c r="G64" s="50">
        <f t="shared" si="1"/>
        <v>13647.01</v>
      </c>
      <c r="H64" s="50">
        <f t="shared" si="2"/>
        <v>14192.8904</v>
      </c>
      <c r="I64" s="49">
        <v>1315</v>
      </c>
      <c r="J64" s="50">
        <v>3411.75</v>
      </c>
      <c r="K64" s="50">
        <f t="shared" si="3"/>
        <v>3548.2200000000003</v>
      </c>
      <c r="L64" s="53">
        <v>1</v>
      </c>
      <c r="M64" s="50">
        <f t="shared" si="4"/>
        <v>3411.75</v>
      </c>
      <c r="N64" s="50">
        <f t="shared" si="5"/>
        <v>3548.2200000000003</v>
      </c>
      <c r="O64" s="49">
        <v>1700</v>
      </c>
      <c r="P64" s="50">
        <v>6823.49</v>
      </c>
      <c r="Q64" s="50">
        <f t="shared" si="6"/>
        <v>7096.4296000000004</v>
      </c>
      <c r="R64" s="53">
        <v>1</v>
      </c>
      <c r="S64" s="50">
        <f t="shared" si="7"/>
        <v>6823.49</v>
      </c>
      <c r="T64" s="50">
        <f t="shared" si="8"/>
        <v>7096.4296000000004</v>
      </c>
      <c r="U64" s="50">
        <v>0</v>
      </c>
      <c r="V64" s="51">
        <f t="shared" si="9"/>
        <v>201472.8</v>
      </c>
      <c r="W64" s="67">
        <f t="shared" si="10"/>
        <v>3022091.5575780002</v>
      </c>
      <c r="X64" s="70">
        <f t="shared" si="11"/>
        <v>3022091.5575780002</v>
      </c>
    </row>
    <row r="65" spans="1:24" s="28" customFormat="1" ht="14.25" customHeight="1">
      <c r="A65" s="14">
        <v>57</v>
      </c>
      <c r="B65" s="57" t="s">
        <v>63</v>
      </c>
      <c r="C65" s="49">
        <v>5</v>
      </c>
      <c r="D65" s="50">
        <v>13647.01</v>
      </c>
      <c r="E65" s="50">
        <f t="shared" si="0"/>
        <v>14192.8904</v>
      </c>
      <c r="F65" s="53">
        <v>1.2</v>
      </c>
      <c r="G65" s="50">
        <f t="shared" si="1"/>
        <v>16376.412</v>
      </c>
      <c r="H65" s="50">
        <f t="shared" si="2"/>
        <v>17031.46848</v>
      </c>
      <c r="I65" s="49">
        <v>5785</v>
      </c>
      <c r="J65" s="50">
        <v>3411.75</v>
      </c>
      <c r="K65" s="50">
        <f t="shared" si="3"/>
        <v>3548.2200000000003</v>
      </c>
      <c r="L65" s="53">
        <v>1.2</v>
      </c>
      <c r="M65" s="50">
        <f t="shared" si="4"/>
        <v>4094.1</v>
      </c>
      <c r="N65" s="50">
        <f t="shared" si="5"/>
        <v>4257.8640000000005</v>
      </c>
      <c r="O65" s="49">
        <v>12000</v>
      </c>
      <c r="P65" s="50">
        <v>6823.49</v>
      </c>
      <c r="Q65" s="50">
        <f t="shared" si="6"/>
        <v>7096.4296000000004</v>
      </c>
      <c r="R65" s="53">
        <v>1.2</v>
      </c>
      <c r="S65" s="50">
        <f t="shared" si="7"/>
        <v>8188.1879999999992</v>
      </c>
      <c r="T65" s="50">
        <f t="shared" si="8"/>
        <v>8515.7155199999997</v>
      </c>
      <c r="U65" s="50">
        <v>0</v>
      </c>
      <c r="V65" s="51">
        <f t="shared" si="9"/>
        <v>1517984.9</v>
      </c>
      <c r="W65" s="67">
        <f t="shared" si="10"/>
        <v>22769772.924096003</v>
      </c>
      <c r="X65" s="70">
        <f t="shared" si="11"/>
        <v>22769772.924096003</v>
      </c>
    </row>
    <row r="66" spans="1:24" s="28" customFormat="1" ht="14.25" customHeight="1">
      <c r="A66" s="14">
        <v>58</v>
      </c>
      <c r="B66" s="57" t="s">
        <v>64</v>
      </c>
      <c r="C66" s="49">
        <v>5</v>
      </c>
      <c r="D66" s="50">
        <v>13647.01</v>
      </c>
      <c r="E66" s="50">
        <f t="shared" si="0"/>
        <v>14192.8904</v>
      </c>
      <c r="F66" s="53">
        <v>1.1499999999999999</v>
      </c>
      <c r="G66" s="50">
        <f t="shared" si="1"/>
        <v>15694.0615</v>
      </c>
      <c r="H66" s="50">
        <f t="shared" si="2"/>
        <v>16321.82396</v>
      </c>
      <c r="I66" s="49">
        <v>4543</v>
      </c>
      <c r="J66" s="50">
        <v>3411.75</v>
      </c>
      <c r="K66" s="50">
        <f t="shared" si="3"/>
        <v>3548.2200000000003</v>
      </c>
      <c r="L66" s="53">
        <v>1.1499999999999999</v>
      </c>
      <c r="M66" s="50">
        <f t="shared" si="4"/>
        <v>3923.5124999999998</v>
      </c>
      <c r="N66" s="50">
        <f t="shared" si="5"/>
        <v>4080.453</v>
      </c>
      <c r="O66" s="49">
        <v>10400</v>
      </c>
      <c r="P66" s="50">
        <v>6823.49</v>
      </c>
      <c r="Q66" s="50">
        <f t="shared" si="6"/>
        <v>7096.4296000000004</v>
      </c>
      <c r="R66" s="53">
        <v>1.1499999999999999</v>
      </c>
      <c r="S66" s="50">
        <f t="shared" si="7"/>
        <v>7847.0134999999991</v>
      </c>
      <c r="T66" s="50">
        <f t="shared" si="8"/>
        <v>8160.8940400000001</v>
      </c>
      <c r="U66" s="50">
        <v>51600</v>
      </c>
      <c r="V66" s="51">
        <f t="shared" si="9"/>
        <v>1237980</v>
      </c>
      <c r="W66" s="67">
        <f t="shared" si="10"/>
        <v>18568925.763866998</v>
      </c>
      <c r="X66" s="70">
        <f t="shared" si="11"/>
        <v>18517325.763866998</v>
      </c>
    </row>
    <row r="67" spans="1:24" s="28" customFormat="1" ht="14.25" customHeight="1">
      <c r="A67" s="14">
        <v>59</v>
      </c>
      <c r="B67" s="57" t="s">
        <v>45</v>
      </c>
      <c r="C67" s="49">
        <v>16</v>
      </c>
      <c r="D67" s="50">
        <v>13647.01</v>
      </c>
      <c r="E67" s="50">
        <f t="shared" si="0"/>
        <v>14192.8904</v>
      </c>
      <c r="F67" s="53">
        <v>1.1499999999999999</v>
      </c>
      <c r="G67" s="50">
        <f t="shared" si="1"/>
        <v>15694.0615</v>
      </c>
      <c r="H67" s="50">
        <f t="shared" si="2"/>
        <v>16321.82396</v>
      </c>
      <c r="I67" s="49">
        <v>5845</v>
      </c>
      <c r="J67" s="50">
        <v>3411.75</v>
      </c>
      <c r="K67" s="50">
        <f t="shared" si="3"/>
        <v>3548.2200000000003</v>
      </c>
      <c r="L67" s="53">
        <v>1.1499999999999999</v>
      </c>
      <c r="M67" s="50">
        <f t="shared" si="4"/>
        <v>3923.5124999999998</v>
      </c>
      <c r="N67" s="50">
        <f t="shared" si="5"/>
        <v>4080.453</v>
      </c>
      <c r="O67" s="49">
        <v>10100</v>
      </c>
      <c r="P67" s="50">
        <v>6823.49</v>
      </c>
      <c r="Q67" s="50">
        <f t="shared" si="6"/>
        <v>7096.4296000000004</v>
      </c>
      <c r="R67" s="53">
        <v>1.1499999999999999</v>
      </c>
      <c r="S67" s="50">
        <f t="shared" si="7"/>
        <v>7847.0134999999991</v>
      </c>
      <c r="T67" s="50">
        <f t="shared" si="8"/>
        <v>8160.8940400000001</v>
      </c>
      <c r="U67" s="50">
        <v>17610005</v>
      </c>
      <c r="V67" s="51">
        <f t="shared" si="9"/>
        <v>1291949.6000000001</v>
      </c>
      <c r="W67" s="67">
        <f t="shared" si="10"/>
        <v>19115093.4958869</v>
      </c>
      <c r="X67" s="70">
        <f t="shared" si="11"/>
        <v>1505088.4958868995</v>
      </c>
    </row>
    <row r="68" spans="1:24" s="28" customFormat="1" ht="14.25" customHeight="1">
      <c r="A68" s="14">
        <v>60</v>
      </c>
      <c r="B68" s="57" t="s">
        <v>14</v>
      </c>
      <c r="C68" s="49">
        <v>10</v>
      </c>
      <c r="D68" s="50">
        <v>13647.01</v>
      </c>
      <c r="E68" s="50">
        <f t="shared" si="0"/>
        <v>14192.8904</v>
      </c>
      <c r="F68" s="53">
        <v>1</v>
      </c>
      <c r="G68" s="50">
        <f t="shared" si="1"/>
        <v>13647.01</v>
      </c>
      <c r="H68" s="50">
        <f t="shared" si="2"/>
        <v>14192.8904</v>
      </c>
      <c r="I68" s="49">
        <v>1800</v>
      </c>
      <c r="J68" s="50">
        <v>3411.75</v>
      </c>
      <c r="K68" s="50">
        <f t="shared" si="3"/>
        <v>3548.2200000000003</v>
      </c>
      <c r="L68" s="53">
        <v>1</v>
      </c>
      <c r="M68" s="50">
        <f t="shared" si="4"/>
        <v>3411.75</v>
      </c>
      <c r="N68" s="50">
        <f t="shared" si="5"/>
        <v>3548.2200000000003</v>
      </c>
      <c r="O68" s="49">
        <v>2200</v>
      </c>
      <c r="P68" s="50">
        <v>6823.49</v>
      </c>
      <c r="Q68" s="50">
        <f t="shared" si="6"/>
        <v>7096.4296000000004</v>
      </c>
      <c r="R68" s="53">
        <v>1</v>
      </c>
      <c r="S68" s="50">
        <f t="shared" si="7"/>
        <v>6823.49</v>
      </c>
      <c r="T68" s="50">
        <f t="shared" si="8"/>
        <v>7096.4296000000004</v>
      </c>
      <c r="U68" s="50">
        <v>0</v>
      </c>
      <c r="V68" s="51">
        <f t="shared" si="9"/>
        <v>264838.90000000002</v>
      </c>
      <c r="W68" s="67">
        <f t="shared" si="10"/>
        <v>3972583.0254600001</v>
      </c>
      <c r="X68" s="70">
        <f t="shared" si="11"/>
        <v>3972583.0254600001</v>
      </c>
    </row>
    <row r="69" spans="1:24" s="28" customFormat="1" ht="14.25" customHeight="1">
      <c r="A69" s="14">
        <v>61</v>
      </c>
      <c r="B69" s="57" t="s">
        <v>46</v>
      </c>
      <c r="C69" s="49">
        <v>9</v>
      </c>
      <c r="D69" s="50">
        <v>13647.01</v>
      </c>
      <c r="E69" s="50">
        <f t="shared" si="0"/>
        <v>14192.8904</v>
      </c>
      <c r="F69" s="53">
        <v>1</v>
      </c>
      <c r="G69" s="50">
        <f t="shared" ref="G69:G94" si="12">D69*F69</f>
        <v>13647.01</v>
      </c>
      <c r="H69" s="50">
        <f t="shared" ref="H69:H94" si="13">E69*F69</f>
        <v>14192.8904</v>
      </c>
      <c r="I69" s="49">
        <v>2758</v>
      </c>
      <c r="J69" s="50">
        <v>3411.75</v>
      </c>
      <c r="K69" s="50">
        <f t="shared" si="3"/>
        <v>3548.2200000000003</v>
      </c>
      <c r="L69" s="53">
        <v>1</v>
      </c>
      <c r="M69" s="50">
        <f t="shared" ref="M69:M94" si="14">J69*L69</f>
        <v>3411.75</v>
      </c>
      <c r="N69" s="50">
        <f t="shared" ref="N69:N94" si="15">K69*L69</f>
        <v>3548.2200000000003</v>
      </c>
      <c r="O69" s="49">
        <v>4780</v>
      </c>
      <c r="P69" s="50">
        <v>6823.49</v>
      </c>
      <c r="Q69" s="50">
        <f t="shared" si="6"/>
        <v>7096.4296000000004</v>
      </c>
      <c r="R69" s="53">
        <v>1</v>
      </c>
      <c r="S69" s="50">
        <f t="shared" ref="S69:S94" si="16">P69*R69</f>
        <v>6823.49</v>
      </c>
      <c r="T69" s="50">
        <f t="shared" ref="T69:T94" si="17">Q69*R69</f>
        <v>7096.4296000000004</v>
      </c>
      <c r="U69" s="50">
        <v>0</v>
      </c>
      <c r="V69" s="51">
        <f t="shared" ref="V69:V94" si="18">ROUND((((C69*G69+I69*M69+O69*S69)+(C69*H69+I69*N69+O69*T69)*11+U69)/1000),1)</f>
        <v>524330</v>
      </c>
      <c r="W69" s="67">
        <f t="shared" si="10"/>
        <v>7864949.6200139998</v>
      </c>
      <c r="X69" s="70">
        <f t="shared" si="11"/>
        <v>7864949.6200139998</v>
      </c>
    </row>
    <row r="70" spans="1:24" s="28" customFormat="1" ht="14.25" customHeight="1">
      <c r="A70" s="14">
        <v>62</v>
      </c>
      <c r="B70" s="57" t="s">
        <v>29</v>
      </c>
      <c r="C70" s="49">
        <v>5</v>
      </c>
      <c r="D70" s="50">
        <v>13647.01</v>
      </c>
      <c r="E70" s="50">
        <f t="shared" si="0"/>
        <v>14192.8904</v>
      </c>
      <c r="F70" s="53">
        <v>1</v>
      </c>
      <c r="G70" s="50">
        <f t="shared" si="12"/>
        <v>13647.01</v>
      </c>
      <c r="H70" s="50">
        <f t="shared" si="13"/>
        <v>14192.8904</v>
      </c>
      <c r="I70" s="49">
        <v>1207</v>
      </c>
      <c r="J70" s="50">
        <v>3411.75</v>
      </c>
      <c r="K70" s="50">
        <f t="shared" si="3"/>
        <v>3548.2200000000003</v>
      </c>
      <c r="L70" s="53">
        <v>1</v>
      </c>
      <c r="M70" s="50">
        <f t="shared" si="14"/>
        <v>3411.75</v>
      </c>
      <c r="N70" s="50">
        <f t="shared" si="15"/>
        <v>3548.2200000000003</v>
      </c>
      <c r="O70" s="49">
        <v>2250</v>
      </c>
      <c r="P70" s="50">
        <v>6823.49</v>
      </c>
      <c r="Q70" s="50">
        <f t="shared" si="6"/>
        <v>7096.4296000000004</v>
      </c>
      <c r="R70" s="53">
        <v>1</v>
      </c>
      <c r="S70" s="50">
        <f t="shared" si="16"/>
        <v>6823.49</v>
      </c>
      <c r="T70" s="50">
        <f t="shared" si="17"/>
        <v>7096.4296000000004</v>
      </c>
      <c r="U70" s="50">
        <v>441400</v>
      </c>
      <c r="V70" s="51">
        <f t="shared" si="18"/>
        <v>243507.4</v>
      </c>
      <c r="W70" s="67">
        <f t="shared" si="10"/>
        <v>3645990.4246800002</v>
      </c>
      <c r="X70" s="70">
        <f t="shared" si="11"/>
        <v>3204590.4246800002</v>
      </c>
    </row>
    <row r="71" spans="1:24" s="28" customFormat="1" ht="14.25" customHeight="1">
      <c r="A71" s="14">
        <v>63</v>
      </c>
      <c r="B71" s="57" t="s">
        <v>38</v>
      </c>
      <c r="C71" s="49">
        <v>20</v>
      </c>
      <c r="D71" s="50">
        <v>13647.01</v>
      </c>
      <c r="E71" s="50">
        <f t="shared" si="0"/>
        <v>14192.8904</v>
      </c>
      <c r="F71" s="53">
        <v>1.006</v>
      </c>
      <c r="G71" s="50">
        <f t="shared" si="12"/>
        <v>13728.89206</v>
      </c>
      <c r="H71" s="50">
        <f t="shared" si="13"/>
        <v>14278.0477424</v>
      </c>
      <c r="I71" s="49">
        <v>8574</v>
      </c>
      <c r="J71" s="50">
        <v>3411.75</v>
      </c>
      <c r="K71" s="50">
        <f t="shared" si="3"/>
        <v>3548.2200000000003</v>
      </c>
      <c r="L71" s="53">
        <v>1.006</v>
      </c>
      <c r="M71" s="50">
        <f t="shared" si="14"/>
        <v>3432.2204999999999</v>
      </c>
      <c r="N71" s="50">
        <f t="shared" si="15"/>
        <v>3569.5093200000001</v>
      </c>
      <c r="O71" s="49">
        <v>18100</v>
      </c>
      <c r="P71" s="50">
        <v>6823.49</v>
      </c>
      <c r="Q71" s="50">
        <f t="shared" si="6"/>
        <v>7096.4296000000004</v>
      </c>
      <c r="R71" s="53">
        <v>1.006</v>
      </c>
      <c r="S71" s="50">
        <f t="shared" si="16"/>
        <v>6864.4309400000002</v>
      </c>
      <c r="T71" s="50">
        <f t="shared" si="17"/>
        <v>7139.0081776000006</v>
      </c>
      <c r="U71" s="50">
        <v>26495976</v>
      </c>
      <c r="V71" s="51">
        <f t="shared" si="18"/>
        <v>1941617</v>
      </c>
      <c r="W71" s="67">
        <f t="shared" si="10"/>
        <v>28726815.556382522</v>
      </c>
      <c r="X71" s="70">
        <f t="shared" si="11"/>
        <v>2230839.556382522</v>
      </c>
    </row>
    <row r="72" spans="1:24" s="28" customFormat="1" ht="14.25" customHeight="1">
      <c r="A72" s="14">
        <v>64</v>
      </c>
      <c r="B72" s="57" t="s">
        <v>15</v>
      </c>
      <c r="C72" s="49">
        <v>5</v>
      </c>
      <c r="D72" s="50">
        <v>13647.01</v>
      </c>
      <c r="E72" s="50">
        <f t="shared" si="0"/>
        <v>14192.8904</v>
      </c>
      <c r="F72" s="52">
        <v>1</v>
      </c>
      <c r="G72" s="50">
        <f t="shared" si="12"/>
        <v>13647.01</v>
      </c>
      <c r="H72" s="50">
        <f t="shared" si="13"/>
        <v>14192.8904</v>
      </c>
      <c r="I72" s="49">
        <v>2218</v>
      </c>
      <c r="J72" s="50">
        <v>3411.75</v>
      </c>
      <c r="K72" s="50">
        <f t="shared" si="3"/>
        <v>3548.2200000000003</v>
      </c>
      <c r="L72" s="52">
        <v>1</v>
      </c>
      <c r="M72" s="50">
        <f t="shared" si="14"/>
        <v>3411.75</v>
      </c>
      <c r="N72" s="50">
        <f t="shared" si="15"/>
        <v>3548.2200000000003</v>
      </c>
      <c r="O72" s="49">
        <v>3432</v>
      </c>
      <c r="P72" s="50">
        <v>6823.49</v>
      </c>
      <c r="Q72" s="50">
        <f t="shared" si="6"/>
        <v>7096.4296000000004</v>
      </c>
      <c r="R72" s="52">
        <v>1</v>
      </c>
      <c r="S72" s="50">
        <f t="shared" si="16"/>
        <v>6823.49</v>
      </c>
      <c r="T72" s="50">
        <f t="shared" si="17"/>
        <v>7096.4296000000004</v>
      </c>
      <c r="U72" s="50">
        <v>244217.04</v>
      </c>
      <c r="V72" s="51">
        <f t="shared" si="18"/>
        <v>386552.4</v>
      </c>
      <c r="W72" s="67">
        <f t="shared" si="10"/>
        <v>5794623.0753180003</v>
      </c>
      <c r="X72" s="70">
        <f t="shared" si="11"/>
        <v>5550406.0353180002</v>
      </c>
    </row>
    <row r="73" spans="1:24" s="28" customFormat="1" ht="14.25" customHeight="1">
      <c r="A73" s="14">
        <v>65</v>
      </c>
      <c r="B73" s="57" t="s">
        <v>48</v>
      </c>
      <c r="C73" s="49">
        <v>15</v>
      </c>
      <c r="D73" s="50">
        <v>13647.01</v>
      </c>
      <c r="E73" s="50">
        <f t="shared" si="0"/>
        <v>14192.8904</v>
      </c>
      <c r="F73" s="53">
        <v>1</v>
      </c>
      <c r="G73" s="50">
        <f t="shared" si="12"/>
        <v>13647.01</v>
      </c>
      <c r="H73" s="50">
        <f t="shared" si="13"/>
        <v>14192.8904</v>
      </c>
      <c r="I73" s="49">
        <v>5400</v>
      </c>
      <c r="J73" s="50">
        <v>3411.75</v>
      </c>
      <c r="K73" s="50">
        <f t="shared" si="3"/>
        <v>3548.2200000000003</v>
      </c>
      <c r="L73" s="53">
        <v>1</v>
      </c>
      <c r="M73" s="50">
        <f t="shared" si="14"/>
        <v>3411.75</v>
      </c>
      <c r="N73" s="50">
        <f t="shared" si="15"/>
        <v>3548.2200000000003</v>
      </c>
      <c r="O73" s="49">
        <v>11072</v>
      </c>
      <c r="P73" s="50">
        <v>6823.49</v>
      </c>
      <c r="Q73" s="50">
        <f t="shared" si="6"/>
        <v>7096.4296000000004</v>
      </c>
      <c r="R73" s="53">
        <v>1</v>
      </c>
      <c r="S73" s="50">
        <f t="shared" si="16"/>
        <v>6823.49</v>
      </c>
      <c r="T73" s="50">
        <f t="shared" si="17"/>
        <v>7096.4296000000004</v>
      </c>
      <c r="U73" s="50">
        <v>166000</v>
      </c>
      <c r="V73" s="51">
        <f t="shared" si="18"/>
        <v>1171738.3</v>
      </c>
      <c r="W73" s="67">
        <f t="shared" si="10"/>
        <v>17573584.277838003</v>
      </c>
      <c r="X73" s="70">
        <f t="shared" si="11"/>
        <v>17407584.277838003</v>
      </c>
    </row>
    <row r="74" spans="1:24" s="28" customFormat="1" ht="14.25" customHeight="1">
      <c r="A74" s="14">
        <v>66</v>
      </c>
      <c r="B74" s="57" t="s">
        <v>49</v>
      </c>
      <c r="C74" s="49">
        <v>15</v>
      </c>
      <c r="D74" s="50">
        <v>13647.01</v>
      </c>
      <c r="E74" s="50">
        <f t="shared" ref="E74:E94" si="19">D74*1.04</f>
        <v>14192.8904</v>
      </c>
      <c r="F74" s="53">
        <v>1.002</v>
      </c>
      <c r="G74" s="50">
        <f t="shared" si="12"/>
        <v>13674.30402</v>
      </c>
      <c r="H74" s="50">
        <f t="shared" si="13"/>
        <v>14221.2761808</v>
      </c>
      <c r="I74" s="49">
        <v>5489</v>
      </c>
      <c r="J74" s="50">
        <v>3411.75</v>
      </c>
      <c r="K74" s="50">
        <f t="shared" ref="K74:K94" si="20">J74*1.04</f>
        <v>3548.2200000000003</v>
      </c>
      <c r="L74" s="53">
        <v>1.002</v>
      </c>
      <c r="M74" s="50">
        <f t="shared" si="14"/>
        <v>3418.5735</v>
      </c>
      <c r="N74" s="50">
        <f t="shared" si="15"/>
        <v>3555.3164400000001</v>
      </c>
      <c r="O74" s="49">
        <v>10030</v>
      </c>
      <c r="P74" s="50">
        <v>6823.49</v>
      </c>
      <c r="Q74" s="50">
        <f t="shared" ref="Q74:Q94" si="21">P74*1.04</f>
        <v>7096.4296000000004</v>
      </c>
      <c r="R74" s="53">
        <v>1.002</v>
      </c>
      <c r="S74" s="50">
        <f t="shared" si="16"/>
        <v>6837.1369800000002</v>
      </c>
      <c r="T74" s="50">
        <f t="shared" si="17"/>
        <v>7110.6224592000008</v>
      </c>
      <c r="U74" s="50">
        <v>128217.1</v>
      </c>
      <c r="V74" s="51">
        <f t="shared" si="18"/>
        <v>1089202.3</v>
      </c>
      <c r="W74" s="67">
        <f t="shared" ref="W74:W94" si="22">((C74*G74+I74*M74+O74*S74)+(C74*H74+I74*N74+O74*T74)*11)*1.5/100</f>
        <v>16336111.293529922</v>
      </c>
      <c r="X74" s="70">
        <f t="shared" ref="X74:X94" si="23">W74-U74</f>
        <v>16207894.193529923</v>
      </c>
    </row>
    <row r="75" spans="1:24" s="28" customFormat="1" ht="14.25" customHeight="1">
      <c r="A75" s="14">
        <v>67</v>
      </c>
      <c r="B75" s="57" t="s">
        <v>73</v>
      </c>
      <c r="C75" s="49">
        <v>2</v>
      </c>
      <c r="D75" s="50">
        <v>13647.01</v>
      </c>
      <c r="E75" s="50">
        <f t="shared" si="19"/>
        <v>14192.8904</v>
      </c>
      <c r="F75" s="53">
        <v>1.44</v>
      </c>
      <c r="G75" s="50">
        <f t="shared" si="12"/>
        <v>19651.6944</v>
      </c>
      <c r="H75" s="50">
        <f t="shared" si="13"/>
        <v>20437.762176</v>
      </c>
      <c r="I75" s="49">
        <v>1546</v>
      </c>
      <c r="J75" s="50">
        <v>3411.75</v>
      </c>
      <c r="K75" s="50">
        <f t="shared" si="20"/>
        <v>3548.2200000000003</v>
      </c>
      <c r="L75" s="53">
        <v>1.43</v>
      </c>
      <c r="M75" s="50">
        <f t="shared" si="14"/>
        <v>4878.8024999999998</v>
      </c>
      <c r="N75" s="50">
        <f t="shared" si="15"/>
        <v>5073.9546</v>
      </c>
      <c r="O75" s="49">
        <v>1910</v>
      </c>
      <c r="P75" s="50">
        <v>6823.49</v>
      </c>
      <c r="Q75" s="50">
        <f t="shared" si="21"/>
        <v>7096.4296000000004</v>
      </c>
      <c r="R75" s="53">
        <v>1.5</v>
      </c>
      <c r="S75" s="50">
        <f t="shared" si="16"/>
        <v>10235.235000000001</v>
      </c>
      <c r="T75" s="50">
        <f t="shared" si="17"/>
        <v>10644.644400000001</v>
      </c>
      <c r="U75" s="50">
        <v>0</v>
      </c>
      <c r="V75" s="51">
        <f t="shared" si="18"/>
        <v>337512.5</v>
      </c>
      <c r="W75" s="67">
        <f t="shared" si="22"/>
        <v>5062687.6866490804</v>
      </c>
      <c r="X75" s="70">
        <f t="shared" si="23"/>
        <v>5062687.6866490804</v>
      </c>
    </row>
    <row r="76" spans="1:24" s="28" customFormat="1" ht="14.25" customHeight="1">
      <c r="A76" s="14">
        <v>68</v>
      </c>
      <c r="B76" s="57" t="s">
        <v>52</v>
      </c>
      <c r="C76" s="49">
        <v>10</v>
      </c>
      <c r="D76" s="50">
        <v>13647.01</v>
      </c>
      <c r="E76" s="50">
        <f t="shared" si="19"/>
        <v>14192.8904</v>
      </c>
      <c r="F76" s="53">
        <v>1.1519999999999999</v>
      </c>
      <c r="G76" s="50">
        <f t="shared" si="12"/>
        <v>15721.355519999999</v>
      </c>
      <c r="H76" s="50">
        <f t="shared" si="13"/>
        <v>16350.209740799999</v>
      </c>
      <c r="I76" s="49">
        <v>8000</v>
      </c>
      <c r="J76" s="50">
        <v>3411.75</v>
      </c>
      <c r="K76" s="50">
        <f t="shared" si="20"/>
        <v>3548.2200000000003</v>
      </c>
      <c r="L76" s="53">
        <v>1.1519999999999999</v>
      </c>
      <c r="M76" s="50">
        <f t="shared" si="14"/>
        <v>3930.3359999999998</v>
      </c>
      <c r="N76" s="50">
        <f t="shared" si="15"/>
        <v>4087.5494399999998</v>
      </c>
      <c r="O76" s="49">
        <v>15624</v>
      </c>
      <c r="P76" s="50">
        <v>6823.49</v>
      </c>
      <c r="Q76" s="50">
        <f t="shared" si="21"/>
        <v>7096.4296000000004</v>
      </c>
      <c r="R76" s="53">
        <v>1.1519999999999999</v>
      </c>
      <c r="S76" s="50">
        <f t="shared" si="16"/>
        <v>7860.6604799999996</v>
      </c>
      <c r="T76" s="50">
        <f t="shared" si="17"/>
        <v>8175.0868991999996</v>
      </c>
      <c r="U76" s="50">
        <v>199000</v>
      </c>
      <c r="V76" s="51">
        <f t="shared" si="18"/>
        <v>1921119.9</v>
      </c>
      <c r="W76" s="67">
        <f t="shared" si="22"/>
        <v>28813813.04295475</v>
      </c>
      <c r="X76" s="70">
        <f t="shared" si="23"/>
        <v>28614813.04295475</v>
      </c>
    </row>
    <row r="77" spans="1:24" s="28" customFormat="1" ht="14.25" customHeight="1">
      <c r="A77" s="14">
        <v>69</v>
      </c>
      <c r="B77" s="57" t="s">
        <v>16</v>
      </c>
      <c r="C77" s="49">
        <v>5</v>
      </c>
      <c r="D77" s="50">
        <v>13647.01</v>
      </c>
      <c r="E77" s="50">
        <f t="shared" si="19"/>
        <v>14192.8904</v>
      </c>
      <c r="F77" s="53">
        <v>1</v>
      </c>
      <c r="G77" s="50">
        <f t="shared" si="12"/>
        <v>13647.01</v>
      </c>
      <c r="H77" s="50">
        <f t="shared" si="13"/>
        <v>14192.8904</v>
      </c>
      <c r="I77" s="49">
        <v>1746</v>
      </c>
      <c r="J77" s="50">
        <v>3411.75</v>
      </c>
      <c r="K77" s="50">
        <f t="shared" si="20"/>
        <v>3548.2200000000003</v>
      </c>
      <c r="L77" s="53">
        <v>1</v>
      </c>
      <c r="M77" s="50">
        <f t="shared" si="14"/>
        <v>3411.75</v>
      </c>
      <c r="N77" s="50">
        <f t="shared" si="15"/>
        <v>3548.2200000000003</v>
      </c>
      <c r="O77" s="49">
        <v>2750</v>
      </c>
      <c r="P77" s="50">
        <v>6823.49</v>
      </c>
      <c r="Q77" s="50">
        <f t="shared" si="21"/>
        <v>7096.4296000000004</v>
      </c>
      <c r="R77" s="53">
        <v>1</v>
      </c>
      <c r="S77" s="50">
        <f t="shared" si="16"/>
        <v>6823.49</v>
      </c>
      <c r="T77" s="50">
        <f t="shared" si="17"/>
        <v>7096.4296000000004</v>
      </c>
      <c r="U77" s="50">
        <v>4235514</v>
      </c>
      <c r="V77" s="51">
        <f t="shared" si="18"/>
        <v>312620</v>
      </c>
      <c r="W77" s="67">
        <f t="shared" si="22"/>
        <v>4625766.9861300001</v>
      </c>
      <c r="X77" s="70">
        <f t="shared" si="23"/>
        <v>390252.98613000009</v>
      </c>
    </row>
    <row r="78" spans="1:24" s="28" customFormat="1" ht="14.25" customHeight="1">
      <c r="A78" s="14">
        <v>70</v>
      </c>
      <c r="B78" s="57" t="s">
        <v>17</v>
      </c>
      <c r="C78" s="49">
        <v>3</v>
      </c>
      <c r="D78" s="50">
        <v>13647.01</v>
      </c>
      <c r="E78" s="50">
        <f t="shared" si="19"/>
        <v>14192.8904</v>
      </c>
      <c r="F78" s="53">
        <v>1</v>
      </c>
      <c r="G78" s="50">
        <f t="shared" si="12"/>
        <v>13647.01</v>
      </c>
      <c r="H78" s="50">
        <f t="shared" si="13"/>
        <v>14192.8904</v>
      </c>
      <c r="I78" s="49">
        <v>2300</v>
      </c>
      <c r="J78" s="50">
        <v>3411.75</v>
      </c>
      <c r="K78" s="50">
        <f t="shared" si="20"/>
        <v>3548.2200000000003</v>
      </c>
      <c r="L78" s="53">
        <v>1</v>
      </c>
      <c r="M78" s="50">
        <f t="shared" si="14"/>
        <v>3411.75</v>
      </c>
      <c r="N78" s="50">
        <f t="shared" si="15"/>
        <v>3548.2200000000003</v>
      </c>
      <c r="O78" s="49">
        <v>3500</v>
      </c>
      <c r="P78" s="50">
        <v>6823.49</v>
      </c>
      <c r="Q78" s="50">
        <f t="shared" si="21"/>
        <v>7096.4296000000004</v>
      </c>
      <c r="R78" s="53">
        <v>1</v>
      </c>
      <c r="S78" s="50">
        <f t="shared" si="16"/>
        <v>6823.49</v>
      </c>
      <c r="T78" s="50">
        <f t="shared" si="17"/>
        <v>7096.4296000000004</v>
      </c>
      <c r="U78" s="50">
        <v>65000</v>
      </c>
      <c r="V78" s="51">
        <f t="shared" si="18"/>
        <v>395286.1</v>
      </c>
      <c r="W78" s="67">
        <f t="shared" si="22"/>
        <v>5928315.7801980004</v>
      </c>
      <c r="X78" s="70">
        <f t="shared" si="23"/>
        <v>5863315.7801980004</v>
      </c>
    </row>
    <row r="79" spans="1:24" s="28" customFormat="1" ht="14.25" customHeight="1">
      <c r="A79" s="14">
        <v>71</v>
      </c>
      <c r="B79" s="57" t="s">
        <v>18</v>
      </c>
      <c r="C79" s="49">
        <v>5</v>
      </c>
      <c r="D79" s="50">
        <v>13647.01</v>
      </c>
      <c r="E79" s="50">
        <f t="shared" si="19"/>
        <v>14192.8904</v>
      </c>
      <c r="F79" s="53">
        <v>1</v>
      </c>
      <c r="G79" s="50">
        <f t="shared" si="12"/>
        <v>13647.01</v>
      </c>
      <c r="H79" s="50">
        <f t="shared" si="13"/>
        <v>14192.8904</v>
      </c>
      <c r="I79" s="49">
        <v>2134</v>
      </c>
      <c r="J79" s="50">
        <v>3411.75</v>
      </c>
      <c r="K79" s="50">
        <f t="shared" si="20"/>
        <v>3548.2200000000003</v>
      </c>
      <c r="L79" s="53">
        <v>1</v>
      </c>
      <c r="M79" s="50">
        <f t="shared" si="14"/>
        <v>3411.75</v>
      </c>
      <c r="N79" s="50">
        <f t="shared" si="15"/>
        <v>3548.2200000000003</v>
      </c>
      <c r="O79" s="49">
        <v>4050</v>
      </c>
      <c r="P79" s="50">
        <v>6823.49</v>
      </c>
      <c r="Q79" s="50">
        <f t="shared" si="21"/>
        <v>7096.4296000000004</v>
      </c>
      <c r="R79" s="53">
        <v>1</v>
      </c>
      <c r="S79" s="50">
        <f t="shared" si="16"/>
        <v>6823.49</v>
      </c>
      <c r="T79" s="50">
        <f t="shared" si="17"/>
        <v>7096.4296000000004</v>
      </c>
      <c r="U79" s="50">
        <v>116894.39999999999</v>
      </c>
      <c r="V79" s="51">
        <f t="shared" si="18"/>
        <v>435318.4</v>
      </c>
      <c r="W79" s="67">
        <f t="shared" si="22"/>
        <v>6528022.6197300004</v>
      </c>
      <c r="X79" s="70">
        <f t="shared" si="23"/>
        <v>6411128.21973</v>
      </c>
    </row>
    <row r="80" spans="1:24" s="28" customFormat="1" ht="14.25" customHeight="1">
      <c r="A80" s="14">
        <v>72</v>
      </c>
      <c r="B80" s="57" t="s">
        <v>65</v>
      </c>
      <c r="C80" s="49">
        <v>5</v>
      </c>
      <c r="D80" s="50">
        <v>13647.01</v>
      </c>
      <c r="E80" s="50">
        <f t="shared" si="19"/>
        <v>14192.8904</v>
      </c>
      <c r="F80" s="53">
        <v>1.4</v>
      </c>
      <c r="G80" s="50">
        <f t="shared" si="12"/>
        <v>19105.813999999998</v>
      </c>
      <c r="H80" s="50">
        <f t="shared" si="13"/>
        <v>19870.046559999999</v>
      </c>
      <c r="I80" s="49">
        <v>2000</v>
      </c>
      <c r="J80" s="50">
        <v>3411.75</v>
      </c>
      <c r="K80" s="50">
        <f t="shared" si="20"/>
        <v>3548.2200000000003</v>
      </c>
      <c r="L80" s="53">
        <v>1.4</v>
      </c>
      <c r="M80" s="50">
        <f t="shared" si="14"/>
        <v>4776.45</v>
      </c>
      <c r="N80" s="50">
        <f t="shared" si="15"/>
        <v>4967.5079999999998</v>
      </c>
      <c r="O80" s="49">
        <v>4248</v>
      </c>
      <c r="P80" s="50">
        <v>6823.49</v>
      </c>
      <c r="Q80" s="50">
        <f t="shared" si="21"/>
        <v>7096.4296000000004</v>
      </c>
      <c r="R80" s="53">
        <v>1.4</v>
      </c>
      <c r="S80" s="50">
        <f t="shared" si="16"/>
        <v>9552.8859999999986</v>
      </c>
      <c r="T80" s="50">
        <f t="shared" si="17"/>
        <v>9935.00144</v>
      </c>
      <c r="U80" s="50">
        <v>7473144.0899999999</v>
      </c>
      <c r="V80" s="51">
        <f t="shared" si="18"/>
        <v>632323</v>
      </c>
      <c r="W80" s="67">
        <f t="shared" si="22"/>
        <v>9372747.9697067998</v>
      </c>
      <c r="X80" s="70">
        <f t="shared" si="23"/>
        <v>1899603.8797068</v>
      </c>
    </row>
    <row r="81" spans="1:24" s="28" customFormat="1" ht="14.25" customHeight="1">
      <c r="A81" s="14">
        <v>73</v>
      </c>
      <c r="B81" s="57" t="s">
        <v>19</v>
      </c>
      <c r="C81" s="49">
        <v>122</v>
      </c>
      <c r="D81" s="50">
        <v>13647.01</v>
      </c>
      <c r="E81" s="50">
        <f t="shared" si="19"/>
        <v>14192.8904</v>
      </c>
      <c r="F81" s="52">
        <v>1</v>
      </c>
      <c r="G81" s="50">
        <f t="shared" si="12"/>
        <v>13647.01</v>
      </c>
      <c r="H81" s="50">
        <f t="shared" si="13"/>
        <v>14192.8904</v>
      </c>
      <c r="I81" s="49">
        <v>2381</v>
      </c>
      <c r="J81" s="50">
        <v>3411.75</v>
      </c>
      <c r="K81" s="50">
        <f t="shared" si="20"/>
        <v>3548.2200000000003</v>
      </c>
      <c r="L81" s="52">
        <v>1</v>
      </c>
      <c r="M81" s="50">
        <f t="shared" si="14"/>
        <v>3411.75</v>
      </c>
      <c r="N81" s="50">
        <f t="shared" si="15"/>
        <v>3548.2200000000003</v>
      </c>
      <c r="O81" s="49">
        <v>3969</v>
      </c>
      <c r="P81" s="50">
        <v>6823.49</v>
      </c>
      <c r="Q81" s="50">
        <f t="shared" si="21"/>
        <v>7096.4296000000004</v>
      </c>
      <c r="R81" s="52">
        <v>1</v>
      </c>
      <c r="S81" s="50">
        <f t="shared" si="16"/>
        <v>6823.49</v>
      </c>
      <c r="T81" s="50">
        <f t="shared" si="17"/>
        <v>7096.4296000000004</v>
      </c>
      <c r="U81" s="50">
        <v>6800</v>
      </c>
      <c r="V81" s="51">
        <f t="shared" si="18"/>
        <v>458678.9</v>
      </c>
      <c r="W81" s="67">
        <f t="shared" si="22"/>
        <v>6880080.7893480016</v>
      </c>
      <c r="X81" s="70">
        <f t="shared" si="23"/>
        <v>6873280.7893480016</v>
      </c>
    </row>
    <row r="82" spans="1:24" s="28" customFormat="1" ht="14.25" customHeight="1">
      <c r="A82" s="14">
        <v>74</v>
      </c>
      <c r="B82" s="57" t="s">
        <v>53</v>
      </c>
      <c r="C82" s="49">
        <v>30</v>
      </c>
      <c r="D82" s="50">
        <v>13647.01</v>
      </c>
      <c r="E82" s="50">
        <f t="shared" si="19"/>
        <v>14192.8904</v>
      </c>
      <c r="F82" s="53">
        <v>1.1599999999999999</v>
      </c>
      <c r="G82" s="50">
        <f t="shared" si="12"/>
        <v>15830.531599999998</v>
      </c>
      <c r="H82" s="50">
        <f t="shared" si="13"/>
        <v>16463.752863999998</v>
      </c>
      <c r="I82" s="49">
        <v>4710</v>
      </c>
      <c r="J82" s="50">
        <v>3411.75</v>
      </c>
      <c r="K82" s="50">
        <f t="shared" si="20"/>
        <v>3548.2200000000003</v>
      </c>
      <c r="L82" s="53">
        <v>1.1599999999999999</v>
      </c>
      <c r="M82" s="50">
        <f t="shared" si="14"/>
        <v>3957.6299999999997</v>
      </c>
      <c r="N82" s="50">
        <f t="shared" si="15"/>
        <v>4115.9351999999999</v>
      </c>
      <c r="O82" s="49">
        <v>8500</v>
      </c>
      <c r="P82" s="50">
        <v>6823.49</v>
      </c>
      <c r="Q82" s="50">
        <f t="shared" si="21"/>
        <v>7096.4296000000004</v>
      </c>
      <c r="R82" s="53">
        <v>1.1599999999999999</v>
      </c>
      <c r="S82" s="50">
        <f t="shared" si="16"/>
        <v>7915.2483999999995</v>
      </c>
      <c r="T82" s="50">
        <f t="shared" si="17"/>
        <v>8231.8583359999993</v>
      </c>
      <c r="U82" s="50">
        <v>2300000</v>
      </c>
      <c r="V82" s="51">
        <f t="shared" si="18"/>
        <v>1077053.3999999999</v>
      </c>
      <c r="W82" s="67">
        <f t="shared" si="22"/>
        <v>16121300.403316798</v>
      </c>
      <c r="X82" s="70">
        <f t="shared" si="23"/>
        <v>13821300.403316798</v>
      </c>
    </row>
    <row r="83" spans="1:24" s="28" customFormat="1" ht="14.25" customHeight="1">
      <c r="A83" s="14">
        <v>75</v>
      </c>
      <c r="B83" s="57" t="s">
        <v>50</v>
      </c>
      <c r="C83" s="49">
        <v>10</v>
      </c>
      <c r="D83" s="50">
        <v>13647.01</v>
      </c>
      <c r="E83" s="50">
        <f t="shared" si="19"/>
        <v>14192.8904</v>
      </c>
      <c r="F83" s="53">
        <v>1</v>
      </c>
      <c r="G83" s="50">
        <f t="shared" si="12"/>
        <v>13647.01</v>
      </c>
      <c r="H83" s="50">
        <f t="shared" si="13"/>
        <v>14192.8904</v>
      </c>
      <c r="I83" s="49">
        <v>2400</v>
      </c>
      <c r="J83" s="50">
        <v>3411.75</v>
      </c>
      <c r="K83" s="50">
        <f t="shared" si="20"/>
        <v>3548.2200000000003</v>
      </c>
      <c r="L83" s="53">
        <v>1</v>
      </c>
      <c r="M83" s="50">
        <f t="shared" si="14"/>
        <v>3411.75</v>
      </c>
      <c r="N83" s="50">
        <f t="shared" si="15"/>
        <v>3548.2200000000003</v>
      </c>
      <c r="O83" s="49">
        <v>4645</v>
      </c>
      <c r="P83" s="50">
        <v>6823.49</v>
      </c>
      <c r="Q83" s="50">
        <f t="shared" si="21"/>
        <v>7096.4296000000004</v>
      </c>
      <c r="R83" s="53">
        <v>1</v>
      </c>
      <c r="S83" s="50">
        <f t="shared" si="16"/>
        <v>6823.49</v>
      </c>
      <c r="T83" s="50">
        <f t="shared" si="17"/>
        <v>7096.4296000000004</v>
      </c>
      <c r="U83" s="50">
        <v>1321700</v>
      </c>
      <c r="V83" s="51">
        <f t="shared" si="18"/>
        <v>499167.8</v>
      </c>
      <c r="W83" s="67">
        <f t="shared" si="22"/>
        <v>7467691.162589998</v>
      </c>
      <c r="X83" s="70">
        <f t="shared" si="23"/>
        <v>6145991.162589998</v>
      </c>
    </row>
    <row r="84" spans="1:24" s="28" customFormat="1" ht="14.25" customHeight="1">
      <c r="A84" s="14">
        <v>76</v>
      </c>
      <c r="B84" s="57" t="s">
        <v>54</v>
      </c>
      <c r="C84" s="49">
        <v>10</v>
      </c>
      <c r="D84" s="50">
        <v>13647.01</v>
      </c>
      <c r="E84" s="50">
        <f t="shared" si="19"/>
        <v>14192.8904</v>
      </c>
      <c r="F84" s="53">
        <v>1.1499999999999999</v>
      </c>
      <c r="G84" s="50">
        <f t="shared" si="12"/>
        <v>15694.0615</v>
      </c>
      <c r="H84" s="50">
        <f t="shared" si="13"/>
        <v>16321.82396</v>
      </c>
      <c r="I84" s="49">
        <v>7723</v>
      </c>
      <c r="J84" s="50">
        <v>3411.75</v>
      </c>
      <c r="K84" s="50">
        <f t="shared" si="20"/>
        <v>3548.2200000000003</v>
      </c>
      <c r="L84" s="53">
        <v>1.1499999999999999</v>
      </c>
      <c r="M84" s="50">
        <f t="shared" si="14"/>
        <v>3923.5124999999998</v>
      </c>
      <c r="N84" s="50">
        <f t="shared" si="15"/>
        <v>4080.453</v>
      </c>
      <c r="O84" s="49">
        <v>14850</v>
      </c>
      <c r="P84" s="50">
        <v>6823.49</v>
      </c>
      <c r="Q84" s="50">
        <f t="shared" si="21"/>
        <v>7096.4296000000004</v>
      </c>
      <c r="R84" s="53">
        <v>1.1499999999999999</v>
      </c>
      <c r="S84" s="50">
        <f t="shared" si="16"/>
        <v>7847.0134999999991</v>
      </c>
      <c r="T84" s="50">
        <f t="shared" si="17"/>
        <v>8160.8940400000001</v>
      </c>
      <c r="U84" s="50">
        <v>484700</v>
      </c>
      <c r="V84" s="51">
        <f t="shared" si="18"/>
        <v>1828995.2</v>
      </c>
      <c r="W84" s="67">
        <f t="shared" si="22"/>
        <v>27427658.158591505</v>
      </c>
      <c r="X84" s="70">
        <f t="shared" si="23"/>
        <v>26942958.158591505</v>
      </c>
    </row>
    <row r="85" spans="1:24" s="28" customFormat="1" ht="14.25" customHeight="1">
      <c r="A85" s="14">
        <v>77</v>
      </c>
      <c r="B85" s="57" t="s">
        <v>20</v>
      </c>
      <c r="C85" s="49">
        <v>10</v>
      </c>
      <c r="D85" s="50">
        <v>13647.01</v>
      </c>
      <c r="E85" s="50">
        <f t="shared" si="19"/>
        <v>14192.8904</v>
      </c>
      <c r="F85" s="53">
        <v>1</v>
      </c>
      <c r="G85" s="50">
        <f t="shared" si="12"/>
        <v>13647.01</v>
      </c>
      <c r="H85" s="50">
        <f t="shared" si="13"/>
        <v>14192.8904</v>
      </c>
      <c r="I85" s="49">
        <v>2435</v>
      </c>
      <c r="J85" s="50">
        <v>3411.75</v>
      </c>
      <c r="K85" s="50">
        <f t="shared" si="20"/>
        <v>3548.2200000000003</v>
      </c>
      <c r="L85" s="53">
        <v>1</v>
      </c>
      <c r="M85" s="50">
        <f t="shared" si="14"/>
        <v>3411.75</v>
      </c>
      <c r="N85" s="50">
        <f t="shared" si="15"/>
        <v>3548.2200000000003</v>
      </c>
      <c r="O85" s="49">
        <v>3257</v>
      </c>
      <c r="P85" s="50">
        <v>6823.49</v>
      </c>
      <c r="Q85" s="50">
        <f t="shared" si="21"/>
        <v>7096.4296000000004</v>
      </c>
      <c r="R85" s="53">
        <v>1</v>
      </c>
      <c r="S85" s="50">
        <f t="shared" si="16"/>
        <v>6823.49</v>
      </c>
      <c r="T85" s="50">
        <f t="shared" si="17"/>
        <v>7096.4296000000004</v>
      </c>
      <c r="U85" s="50">
        <v>155368</v>
      </c>
      <c r="V85" s="51">
        <f t="shared" si="18"/>
        <v>381667.6</v>
      </c>
      <c r="W85" s="67">
        <f t="shared" si="22"/>
        <v>5722683.9330480006</v>
      </c>
      <c r="X85" s="70">
        <f t="shared" si="23"/>
        <v>5567315.9330480006</v>
      </c>
    </row>
    <row r="86" spans="1:24" s="28" customFormat="1" ht="14.25" customHeight="1">
      <c r="A86" s="14">
        <v>78</v>
      </c>
      <c r="B86" s="57" t="s">
        <v>112</v>
      </c>
      <c r="C86" s="49">
        <v>150</v>
      </c>
      <c r="D86" s="50">
        <v>13647.01</v>
      </c>
      <c r="E86" s="50">
        <f t="shared" si="19"/>
        <v>14192.8904</v>
      </c>
      <c r="F86" s="53">
        <v>1</v>
      </c>
      <c r="G86" s="50">
        <f t="shared" si="12"/>
        <v>13647.01</v>
      </c>
      <c r="H86" s="50">
        <f t="shared" si="13"/>
        <v>14192.8904</v>
      </c>
      <c r="I86" s="49">
        <v>17225</v>
      </c>
      <c r="J86" s="50">
        <v>3411.75</v>
      </c>
      <c r="K86" s="50">
        <f t="shared" si="20"/>
        <v>3548.2200000000003</v>
      </c>
      <c r="L86" s="53">
        <v>1</v>
      </c>
      <c r="M86" s="50">
        <f t="shared" si="14"/>
        <v>3411.75</v>
      </c>
      <c r="N86" s="50">
        <f t="shared" si="15"/>
        <v>3548.2200000000003</v>
      </c>
      <c r="O86" s="49">
        <v>27000</v>
      </c>
      <c r="P86" s="50">
        <v>6823.49</v>
      </c>
      <c r="Q86" s="50">
        <f t="shared" si="21"/>
        <v>7096.4296000000004</v>
      </c>
      <c r="R86" s="53">
        <v>1</v>
      </c>
      <c r="S86" s="50">
        <f t="shared" si="16"/>
        <v>6823.49</v>
      </c>
      <c r="T86" s="50">
        <f t="shared" si="17"/>
        <v>7096.4296000000004</v>
      </c>
      <c r="U86" s="50">
        <v>4000</v>
      </c>
      <c r="V86" s="51">
        <f t="shared" si="18"/>
        <v>3048409.5</v>
      </c>
      <c r="W86" s="67">
        <f t="shared" si="22"/>
        <v>45726082.801650003</v>
      </c>
      <c r="X86" s="70">
        <f t="shared" si="23"/>
        <v>45722082.801650003</v>
      </c>
    </row>
    <row r="87" spans="1:24" s="28" customFormat="1" ht="14.25" customHeight="1">
      <c r="A87" s="14">
        <v>79</v>
      </c>
      <c r="B87" s="57" t="s">
        <v>113</v>
      </c>
      <c r="C87" s="49">
        <v>257</v>
      </c>
      <c r="D87" s="50">
        <v>13647.01</v>
      </c>
      <c r="E87" s="50">
        <f t="shared" si="19"/>
        <v>14192.8904</v>
      </c>
      <c r="F87" s="52">
        <v>1</v>
      </c>
      <c r="G87" s="50">
        <f t="shared" si="12"/>
        <v>13647.01</v>
      </c>
      <c r="H87" s="50">
        <f t="shared" si="13"/>
        <v>14192.8904</v>
      </c>
      <c r="I87" s="49">
        <v>7512</v>
      </c>
      <c r="J87" s="50">
        <v>3411.75</v>
      </c>
      <c r="K87" s="50">
        <f t="shared" si="20"/>
        <v>3548.2200000000003</v>
      </c>
      <c r="L87" s="52">
        <v>1</v>
      </c>
      <c r="M87" s="50">
        <f t="shared" si="14"/>
        <v>3411.75</v>
      </c>
      <c r="N87" s="50">
        <f t="shared" si="15"/>
        <v>3548.2200000000003</v>
      </c>
      <c r="O87" s="49">
        <v>11776</v>
      </c>
      <c r="P87" s="50">
        <v>6823.49</v>
      </c>
      <c r="Q87" s="50">
        <f t="shared" si="21"/>
        <v>7096.4296000000004</v>
      </c>
      <c r="R87" s="52">
        <v>1</v>
      </c>
      <c r="S87" s="50">
        <f t="shared" si="16"/>
        <v>6823.49</v>
      </c>
      <c r="T87" s="50">
        <f t="shared" si="17"/>
        <v>7096.4296000000004</v>
      </c>
      <c r="U87" s="50">
        <v>3595014.83</v>
      </c>
      <c r="V87" s="51">
        <f t="shared" si="18"/>
        <v>1365647.7</v>
      </c>
      <c r="W87" s="67">
        <f t="shared" si="22"/>
        <v>20430790.300145999</v>
      </c>
      <c r="X87" s="70">
        <f t="shared" si="23"/>
        <v>16835775.470146</v>
      </c>
    </row>
    <row r="88" spans="1:24" s="28" customFormat="1" ht="14.25" customHeight="1">
      <c r="A88" s="14">
        <v>80</v>
      </c>
      <c r="B88" s="57" t="s">
        <v>86</v>
      </c>
      <c r="C88" s="49">
        <v>7</v>
      </c>
      <c r="D88" s="50">
        <v>13647.01</v>
      </c>
      <c r="E88" s="50">
        <f t="shared" si="19"/>
        <v>14192.8904</v>
      </c>
      <c r="F88" s="53">
        <v>1</v>
      </c>
      <c r="G88" s="50">
        <f t="shared" si="12"/>
        <v>13647.01</v>
      </c>
      <c r="H88" s="50">
        <f t="shared" si="13"/>
        <v>14192.8904</v>
      </c>
      <c r="I88" s="49">
        <v>1205</v>
      </c>
      <c r="J88" s="50">
        <v>3411.75</v>
      </c>
      <c r="K88" s="50">
        <f t="shared" si="20"/>
        <v>3548.2200000000003</v>
      </c>
      <c r="L88" s="53">
        <v>1</v>
      </c>
      <c r="M88" s="50">
        <f t="shared" si="14"/>
        <v>3411.75</v>
      </c>
      <c r="N88" s="50">
        <f t="shared" si="15"/>
        <v>3548.2200000000003</v>
      </c>
      <c r="O88" s="49">
        <v>2000</v>
      </c>
      <c r="P88" s="50">
        <v>6823.49</v>
      </c>
      <c r="Q88" s="50">
        <f t="shared" si="21"/>
        <v>7096.4296000000004</v>
      </c>
      <c r="R88" s="53">
        <v>1</v>
      </c>
      <c r="S88" s="50">
        <f t="shared" si="16"/>
        <v>6823.49</v>
      </c>
      <c r="T88" s="50">
        <f t="shared" si="17"/>
        <v>7096.4296000000004</v>
      </c>
      <c r="U88" s="50">
        <v>152249</v>
      </c>
      <c r="V88" s="51">
        <f t="shared" si="18"/>
        <v>222251.9</v>
      </c>
      <c r="W88" s="67">
        <f t="shared" si="22"/>
        <v>3331494.4152120007</v>
      </c>
      <c r="X88" s="70">
        <f t="shared" si="23"/>
        <v>3179245.4152120007</v>
      </c>
    </row>
    <row r="89" spans="1:24" s="28" customFormat="1" ht="14.25" customHeight="1">
      <c r="A89" s="14">
        <v>81</v>
      </c>
      <c r="B89" s="57" t="s">
        <v>74</v>
      </c>
      <c r="C89" s="49">
        <v>0</v>
      </c>
      <c r="D89" s="50">
        <v>13647.01</v>
      </c>
      <c r="E89" s="50">
        <f t="shared" si="19"/>
        <v>14192.8904</v>
      </c>
      <c r="F89" s="53">
        <v>1.27</v>
      </c>
      <c r="G89" s="50">
        <f t="shared" si="12"/>
        <v>17331.702700000002</v>
      </c>
      <c r="H89" s="50">
        <f t="shared" si="13"/>
        <v>18024.970808000002</v>
      </c>
      <c r="I89" s="49">
        <v>400</v>
      </c>
      <c r="J89" s="50">
        <v>3411.75</v>
      </c>
      <c r="K89" s="50">
        <f t="shared" si="20"/>
        <v>3548.2200000000003</v>
      </c>
      <c r="L89" s="53">
        <v>1.27</v>
      </c>
      <c r="M89" s="50">
        <f t="shared" si="14"/>
        <v>4332.9224999999997</v>
      </c>
      <c r="N89" s="50">
        <f t="shared" si="15"/>
        <v>4506.2394000000004</v>
      </c>
      <c r="O89" s="49">
        <v>902</v>
      </c>
      <c r="P89" s="50">
        <v>6823.49</v>
      </c>
      <c r="Q89" s="50">
        <f t="shared" si="21"/>
        <v>7096.4296000000004</v>
      </c>
      <c r="R89" s="53">
        <v>1.27</v>
      </c>
      <c r="S89" s="50">
        <f t="shared" si="16"/>
        <v>8665.8323</v>
      </c>
      <c r="T89" s="50">
        <f t="shared" si="17"/>
        <v>9012.4655920000005</v>
      </c>
      <c r="U89" s="50">
        <v>1640931</v>
      </c>
      <c r="V89" s="51">
        <f t="shared" si="18"/>
        <v>120439.8</v>
      </c>
      <c r="W89" s="67">
        <f t="shared" si="22"/>
        <v>1781983.3004763604</v>
      </c>
      <c r="X89" s="70">
        <f t="shared" si="23"/>
        <v>141052.30047636037</v>
      </c>
    </row>
    <row r="90" spans="1:24" s="28" customFormat="1" ht="14.25" customHeight="1">
      <c r="A90" s="14">
        <v>82</v>
      </c>
      <c r="B90" s="57" t="s">
        <v>87</v>
      </c>
      <c r="C90" s="49">
        <v>2</v>
      </c>
      <c r="D90" s="50">
        <v>13647.01</v>
      </c>
      <c r="E90" s="50">
        <f t="shared" si="19"/>
        <v>14192.8904</v>
      </c>
      <c r="F90" s="53">
        <v>1.5</v>
      </c>
      <c r="G90" s="50">
        <f t="shared" si="12"/>
        <v>20470.514999999999</v>
      </c>
      <c r="H90" s="50">
        <f t="shared" si="13"/>
        <v>21289.335599999999</v>
      </c>
      <c r="I90" s="49">
        <v>111</v>
      </c>
      <c r="J90" s="50">
        <v>3411.75</v>
      </c>
      <c r="K90" s="50">
        <f t="shared" si="20"/>
        <v>3548.2200000000003</v>
      </c>
      <c r="L90" s="53">
        <v>1.5</v>
      </c>
      <c r="M90" s="50">
        <f t="shared" si="14"/>
        <v>5117.625</v>
      </c>
      <c r="N90" s="50">
        <f t="shared" si="15"/>
        <v>5322.33</v>
      </c>
      <c r="O90" s="49">
        <v>156</v>
      </c>
      <c r="P90" s="50">
        <v>6823.49</v>
      </c>
      <c r="Q90" s="50">
        <f t="shared" si="21"/>
        <v>7096.4296000000004</v>
      </c>
      <c r="R90" s="53">
        <v>1.5</v>
      </c>
      <c r="S90" s="50">
        <f t="shared" si="16"/>
        <v>10235.235000000001</v>
      </c>
      <c r="T90" s="50">
        <f t="shared" si="17"/>
        <v>10644.644400000001</v>
      </c>
      <c r="U90" s="50">
        <v>93800</v>
      </c>
      <c r="V90" s="51">
        <f t="shared" si="18"/>
        <v>27532.6</v>
      </c>
      <c r="W90" s="67">
        <f t="shared" si="22"/>
        <v>411582.51252900006</v>
      </c>
      <c r="X90" s="70">
        <f t="shared" si="23"/>
        <v>317782.51252900006</v>
      </c>
    </row>
    <row r="91" spans="1:24" s="28" customFormat="1" ht="14.25" customHeight="1">
      <c r="A91" s="14">
        <v>83</v>
      </c>
      <c r="B91" s="57" t="s">
        <v>114</v>
      </c>
      <c r="C91" s="49">
        <v>30</v>
      </c>
      <c r="D91" s="50">
        <v>13647.01</v>
      </c>
      <c r="E91" s="50">
        <f t="shared" si="19"/>
        <v>14192.8904</v>
      </c>
      <c r="F91" s="53">
        <v>1.5</v>
      </c>
      <c r="G91" s="50">
        <f t="shared" si="12"/>
        <v>20470.514999999999</v>
      </c>
      <c r="H91" s="50">
        <f t="shared" si="13"/>
        <v>21289.335599999999</v>
      </c>
      <c r="I91" s="49">
        <v>3529</v>
      </c>
      <c r="J91" s="50">
        <v>3411.75</v>
      </c>
      <c r="K91" s="50">
        <f t="shared" si="20"/>
        <v>3548.2200000000003</v>
      </c>
      <c r="L91" s="53">
        <v>1.5</v>
      </c>
      <c r="M91" s="50">
        <f t="shared" si="14"/>
        <v>5117.625</v>
      </c>
      <c r="N91" s="50">
        <f t="shared" si="15"/>
        <v>5322.33</v>
      </c>
      <c r="O91" s="49">
        <v>7010</v>
      </c>
      <c r="P91" s="50">
        <v>6823.49</v>
      </c>
      <c r="Q91" s="50">
        <f t="shared" si="21"/>
        <v>7096.4296000000004</v>
      </c>
      <c r="R91" s="53">
        <v>1.5</v>
      </c>
      <c r="S91" s="50">
        <f t="shared" si="16"/>
        <v>10235.235000000001</v>
      </c>
      <c r="T91" s="50">
        <f t="shared" si="17"/>
        <v>10644.644400000001</v>
      </c>
      <c r="U91" s="50">
        <v>300000</v>
      </c>
      <c r="V91" s="51">
        <f t="shared" si="18"/>
        <v>1125164.8</v>
      </c>
      <c r="W91" s="67">
        <f t="shared" si="22"/>
        <v>16872971.251905002</v>
      </c>
      <c r="X91" s="70">
        <f t="shared" si="23"/>
        <v>16572971.251905002</v>
      </c>
    </row>
    <row r="92" spans="1:24" s="28" customFormat="1" ht="14.25" customHeight="1">
      <c r="A92" s="14">
        <v>84</v>
      </c>
      <c r="B92" s="57" t="s">
        <v>75</v>
      </c>
      <c r="C92" s="49">
        <v>0</v>
      </c>
      <c r="D92" s="50">
        <v>13647.01</v>
      </c>
      <c r="E92" s="50">
        <f t="shared" si="19"/>
        <v>14192.8904</v>
      </c>
      <c r="F92" s="53">
        <v>2</v>
      </c>
      <c r="G92" s="50">
        <f t="shared" si="12"/>
        <v>27294.02</v>
      </c>
      <c r="H92" s="50">
        <f t="shared" si="13"/>
        <v>28385.7808</v>
      </c>
      <c r="I92" s="49">
        <v>106</v>
      </c>
      <c r="J92" s="50">
        <v>3411.75</v>
      </c>
      <c r="K92" s="50">
        <f t="shared" si="20"/>
        <v>3548.2200000000003</v>
      </c>
      <c r="L92" s="53">
        <v>2</v>
      </c>
      <c r="M92" s="50">
        <f t="shared" si="14"/>
        <v>6823.5</v>
      </c>
      <c r="N92" s="50">
        <f t="shared" si="15"/>
        <v>7096.4400000000005</v>
      </c>
      <c r="O92" s="49">
        <v>210</v>
      </c>
      <c r="P92" s="50">
        <v>6823.49</v>
      </c>
      <c r="Q92" s="50">
        <f t="shared" si="21"/>
        <v>7096.4296000000004</v>
      </c>
      <c r="R92" s="53">
        <v>2</v>
      </c>
      <c r="S92" s="50">
        <f t="shared" si="16"/>
        <v>13646.98</v>
      </c>
      <c r="T92" s="50">
        <f t="shared" si="17"/>
        <v>14192.859200000001</v>
      </c>
      <c r="U92" s="50">
        <v>242150.44</v>
      </c>
      <c r="V92" s="51">
        <f t="shared" si="18"/>
        <v>44891.3</v>
      </c>
      <c r="W92" s="67">
        <f t="shared" si="22"/>
        <v>669736.65888</v>
      </c>
      <c r="X92" s="70">
        <f t="shared" si="23"/>
        <v>427586.21888</v>
      </c>
    </row>
    <row r="93" spans="1:24" s="28" customFormat="1" ht="14.25" customHeight="1">
      <c r="A93" s="14">
        <v>85</v>
      </c>
      <c r="B93" s="57" t="s">
        <v>115</v>
      </c>
      <c r="C93" s="49">
        <v>19</v>
      </c>
      <c r="D93" s="50">
        <v>13647.01</v>
      </c>
      <c r="E93" s="50">
        <f t="shared" si="19"/>
        <v>14192.8904</v>
      </c>
      <c r="F93" s="53">
        <v>1.5</v>
      </c>
      <c r="G93" s="50">
        <f t="shared" si="12"/>
        <v>20470.514999999999</v>
      </c>
      <c r="H93" s="50">
        <f t="shared" si="13"/>
        <v>21289.335599999999</v>
      </c>
      <c r="I93" s="49">
        <v>1455</v>
      </c>
      <c r="J93" s="50">
        <v>3411.75</v>
      </c>
      <c r="K93" s="50">
        <f t="shared" si="20"/>
        <v>3548.2200000000003</v>
      </c>
      <c r="L93" s="53">
        <v>1.5</v>
      </c>
      <c r="M93" s="50">
        <f t="shared" si="14"/>
        <v>5117.625</v>
      </c>
      <c r="N93" s="50">
        <f t="shared" si="15"/>
        <v>5322.33</v>
      </c>
      <c r="O93" s="49">
        <v>2300</v>
      </c>
      <c r="P93" s="50">
        <v>6823.49</v>
      </c>
      <c r="Q93" s="50">
        <f t="shared" si="21"/>
        <v>7096.4296000000004</v>
      </c>
      <c r="R93" s="53">
        <v>1.5</v>
      </c>
      <c r="S93" s="50">
        <f t="shared" si="16"/>
        <v>10235.235000000001</v>
      </c>
      <c r="T93" s="50">
        <f t="shared" si="17"/>
        <v>10644.644400000001</v>
      </c>
      <c r="U93" s="50">
        <v>34608.32</v>
      </c>
      <c r="V93" s="51">
        <f t="shared" si="18"/>
        <v>390353.6</v>
      </c>
      <c r="W93" s="67">
        <f t="shared" si="22"/>
        <v>5854784.861556001</v>
      </c>
      <c r="X93" s="70">
        <f t="shared" si="23"/>
        <v>5820176.5415560007</v>
      </c>
    </row>
    <row r="94" spans="1:24" s="28" customFormat="1" ht="14.25" customHeight="1">
      <c r="A94" s="30">
        <v>86</v>
      </c>
      <c r="B94" s="57" t="s">
        <v>116</v>
      </c>
      <c r="C94" s="49">
        <v>26</v>
      </c>
      <c r="D94" s="50">
        <v>13647.01</v>
      </c>
      <c r="E94" s="50">
        <f t="shared" si="19"/>
        <v>14192.8904</v>
      </c>
      <c r="F94" s="53">
        <v>1.4</v>
      </c>
      <c r="G94" s="50">
        <f t="shared" si="12"/>
        <v>19105.813999999998</v>
      </c>
      <c r="H94" s="50">
        <f t="shared" si="13"/>
        <v>19870.046559999999</v>
      </c>
      <c r="I94" s="49">
        <v>3</v>
      </c>
      <c r="J94" s="50">
        <v>3411.75</v>
      </c>
      <c r="K94" s="50">
        <f t="shared" si="20"/>
        <v>3548.2200000000003</v>
      </c>
      <c r="L94" s="53">
        <v>1.4</v>
      </c>
      <c r="M94" s="50">
        <f t="shared" si="14"/>
        <v>4776.45</v>
      </c>
      <c r="N94" s="50">
        <f t="shared" si="15"/>
        <v>4967.5079999999998</v>
      </c>
      <c r="O94" s="49">
        <v>0</v>
      </c>
      <c r="P94" s="50">
        <v>6823.49</v>
      </c>
      <c r="Q94" s="50">
        <f t="shared" si="21"/>
        <v>7096.4296000000004</v>
      </c>
      <c r="R94" s="53">
        <v>1.4</v>
      </c>
      <c r="S94" s="50">
        <f t="shared" si="16"/>
        <v>9552.8859999999986</v>
      </c>
      <c r="T94" s="50">
        <f t="shared" si="17"/>
        <v>9935.00144</v>
      </c>
      <c r="U94" s="50">
        <v>0</v>
      </c>
      <c r="V94" s="51">
        <f t="shared" si="18"/>
        <v>6357.8</v>
      </c>
      <c r="W94" s="67">
        <f t="shared" si="22"/>
        <v>95367.623912400013</v>
      </c>
      <c r="X94" s="70">
        <f t="shared" si="23"/>
        <v>95367.623912400013</v>
      </c>
    </row>
    <row r="95" spans="1:24" s="28" customFormat="1">
      <c r="C95" s="29"/>
      <c r="I95" s="29"/>
      <c r="J95" s="29"/>
      <c r="O95" s="29"/>
    </row>
    <row r="96" spans="1:24" s="28" customFormat="1">
      <c r="C96" s="29"/>
      <c r="I96" s="29"/>
      <c r="J96" s="29"/>
      <c r="O96" s="29"/>
    </row>
    <row r="97" spans="3:15" s="28" customFormat="1">
      <c r="C97" s="29"/>
      <c r="I97" s="29"/>
      <c r="J97" s="29"/>
      <c r="O97" s="29"/>
    </row>
    <row r="98" spans="3:15" s="28" customFormat="1">
      <c r="C98" s="29"/>
      <c r="I98" s="29"/>
      <c r="J98" s="29"/>
      <c r="O98" s="29"/>
    </row>
    <row r="99" spans="3:15" s="28" customFormat="1">
      <c r="C99" s="29"/>
      <c r="I99" s="29"/>
      <c r="J99" s="29"/>
      <c r="O99" s="29"/>
    </row>
    <row r="100" spans="3:15" s="28" customFormat="1">
      <c r="C100" s="29"/>
      <c r="I100" s="29"/>
      <c r="J100" s="29"/>
      <c r="O100" s="29"/>
    </row>
    <row r="101" spans="3:15" s="28" customFormat="1">
      <c r="C101" s="29"/>
      <c r="I101" s="29"/>
      <c r="J101" s="29"/>
      <c r="O101" s="29"/>
    </row>
    <row r="102" spans="3:15" s="28" customFormat="1">
      <c r="C102" s="29"/>
      <c r="I102" s="29"/>
      <c r="J102" s="29"/>
      <c r="O102" s="29"/>
    </row>
    <row r="103" spans="3:15" s="28" customFormat="1">
      <c r="C103" s="29"/>
      <c r="I103" s="29"/>
      <c r="J103" s="29"/>
      <c r="O103" s="29"/>
    </row>
    <row r="104" spans="3:15" s="28" customFormat="1">
      <c r="C104" s="29"/>
      <c r="I104" s="29"/>
      <c r="J104" s="29"/>
      <c r="O104" s="29"/>
    </row>
    <row r="105" spans="3:15" s="28" customFormat="1">
      <c r="C105" s="29"/>
      <c r="I105" s="29"/>
      <c r="J105" s="29"/>
      <c r="O105" s="29"/>
    </row>
    <row r="106" spans="3:15" s="28" customFormat="1">
      <c r="C106" s="29"/>
      <c r="I106" s="29"/>
      <c r="J106" s="29"/>
      <c r="O106" s="29"/>
    </row>
    <row r="107" spans="3:15" s="28" customFormat="1">
      <c r="C107" s="29"/>
      <c r="I107" s="29"/>
      <c r="J107" s="29"/>
      <c r="O107" s="29"/>
    </row>
    <row r="108" spans="3:15" s="28" customFormat="1">
      <c r="C108" s="29"/>
      <c r="I108" s="29"/>
      <c r="J108" s="29"/>
      <c r="O108" s="29"/>
    </row>
    <row r="109" spans="3:15" s="28" customFormat="1">
      <c r="C109" s="29"/>
      <c r="I109" s="29"/>
      <c r="J109" s="29"/>
      <c r="O109" s="29"/>
    </row>
    <row r="110" spans="3:15" s="28" customFormat="1">
      <c r="C110" s="29"/>
      <c r="I110" s="29"/>
      <c r="J110" s="29"/>
      <c r="O110" s="29"/>
    </row>
    <row r="111" spans="3:15" s="28" customFormat="1">
      <c r="C111" s="29"/>
      <c r="I111" s="29"/>
      <c r="J111" s="29"/>
      <c r="O111" s="29"/>
    </row>
    <row r="112" spans="3:15" s="28" customFormat="1">
      <c r="C112" s="29"/>
      <c r="I112" s="29"/>
      <c r="J112" s="29"/>
      <c r="O112" s="29"/>
    </row>
    <row r="113" spans="3:15" s="28" customFormat="1">
      <c r="C113" s="29"/>
      <c r="I113" s="29"/>
      <c r="J113" s="29"/>
      <c r="O113" s="29"/>
    </row>
    <row r="114" spans="3:15" s="28" customFormat="1">
      <c r="C114" s="29"/>
      <c r="I114" s="29"/>
      <c r="J114" s="29"/>
      <c r="O114" s="29"/>
    </row>
    <row r="115" spans="3:15" s="28" customFormat="1">
      <c r="C115" s="29"/>
      <c r="I115" s="29"/>
      <c r="J115" s="29"/>
      <c r="O115" s="29"/>
    </row>
    <row r="116" spans="3:15" s="28" customFormat="1">
      <c r="C116" s="29"/>
      <c r="I116" s="29"/>
      <c r="J116" s="29"/>
      <c r="O116" s="29"/>
    </row>
    <row r="117" spans="3:15" s="28" customFormat="1">
      <c r="C117" s="29"/>
      <c r="I117" s="29"/>
      <c r="J117" s="29"/>
      <c r="O117" s="29"/>
    </row>
    <row r="118" spans="3:15" s="28" customFormat="1">
      <c r="C118" s="29"/>
      <c r="I118" s="29"/>
      <c r="J118" s="29"/>
      <c r="O118" s="29"/>
    </row>
    <row r="119" spans="3:15" s="28" customFormat="1">
      <c r="C119" s="29"/>
      <c r="I119" s="29"/>
      <c r="J119" s="29"/>
      <c r="O119" s="29"/>
    </row>
    <row r="120" spans="3:15" s="28" customFormat="1">
      <c r="C120" s="29"/>
      <c r="I120" s="29"/>
      <c r="J120" s="29"/>
      <c r="O120" s="29"/>
    </row>
    <row r="121" spans="3:15" s="28" customFormat="1">
      <c r="C121" s="29"/>
      <c r="I121" s="29"/>
      <c r="J121" s="29"/>
      <c r="O121" s="29"/>
    </row>
    <row r="122" spans="3:15" s="28" customFormat="1">
      <c r="C122" s="29"/>
      <c r="I122" s="29"/>
      <c r="J122" s="29"/>
      <c r="O122" s="29"/>
    </row>
    <row r="123" spans="3:15" s="28" customFormat="1">
      <c r="C123" s="29"/>
      <c r="I123" s="29"/>
      <c r="J123" s="29"/>
      <c r="O123" s="29"/>
    </row>
    <row r="124" spans="3:15" s="28" customFormat="1">
      <c r="C124" s="29"/>
      <c r="I124" s="29"/>
      <c r="J124" s="29"/>
      <c r="O124" s="29"/>
    </row>
    <row r="125" spans="3:15" s="28" customFormat="1">
      <c r="C125" s="29"/>
      <c r="I125" s="29"/>
      <c r="J125" s="29"/>
      <c r="O125" s="29"/>
    </row>
    <row r="126" spans="3:15" s="28" customFormat="1">
      <c r="C126" s="29"/>
      <c r="I126" s="29"/>
      <c r="J126" s="29"/>
      <c r="O126" s="29"/>
    </row>
    <row r="127" spans="3:15" s="28" customFormat="1">
      <c r="C127" s="29"/>
      <c r="I127" s="29"/>
      <c r="J127" s="29"/>
      <c r="O127" s="29"/>
    </row>
    <row r="128" spans="3:15" s="28" customFormat="1">
      <c r="C128" s="29"/>
      <c r="I128" s="29"/>
      <c r="J128" s="29"/>
      <c r="O128" s="29"/>
    </row>
    <row r="129" spans="3:15" s="28" customFormat="1">
      <c r="C129" s="29"/>
      <c r="I129" s="29"/>
      <c r="J129" s="29"/>
      <c r="O129" s="29"/>
    </row>
    <row r="130" spans="3:15" s="28" customFormat="1">
      <c r="C130" s="29"/>
      <c r="I130" s="29"/>
      <c r="J130" s="29"/>
      <c r="O130" s="29"/>
    </row>
    <row r="131" spans="3:15" s="28" customFormat="1">
      <c r="C131" s="29"/>
      <c r="I131" s="29"/>
      <c r="J131" s="29"/>
      <c r="O131" s="29"/>
    </row>
    <row r="132" spans="3:15" s="28" customFormat="1">
      <c r="C132" s="29"/>
      <c r="I132" s="29"/>
      <c r="J132" s="29"/>
      <c r="O132" s="29"/>
    </row>
    <row r="133" spans="3:15" s="28" customFormat="1">
      <c r="C133" s="29"/>
      <c r="I133" s="29"/>
      <c r="J133" s="29"/>
      <c r="O133" s="29"/>
    </row>
    <row r="134" spans="3:15" s="28" customFormat="1">
      <c r="C134" s="29"/>
      <c r="I134" s="29"/>
      <c r="J134" s="29"/>
      <c r="O134" s="29"/>
    </row>
    <row r="135" spans="3:15" s="28" customFormat="1">
      <c r="C135" s="29"/>
      <c r="I135" s="29"/>
      <c r="J135" s="29"/>
      <c r="O135" s="29"/>
    </row>
    <row r="136" spans="3:15" s="28" customFormat="1">
      <c r="C136" s="29"/>
      <c r="I136" s="29"/>
      <c r="J136" s="29"/>
      <c r="O136" s="29"/>
    </row>
    <row r="137" spans="3:15" s="28" customFormat="1">
      <c r="C137" s="29"/>
      <c r="I137" s="29"/>
      <c r="J137" s="29"/>
      <c r="O137" s="29"/>
    </row>
    <row r="138" spans="3:15" s="28" customFormat="1">
      <c r="C138" s="29"/>
      <c r="I138" s="29"/>
      <c r="J138" s="29"/>
      <c r="O138" s="29"/>
    </row>
    <row r="139" spans="3:15" s="28" customFormat="1">
      <c r="C139" s="29"/>
      <c r="I139" s="29"/>
      <c r="J139" s="29"/>
      <c r="O139" s="29"/>
    </row>
    <row r="140" spans="3:15" s="28" customFormat="1">
      <c r="C140" s="29"/>
      <c r="I140" s="29"/>
      <c r="J140" s="29"/>
      <c r="O140" s="29"/>
    </row>
    <row r="141" spans="3:15" s="28" customFormat="1">
      <c r="C141" s="29"/>
      <c r="I141" s="29"/>
      <c r="J141" s="29"/>
      <c r="O141" s="29"/>
    </row>
    <row r="142" spans="3:15" s="28" customFormat="1">
      <c r="C142" s="29"/>
      <c r="I142" s="29"/>
      <c r="J142" s="29"/>
      <c r="O142" s="29"/>
    </row>
    <row r="143" spans="3:15" s="28" customFormat="1">
      <c r="C143" s="29"/>
      <c r="I143" s="29"/>
      <c r="J143" s="29"/>
      <c r="O143" s="29"/>
    </row>
    <row r="144" spans="3:15" s="28" customFormat="1">
      <c r="C144" s="29"/>
      <c r="I144" s="29"/>
      <c r="J144" s="29"/>
      <c r="O144" s="29"/>
    </row>
    <row r="145" spans="3:15" s="28" customFormat="1">
      <c r="C145" s="29"/>
      <c r="I145" s="29"/>
      <c r="J145" s="29"/>
      <c r="O145" s="29"/>
    </row>
    <row r="146" spans="3:15" s="28" customFormat="1">
      <c r="C146" s="29"/>
      <c r="I146" s="29"/>
      <c r="J146" s="29"/>
      <c r="O146" s="29"/>
    </row>
    <row r="147" spans="3:15" s="28" customFormat="1">
      <c r="C147" s="29"/>
      <c r="I147" s="29"/>
      <c r="J147" s="29"/>
      <c r="O147" s="29"/>
    </row>
    <row r="148" spans="3:15" s="28" customFormat="1">
      <c r="C148" s="29"/>
      <c r="I148" s="29"/>
      <c r="J148" s="29"/>
      <c r="O148" s="29"/>
    </row>
    <row r="149" spans="3:15" s="28" customFormat="1">
      <c r="C149" s="29"/>
      <c r="I149" s="29"/>
      <c r="J149" s="29"/>
      <c r="O149" s="29"/>
    </row>
    <row r="150" spans="3:15" s="28" customFormat="1">
      <c r="C150" s="29"/>
      <c r="I150" s="29"/>
      <c r="J150" s="29"/>
      <c r="O150" s="29"/>
    </row>
    <row r="151" spans="3:15" s="28" customFormat="1">
      <c r="C151" s="29"/>
      <c r="I151" s="29"/>
      <c r="J151" s="29"/>
      <c r="O151" s="29"/>
    </row>
    <row r="152" spans="3:15" s="28" customFormat="1">
      <c r="C152" s="29"/>
      <c r="I152" s="29"/>
      <c r="J152" s="29"/>
      <c r="O152" s="29"/>
    </row>
    <row r="153" spans="3:15" s="28" customFormat="1">
      <c r="C153" s="29"/>
      <c r="I153" s="29"/>
      <c r="J153" s="29"/>
      <c r="O153" s="29"/>
    </row>
    <row r="154" spans="3:15" s="28" customFormat="1">
      <c r="C154" s="29"/>
      <c r="I154" s="29"/>
      <c r="J154" s="29"/>
      <c r="O154" s="29"/>
    </row>
    <row r="155" spans="3:15" s="28" customFormat="1">
      <c r="C155" s="29"/>
      <c r="I155" s="29"/>
      <c r="J155" s="29"/>
      <c r="O155" s="29"/>
    </row>
    <row r="156" spans="3:15" s="28" customFormat="1">
      <c r="C156" s="29"/>
      <c r="I156" s="29"/>
      <c r="J156" s="29"/>
      <c r="O156" s="29"/>
    </row>
    <row r="157" spans="3:15" s="28" customFormat="1">
      <c r="C157" s="29"/>
      <c r="I157" s="29"/>
      <c r="J157" s="29"/>
      <c r="O157" s="29"/>
    </row>
    <row r="158" spans="3:15" s="28" customFormat="1">
      <c r="C158" s="29"/>
      <c r="I158" s="29"/>
      <c r="J158" s="29"/>
      <c r="O158" s="29"/>
    </row>
    <row r="159" spans="3:15" s="28" customFormat="1">
      <c r="C159" s="29"/>
      <c r="I159" s="29"/>
      <c r="J159" s="29"/>
      <c r="O159" s="29"/>
    </row>
    <row r="160" spans="3:15" s="28" customFormat="1">
      <c r="C160" s="29"/>
      <c r="I160" s="29"/>
      <c r="J160" s="29"/>
      <c r="O160" s="29"/>
    </row>
    <row r="161" spans="3:15" s="28" customFormat="1">
      <c r="C161" s="29"/>
      <c r="I161" s="29"/>
      <c r="J161" s="29"/>
      <c r="O161" s="29"/>
    </row>
    <row r="162" spans="3:15" s="28" customFormat="1">
      <c r="C162" s="29"/>
      <c r="I162" s="29"/>
      <c r="J162" s="29"/>
      <c r="O162" s="29"/>
    </row>
    <row r="163" spans="3:15" s="28" customFormat="1">
      <c r="C163" s="29"/>
      <c r="I163" s="29"/>
      <c r="J163" s="29"/>
      <c r="O163" s="29"/>
    </row>
    <row r="164" spans="3:15" s="28" customFormat="1">
      <c r="C164" s="29"/>
      <c r="I164" s="29"/>
      <c r="J164" s="29"/>
      <c r="O164" s="29"/>
    </row>
    <row r="165" spans="3:15" s="28" customFormat="1">
      <c r="C165" s="29"/>
      <c r="I165" s="29"/>
      <c r="J165" s="29"/>
      <c r="O165" s="29"/>
    </row>
    <row r="166" spans="3:15" s="28" customFormat="1">
      <c r="C166" s="29"/>
      <c r="I166" s="29"/>
      <c r="J166" s="29"/>
      <c r="O166" s="29"/>
    </row>
    <row r="167" spans="3:15" s="28" customFormat="1">
      <c r="C167" s="29"/>
      <c r="I167" s="29"/>
      <c r="J167" s="29"/>
      <c r="O167" s="29"/>
    </row>
    <row r="168" spans="3:15" s="28" customFormat="1">
      <c r="C168" s="29"/>
      <c r="I168" s="29"/>
      <c r="J168" s="29"/>
      <c r="O168" s="29"/>
    </row>
    <row r="169" spans="3:15" s="28" customFormat="1">
      <c r="C169" s="29"/>
      <c r="I169" s="29"/>
      <c r="J169" s="29"/>
      <c r="O169" s="29"/>
    </row>
    <row r="170" spans="3:15" s="28" customFormat="1">
      <c r="C170" s="29"/>
      <c r="I170" s="29"/>
      <c r="J170" s="29"/>
      <c r="O170" s="29"/>
    </row>
    <row r="171" spans="3:15" s="28" customFormat="1">
      <c r="C171" s="29"/>
      <c r="I171" s="29"/>
      <c r="J171" s="29"/>
      <c r="O171" s="29"/>
    </row>
    <row r="172" spans="3:15" s="28" customFormat="1">
      <c r="C172" s="29"/>
      <c r="I172" s="29"/>
      <c r="J172" s="29"/>
      <c r="O172" s="29"/>
    </row>
    <row r="173" spans="3:15" s="28" customFormat="1">
      <c r="C173" s="29"/>
      <c r="I173" s="29"/>
      <c r="J173" s="29"/>
      <c r="O173" s="29"/>
    </row>
    <row r="174" spans="3:15" s="28" customFormat="1">
      <c r="C174" s="29"/>
      <c r="I174" s="29"/>
      <c r="J174" s="29"/>
      <c r="O174" s="29"/>
    </row>
    <row r="175" spans="3:15" s="28" customFormat="1">
      <c r="C175" s="29"/>
      <c r="I175" s="29"/>
      <c r="J175" s="29"/>
      <c r="O175" s="29"/>
    </row>
    <row r="176" spans="3:15" s="28" customFormat="1">
      <c r="C176" s="29"/>
      <c r="I176" s="29"/>
      <c r="J176" s="29"/>
      <c r="O176" s="29"/>
    </row>
    <row r="177" spans="3:15" s="28" customFormat="1">
      <c r="C177" s="29"/>
      <c r="I177" s="29"/>
      <c r="J177" s="29"/>
      <c r="O177" s="29"/>
    </row>
    <row r="178" spans="3:15" s="28" customFormat="1">
      <c r="C178" s="29"/>
      <c r="I178" s="29"/>
      <c r="J178" s="29"/>
      <c r="O178" s="29"/>
    </row>
    <row r="179" spans="3:15" s="28" customFormat="1">
      <c r="C179" s="29"/>
      <c r="I179" s="29"/>
      <c r="J179" s="29"/>
      <c r="O179" s="29"/>
    </row>
    <row r="180" spans="3:15" s="28" customFormat="1">
      <c r="C180" s="29"/>
      <c r="I180" s="29"/>
      <c r="J180" s="29"/>
      <c r="O180" s="29"/>
    </row>
    <row r="181" spans="3:15" s="28" customFormat="1">
      <c r="C181" s="29"/>
      <c r="I181" s="29"/>
      <c r="J181" s="29"/>
      <c r="O181" s="29"/>
    </row>
    <row r="182" spans="3:15" s="28" customFormat="1">
      <c r="C182" s="29"/>
      <c r="I182" s="29"/>
      <c r="J182" s="29"/>
      <c r="O182" s="29"/>
    </row>
    <row r="183" spans="3:15" s="28" customFormat="1">
      <c r="C183" s="29"/>
      <c r="I183" s="29"/>
      <c r="J183" s="29"/>
      <c r="O183" s="29"/>
    </row>
    <row r="184" spans="3:15" s="28" customFormat="1">
      <c r="C184" s="29"/>
      <c r="I184" s="29"/>
      <c r="J184" s="29"/>
      <c r="O184" s="29"/>
    </row>
    <row r="185" spans="3:15" s="28" customFormat="1">
      <c r="C185" s="29"/>
      <c r="I185" s="29"/>
      <c r="J185" s="29"/>
      <c r="O185" s="29"/>
    </row>
    <row r="186" spans="3:15" s="28" customFormat="1">
      <c r="C186" s="29"/>
      <c r="I186" s="29"/>
      <c r="J186" s="29"/>
      <c r="O186" s="29"/>
    </row>
    <row r="187" spans="3:15" s="28" customFormat="1">
      <c r="C187" s="29"/>
      <c r="I187" s="29"/>
      <c r="J187" s="29"/>
      <c r="O187" s="29"/>
    </row>
    <row r="188" spans="3:15" s="28" customFormat="1">
      <c r="C188" s="29"/>
      <c r="I188" s="29"/>
      <c r="J188" s="29"/>
      <c r="O188" s="29"/>
    </row>
    <row r="189" spans="3:15" s="28" customFormat="1">
      <c r="C189" s="29"/>
      <c r="I189" s="29"/>
      <c r="J189" s="29"/>
      <c r="O189" s="29"/>
    </row>
    <row r="190" spans="3:15" s="28" customFormat="1">
      <c r="C190" s="29"/>
      <c r="I190" s="29"/>
      <c r="J190" s="29"/>
      <c r="O190" s="29"/>
    </row>
    <row r="191" spans="3:15" s="28" customFormat="1">
      <c r="C191" s="29"/>
      <c r="I191" s="29"/>
      <c r="J191" s="29"/>
      <c r="O191" s="29"/>
    </row>
    <row r="192" spans="3:15" s="28" customFormat="1">
      <c r="C192" s="29"/>
      <c r="I192" s="29"/>
      <c r="J192" s="29"/>
      <c r="O192" s="29"/>
    </row>
    <row r="193" spans="3:15" s="28" customFormat="1">
      <c r="C193" s="29"/>
      <c r="I193" s="29"/>
      <c r="J193" s="29"/>
      <c r="O193" s="29"/>
    </row>
    <row r="194" spans="3:15" s="28" customFormat="1">
      <c r="C194" s="29"/>
      <c r="I194" s="29"/>
      <c r="J194" s="29"/>
      <c r="O194" s="29"/>
    </row>
    <row r="195" spans="3:15" s="28" customFormat="1">
      <c r="C195" s="29"/>
      <c r="I195" s="29"/>
      <c r="J195" s="29"/>
      <c r="O195" s="29"/>
    </row>
    <row r="196" spans="3:15" s="28" customFormat="1">
      <c r="C196" s="29"/>
      <c r="I196" s="29"/>
      <c r="J196" s="29"/>
      <c r="O196" s="29"/>
    </row>
    <row r="197" spans="3:15" s="28" customFormat="1">
      <c r="C197" s="29"/>
      <c r="I197" s="29"/>
      <c r="J197" s="29"/>
      <c r="O197" s="29"/>
    </row>
    <row r="198" spans="3:15" s="28" customFormat="1">
      <c r="C198" s="29"/>
      <c r="I198" s="29"/>
      <c r="J198" s="29"/>
      <c r="O198" s="29"/>
    </row>
    <row r="199" spans="3:15" s="28" customFormat="1">
      <c r="C199" s="29"/>
      <c r="I199" s="29"/>
      <c r="J199" s="29"/>
      <c r="O199" s="29"/>
    </row>
    <row r="200" spans="3:15" s="28" customFormat="1">
      <c r="C200" s="29"/>
      <c r="I200" s="29"/>
      <c r="J200" s="29"/>
      <c r="O200" s="29"/>
    </row>
    <row r="201" spans="3:15" s="28" customFormat="1">
      <c r="C201" s="29"/>
      <c r="I201" s="29"/>
      <c r="J201" s="29"/>
      <c r="O201" s="29"/>
    </row>
    <row r="202" spans="3:15" s="28" customFormat="1">
      <c r="C202" s="29"/>
      <c r="I202" s="29"/>
      <c r="J202" s="29"/>
      <c r="O202" s="29"/>
    </row>
    <row r="203" spans="3:15" s="28" customFormat="1">
      <c r="C203" s="29"/>
      <c r="I203" s="29"/>
      <c r="J203" s="29"/>
      <c r="O203" s="29"/>
    </row>
    <row r="204" spans="3:15" s="28" customFormat="1">
      <c r="C204" s="29"/>
      <c r="I204" s="29"/>
      <c r="J204" s="29"/>
      <c r="O204" s="29"/>
    </row>
    <row r="205" spans="3:15" s="28" customFormat="1">
      <c r="C205" s="29"/>
      <c r="I205" s="29"/>
      <c r="J205" s="29"/>
      <c r="O205" s="29"/>
    </row>
    <row r="206" spans="3:15" s="28" customFormat="1">
      <c r="C206" s="29"/>
      <c r="I206" s="29"/>
      <c r="J206" s="29"/>
      <c r="O206" s="29"/>
    </row>
    <row r="207" spans="3:15" s="28" customFormat="1">
      <c r="C207" s="29"/>
      <c r="I207" s="29"/>
      <c r="J207" s="29"/>
      <c r="O207" s="29"/>
    </row>
    <row r="208" spans="3:15" s="28" customFormat="1">
      <c r="C208" s="29"/>
      <c r="I208" s="29"/>
      <c r="J208" s="29"/>
      <c r="O208" s="29"/>
    </row>
    <row r="209" spans="3:15" s="28" customFormat="1">
      <c r="C209" s="29"/>
      <c r="I209" s="29"/>
      <c r="J209" s="29"/>
      <c r="O209" s="29"/>
    </row>
    <row r="210" spans="3:15" s="28" customFormat="1">
      <c r="C210" s="29"/>
      <c r="I210" s="29"/>
      <c r="J210" s="29"/>
      <c r="O210" s="29"/>
    </row>
    <row r="211" spans="3:15" s="28" customFormat="1">
      <c r="C211" s="29"/>
      <c r="I211" s="29"/>
      <c r="J211" s="29"/>
      <c r="O211" s="29"/>
    </row>
    <row r="212" spans="3:15" s="28" customFormat="1">
      <c r="C212" s="29"/>
      <c r="I212" s="29"/>
      <c r="J212" s="29"/>
      <c r="O212" s="29"/>
    </row>
    <row r="213" spans="3:15" s="28" customFormat="1">
      <c r="C213" s="29"/>
      <c r="I213" s="29"/>
      <c r="J213" s="29"/>
      <c r="O213" s="29"/>
    </row>
    <row r="214" spans="3:15" s="28" customFormat="1">
      <c r="C214" s="29"/>
      <c r="I214" s="29"/>
      <c r="J214" s="29"/>
      <c r="O214" s="29"/>
    </row>
    <row r="215" spans="3:15" s="28" customFormat="1">
      <c r="C215" s="29"/>
      <c r="I215" s="29"/>
      <c r="J215" s="29"/>
      <c r="O215" s="29"/>
    </row>
    <row r="216" spans="3:15" s="28" customFormat="1">
      <c r="C216" s="29"/>
      <c r="I216" s="29"/>
      <c r="J216" s="29"/>
      <c r="O216" s="29"/>
    </row>
    <row r="217" spans="3:15" s="28" customFormat="1">
      <c r="C217" s="29"/>
      <c r="I217" s="29"/>
      <c r="J217" s="29"/>
      <c r="O217" s="29"/>
    </row>
    <row r="218" spans="3:15" s="28" customFormat="1">
      <c r="C218" s="29"/>
      <c r="I218" s="29"/>
      <c r="J218" s="29"/>
      <c r="O218" s="29"/>
    </row>
    <row r="219" spans="3:15" s="28" customFormat="1">
      <c r="C219" s="29"/>
      <c r="I219" s="29"/>
      <c r="J219" s="29"/>
      <c r="O219" s="29"/>
    </row>
    <row r="220" spans="3:15" s="28" customFormat="1">
      <c r="C220" s="29"/>
      <c r="I220" s="29"/>
      <c r="J220" s="29"/>
      <c r="O220" s="29"/>
    </row>
    <row r="221" spans="3:15" s="28" customFormat="1">
      <c r="C221" s="29"/>
      <c r="I221" s="29"/>
      <c r="J221" s="29"/>
      <c r="O221" s="29"/>
    </row>
    <row r="222" spans="3:15" s="28" customFormat="1">
      <c r="C222" s="29"/>
      <c r="I222" s="29"/>
      <c r="J222" s="29"/>
      <c r="O222" s="29"/>
    </row>
    <row r="223" spans="3:15" s="28" customFormat="1">
      <c r="C223" s="29"/>
      <c r="I223" s="29"/>
      <c r="J223" s="29"/>
      <c r="O223" s="29"/>
    </row>
    <row r="224" spans="3:15" s="28" customFormat="1">
      <c r="C224" s="29"/>
      <c r="I224" s="29"/>
      <c r="J224" s="29"/>
      <c r="O224" s="29"/>
    </row>
    <row r="225" spans="3:15" s="28" customFormat="1">
      <c r="C225" s="29"/>
      <c r="I225" s="29"/>
      <c r="J225" s="29"/>
      <c r="O225" s="29"/>
    </row>
    <row r="226" spans="3:15" s="28" customFormat="1">
      <c r="C226" s="29"/>
      <c r="I226" s="29"/>
      <c r="J226" s="29"/>
      <c r="O226" s="29"/>
    </row>
    <row r="227" spans="3:15" s="28" customFormat="1">
      <c r="C227" s="29"/>
      <c r="I227" s="29"/>
      <c r="J227" s="29"/>
      <c r="O227" s="29"/>
    </row>
    <row r="228" spans="3:15" s="28" customFormat="1">
      <c r="C228" s="29"/>
      <c r="I228" s="29"/>
      <c r="J228" s="29"/>
      <c r="O228" s="29"/>
    </row>
    <row r="229" spans="3:15" s="28" customFormat="1">
      <c r="C229" s="29"/>
      <c r="I229" s="29"/>
      <c r="J229" s="29"/>
      <c r="O229" s="29"/>
    </row>
    <row r="230" spans="3:15" s="28" customFormat="1">
      <c r="C230" s="29"/>
      <c r="I230" s="29"/>
      <c r="J230" s="29"/>
      <c r="O230" s="29"/>
    </row>
    <row r="231" spans="3:15" s="28" customFormat="1">
      <c r="C231" s="29"/>
      <c r="I231" s="29"/>
      <c r="J231" s="29"/>
      <c r="O231" s="29"/>
    </row>
    <row r="232" spans="3:15" s="28" customFormat="1">
      <c r="C232" s="29"/>
      <c r="I232" s="29"/>
      <c r="J232" s="29"/>
      <c r="O232" s="29"/>
    </row>
    <row r="233" spans="3:15" s="28" customFormat="1">
      <c r="C233" s="29"/>
      <c r="I233" s="29"/>
      <c r="J233" s="29"/>
      <c r="O233" s="29"/>
    </row>
    <row r="234" spans="3:15" s="28" customFormat="1">
      <c r="C234" s="29"/>
      <c r="I234" s="29"/>
      <c r="J234" s="29"/>
      <c r="O234" s="29"/>
    </row>
    <row r="235" spans="3:15" s="28" customFormat="1">
      <c r="C235" s="29"/>
      <c r="I235" s="29"/>
      <c r="J235" s="29"/>
      <c r="O235" s="29"/>
    </row>
    <row r="236" spans="3:15" s="28" customFormat="1">
      <c r="C236" s="29"/>
      <c r="I236" s="29"/>
      <c r="J236" s="29"/>
      <c r="O236" s="29"/>
    </row>
    <row r="237" spans="3:15" s="28" customFormat="1">
      <c r="C237" s="29"/>
      <c r="I237" s="29"/>
      <c r="J237" s="29"/>
      <c r="O237" s="29"/>
    </row>
  </sheetData>
  <mergeCells count="12">
    <mergeCell ref="W4:W5"/>
    <mergeCell ref="I4:I5"/>
    <mergeCell ref="O4:O5"/>
    <mergeCell ref="P4:T4"/>
    <mergeCell ref="U4:U5"/>
    <mergeCell ref="J4:N4"/>
    <mergeCell ref="V4:V5"/>
    <mergeCell ref="A3:V3"/>
    <mergeCell ref="A4:A5"/>
    <mergeCell ref="B4:B5"/>
    <mergeCell ref="C4:C5"/>
    <mergeCell ref="D4:H4"/>
  </mergeCells>
  <pageMargins left="0.2" right="0.2" top="0.75" bottom="0.75" header="0.31" footer="0.31"/>
  <pageSetup paperSize="9"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4"/>
  <sheetViews>
    <sheetView zoomScaleNormal="100" workbookViewId="0">
      <pane ySplit="4" topLeftCell="A5" activePane="bottomLeft" state="frozen"/>
      <selection activeCell="G105" sqref="G105:G106"/>
      <selection pane="bottomLeft" activeCell="G8" sqref="G8:G93"/>
    </sheetView>
  </sheetViews>
  <sheetFormatPr defaultRowHeight="12.75"/>
  <cols>
    <col min="1" max="1" width="3.85546875" customWidth="1"/>
    <col min="2" max="2" width="31.5703125" customWidth="1"/>
    <col min="3" max="3" width="10.85546875" style="23" customWidth="1"/>
    <col min="4" max="4" width="8.7109375" style="23" customWidth="1"/>
    <col min="5" max="5" width="10.42578125" style="23" customWidth="1"/>
    <col min="6" max="6" width="10.85546875" customWidth="1"/>
    <col min="7" max="7" width="10.5703125" customWidth="1"/>
    <col min="8" max="8" width="12" customWidth="1"/>
    <col min="9" max="9" width="13.42578125" customWidth="1"/>
    <col min="10" max="10" width="14.5703125" customWidth="1"/>
    <col min="11" max="11" width="12.140625" customWidth="1"/>
    <col min="12" max="12" width="23.5703125" customWidth="1"/>
    <col min="13" max="13" width="16" customWidth="1"/>
  </cols>
  <sheetData>
    <row r="1" spans="1:14" ht="18" customHeight="1">
      <c r="A1" s="1"/>
      <c r="B1" s="1"/>
      <c r="C1" s="21"/>
      <c r="D1" s="21"/>
      <c r="E1" s="21"/>
      <c r="F1" s="1"/>
      <c r="G1" s="1"/>
      <c r="H1" s="1"/>
      <c r="I1" s="1"/>
      <c r="J1" s="1"/>
      <c r="K1" s="1"/>
      <c r="L1" s="2" t="s">
        <v>82</v>
      </c>
    </row>
    <row r="2" spans="1:14" ht="80.25" customHeight="1">
      <c r="A2" s="86" t="s">
        <v>131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4" ht="26.25" customHeight="1">
      <c r="A3" s="87" t="s">
        <v>77</v>
      </c>
      <c r="B3" s="87" t="s">
        <v>2</v>
      </c>
      <c r="C3" s="95" t="s">
        <v>104</v>
      </c>
      <c r="D3" s="90" t="s">
        <v>121</v>
      </c>
      <c r="E3" s="92"/>
      <c r="F3" s="90" t="s">
        <v>83</v>
      </c>
      <c r="G3" s="91"/>
      <c r="H3" s="91"/>
      <c r="I3" s="91"/>
      <c r="J3" s="92"/>
      <c r="K3" s="87" t="s">
        <v>119</v>
      </c>
      <c r="L3" s="87" t="s">
        <v>126</v>
      </c>
      <c r="M3" s="85" t="s">
        <v>124</v>
      </c>
    </row>
    <row r="4" spans="1:14" ht="134.25" customHeight="1">
      <c r="A4" s="89"/>
      <c r="B4" s="89"/>
      <c r="C4" s="96"/>
      <c r="D4" s="64" t="s">
        <v>122</v>
      </c>
      <c r="E4" s="3" t="s">
        <v>123</v>
      </c>
      <c r="F4" s="3" t="s">
        <v>149</v>
      </c>
      <c r="G4" s="3" t="s">
        <v>150</v>
      </c>
      <c r="H4" s="3" t="s">
        <v>103</v>
      </c>
      <c r="I4" s="3" t="s">
        <v>151</v>
      </c>
      <c r="J4" s="3" t="s">
        <v>152</v>
      </c>
      <c r="K4" s="89"/>
      <c r="L4" s="97"/>
      <c r="M4" s="85"/>
    </row>
    <row r="5" spans="1:14">
      <c r="A5" s="4">
        <v>1</v>
      </c>
      <c r="B5" s="5">
        <v>2</v>
      </c>
      <c r="C5" s="22">
        <v>3</v>
      </c>
      <c r="D5" s="4">
        <v>4</v>
      </c>
      <c r="E5" s="5">
        <v>5</v>
      </c>
      <c r="F5" s="22">
        <v>6</v>
      </c>
      <c r="G5" s="4">
        <v>7</v>
      </c>
      <c r="H5" s="5">
        <v>8</v>
      </c>
      <c r="I5" s="22">
        <v>9</v>
      </c>
      <c r="J5" s="4">
        <v>10</v>
      </c>
      <c r="K5" s="5">
        <v>11</v>
      </c>
      <c r="L5" s="22">
        <v>12</v>
      </c>
      <c r="M5" s="65"/>
    </row>
    <row r="6" spans="1:14">
      <c r="A6" s="14"/>
      <c r="B6" s="15" t="s">
        <v>3</v>
      </c>
      <c r="C6" s="80">
        <f>SUM(C8:C93)</f>
        <v>55</v>
      </c>
      <c r="D6" s="80">
        <f>SUM(D8:D93)</f>
        <v>4</v>
      </c>
      <c r="E6" s="80">
        <f>SUM(E8:E93)</f>
        <v>51</v>
      </c>
      <c r="F6" s="13"/>
      <c r="G6" s="13"/>
      <c r="H6" s="13"/>
      <c r="I6" s="13"/>
      <c r="J6" s="13"/>
      <c r="K6" s="24">
        <f>SUM(K8:K93)</f>
        <v>620.48</v>
      </c>
      <c r="L6" s="26">
        <f>SUM(L8:L93)</f>
        <v>197.50000000000003</v>
      </c>
      <c r="M6" s="66">
        <f>SUM(M8:M93)</f>
        <v>2954.5547535360015</v>
      </c>
      <c r="N6" s="66">
        <f t="shared" ref="N6" si="0">SUM(N8:N93)</f>
        <v>2334.074753536001</v>
      </c>
    </row>
    <row r="7" spans="1:14" ht="11.25" customHeight="1">
      <c r="A7" s="14"/>
      <c r="B7" s="6"/>
      <c r="C7" s="10"/>
      <c r="D7" s="10"/>
      <c r="E7" s="10"/>
      <c r="F7" s="9"/>
      <c r="G7" s="9"/>
      <c r="H7" s="9"/>
      <c r="I7" s="9"/>
      <c r="J7" s="9"/>
      <c r="K7" s="9"/>
      <c r="L7" s="18"/>
      <c r="M7" s="65"/>
    </row>
    <row r="8" spans="1:14" ht="14.25" customHeight="1">
      <c r="A8" s="14">
        <v>1</v>
      </c>
      <c r="B8" s="59" t="s">
        <v>106</v>
      </c>
      <c r="C8" s="11">
        <f>D8+E8</f>
        <v>0</v>
      </c>
      <c r="D8" s="11">
        <v>0</v>
      </c>
      <c r="E8" s="11">
        <v>0</v>
      </c>
      <c r="F8" s="12">
        <v>3184.32</v>
      </c>
      <c r="G8" s="12">
        <f>F8*1.04</f>
        <v>3311.6928000000003</v>
      </c>
      <c r="H8" s="20">
        <v>1</v>
      </c>
      <c r="I8" s="12">
        <f>F8*H8</f>
        <v>3184.32</v>
      </c>
      <c r="J8" s="9">
        <f>G8*H8</f>
        <v>3311.6928000000003</v>
      </c>
      <c r="K8" s="12">
        <v>0</v>
      </c>
      <c r="L8" s="20">
        <f>ROUND(((D8*I8+E8*J8+K8)/1000),1)</f>
        <v>0</v>
      </c>
      <c r="M8" s="67">
        <f>(D8*I8+E8*J8)*1.5/100</f>
        <v>0</v>
      </c>
      <c r="N8" s="68">
        <f>M8-K8</f>
        <v>0</v>
      </c>
    </row>
    <row r="9" spans="1:14" ht="14.25" customHeight="1">
      <c r="A9" s="14">
        <v>2</v>
      </c>
      <c r="B9" s="59" t="s">
        <v>55</v>
      </c>
      <c r="C9" s="11">
        <f t="shared" ref="C9:C72" si="1">D9+E9</f>
        <v>0</v>
      </c>
      <c r="D9" s="11">
        <v>0</v>
      </c>
      <c r="E9" s="11">
        <v>0</v>
      </c>
      <c r="F9" s="12">
        <v>3184.32</v>
      </c>
      <c r="G9" s="12">
        <f t="shared" ref="G9:G72" si="2">F9*1.04</f>
        <v>3311.6928000000003</v>
      </c>
      <c r="H9" s="20">
        <v>1.4</v>
      </c>
      <c r="I9" s="12">
        <f t="shared" ref="I9:I67" si="3">F9*H9</f>
        <v>4458.0479999999998</v>
      </c>
      <c r="J9" s="9">
        <f t="shared" ref="J9:J67" si="4">G9*H9</f>
        <v>4636.3699200000001</v>
      </c>
      <c r="K9" s="12">
        <v>0</v>
      </c>
      <c r="L9" s="20">
        <f t="shared" ref="L9:L72" si="5">ROUND(((D9*I9+E9*J9+K9)/1000),1)</f>
        <v>0</v>
      </c>
      <c r="M9" s="67">
        <f t="shared" ref="M9:M72" si="6">(D9*I9+E9*J9)*1.5/100</f>
        <v>0</v>
      </c>
      <c r="N9" s="68">
        <f t="shared" ref="N9:N72" si="7">M9-K9</f>
        <v>0</v>
      </c>
    </row>
    <row r="10" spans="1:14" ht="14.25" customHeight="1">
      <c r="A10" s="14">
        <v>3</v>
      </c>
      <c r="B10" s="59" t="s">
        <v>39</v>
      </c>
      <c r="C10" s="11">
        <f t="shared" si="1"/>
        <v>0</v>
      </c>
      <c r="D10" s="11">
        <v>0</v>
      </c>
      <c r="E10" s="11">
        <v>0</v>
      </c>
      <c r="F10" s="12">
        <v>3184.32</v>
      </c>
      <c r="G10" s="12">
        <f t="shared" si="2"/>
        <v>3311.6928000000003</v>
      </c>
      <c r="H10" s="20">
        <v>1.1499999999999999</v>
      </c>
      <c r="I10" s="12">
        <f t="shared" si="3"/>
        <v>3661.9679999999998</v>
      </c>
      <c r="J10" s="9">
        <f t="shared" si="4"/>
        <v>3808.4467199999999</v>
      </c>
      <c r="K10" s="12">
        <v>0</v>
      </c>
      <c r="L10" s="20">
        <f t="shared" si="5"/>
        <v>0</v>
      </c>
      <c r="M10" s="67">
        <f t="shared" si="6"/>
        <v>0</v>
      </c>
      <c r="N10" s="68">
        <f t="shared" si="7"/>
        <v>0</v>
      </c>
    </row>
    <row r="11" spans="1:14" ht="14.25" customHeight="1">
      <c r="A11" s="14">
        <v>4</v>
      </c>
      <c r="B11" s="59" t="s">
        <v>56</v>
      </c>
      <c r="C11" s="11">
        <f t="shared" si="1"/>
        <v>0</v>
      </c>
      <c r="D11" s="11">
        <v>0</v>
      </c>
      <c r="E11" s="11">
        <v>0</v>
      </c>
      <c r="F11" s="12">
        <v>3184.32</v>
      </c>
      <c r="G11" s="12">
        <f t="shared" si="2"/>
        <v>3311.6928000000003</v>
      </c>
      <c r="H11" s="20">
        <v>1.21</v>
      </c>
      <c r="I11" s="12">
        <f t="shared" si="3"/>
        <v>3853.0272</v>
      </c>
      <c r="J11" s="9">
        <f t="shared" si="4"/>
        <v>4007.1482880000003</v>
      </c>
      <c r="K11" s="12">
        <v>0</v>
      </c>
      <c r="L11" s="20">
        <f t="shared" si="5"/>
        <v>0</v>
      </c>
      <c r="M11" s="67">
        <f t="shared" si="6"/>
        <v>0</v>
      </c>
      <c r="N11" s="68">
        <f t="shared" si="7"/>
        <v>0</v>
      </c>
    </row>
    <row r="12" spans="1:14" ht="14.25" customHeight="1">
      <c r="A12" s="14">
        <v>5</v>
      </c>
      <c r="B12" s="59" t="s">
        <v>30</v>
      </c>
      <c r="C12" s="11">
        <f t="shared" si="1"/>
        <v>0</v>
      </c>
      <c r="D12" s="11">
        <v>0</v>
      </c>
      <c r="E12" s="11">
        <v>0</v>
      </c>
      <c r="F12" s="12">
        <v>3184.32</v>
      </c>
      <c r="G12" s="12">
        <f t="shared" si="2"/>
        <v>3311.6928000000003</v>
      </c>
      <c r="H12" s="20">
        <v>1</v>
      </c>
      <c r="I12" s="12">
        <f t="shared" si="3"/>
        <v>3184.32</v>
      </c>
      <c r="J12" s="9">
        <f t="shared" si="4"/>
        <v>3311.6928000000003</v>
      </c>
      <c r="K12" s="12">
        <v>0</v>
      </c>
      <c r="L12" s="20">
        <f t="shared" si="5"/>
        <v>0</v>
      </c>
      <c r="M12" s="67">
        <f t="shared" si="6"/>
        <v>0</v>
      </c>
      <c r="N12" s="68">
        <f t="shared" si="7"/>
        <v>0</v>
      </c>
    </row>
    <row r="13" spans="1:14" ht="14.25" customHeight="1">
      <c r="A13" s="14">
        <v>6</v>
      </c>
      <c r="B13" s="59" t="s">
        <v>31</v>
      </c>
      <c r="C13" s="11">
        <f t="shared" si="1"/>
        <v>0</v>
      </c>
      <c r="D13" s="11">
        <v>0</v>
      </c>
      <c r="E13" s="11">
        <v>0</v>
      </c>
      <c r="F13" s="12">
        <v>3184.32</v>
      </c>
      <c r="G13" s="12">
        <f t="shared" si="2"/>
        <v>3311.6928000000003</v>
      </c>
      <c r="H13" s="20">
        <v>1</v>
      </c>
      <c r="I13" s="12">
        <f t="shared" si="3"/>
        <v>3184.32</v>
      </c>
      <c r="J13" s="9">
        <f t="shared" si="4"/>
        <v>3311.6928000000003</v>
      </c>
      <c r="K13" s="12">
        <v>0</v>
      </c>
      <c r="L13" s="20">
        <f t="shared" si="5"/>
        <v>0</v>
      </c>
      <c r="M13" s="67">
        <f t="shared" si="6"/>
        <v>0</v>
      </c>
      <c r="N13" s="68">
        <f t="shared" si="7"/>
        <v>0</v>
      </c>
    </row>
    <row r="14" spans="1:14" ht="14.25" customHeight="1">
      <c r="A14" s="14">
        <v>7</v>
      </c>
      <c r="B14" s="59" t="s">
        <v>107</v>
      </c>
      <c r="C14" s="11">
        <f t="shared" si="1"/>
        <v>0</v>
      </c>
      <c r="D14" s="11">
        <v>0</v>
      </c>
      <c r="E14" s="11">
        <v>0</v>
      </c>
      <c r="F14" s="12">
        <v>3184.32</v>
      </c>
      <c r="G14" s="12">
        <f t="shared" si="2"/>
        <v>3311.6928000000003</v>
      </c>
      <c r="H14" s="20">
        <v>1</v>
      </c>
      <c r="I14" s="12">
        <f t="shared" si="3"/>
        <v>3184.32</v>
      </c>
      <c r="J14" s="9">
        <f t="shared" si="4"/>
        <v>3311.6928000000003</v>
      </c>
      <c r="K14" s="12">
        <v>0</v>
      </c>
      <c r="L14" s="20">
        <f t="shared" si="5"/>
        <v>0</v>
      </c>
      <c r="M14" s="67">
        <f t="shared" si="6"/>
        <v>0</v>
      </c>
      <c r="N14" s="68">
        <f t="shared" si="7"/>
        <v>0</v>
      </c>
    </row>
    <row r="15" spans="1:14" ht="14.25" customHeight="1">
      <c r="A15" s="14">
        <v>8</v>
      </c>
      <c r="B15" s="59" t="s">
        <v>34</v>
      </c>
      <c r="C15" s="11">
        <f t="shared" si="1"/>
        <v>0</v>
      </c>
      <c r="D15" s="11">
        <v>0</v>
      </c>
      <c r="E15" s="11">
        <v>0</v>
      </c>
      <c r="F15" s="12">
        <v>3184.32</v>
      </c>
      <c r="G15" s="12">
        <f t="shared" si="2"/>
        <v>3311.6928000000003</v>
      </c>
      <c r="H15" s="20">
        <v>1.2</v>
      </c>
      <c r="I15" s="12">
        <f t="shared" si="3"/>
        <v>3821.1840000000002</v>
      </c>
      <c r="J15" s="9">
        <f t="shared" si="4"/>
        <v>3974.0313599999999</v>
      </c>
      <c r="K15" s="12">
        <v>0</v>
      </c>
      <c r="L15" s="20">
        <f t="shared" si="5"/>
        <v>0</v>
      </c>
      <c r="M15" s="67">
        <f t="shared" si="6"/>
        <v>0</v>
      </c>
      <c r="N15" s="68">
        <f t="shared" si="7"/>
        <v>0</v>
      </c>
    </row>
    <row r="16" spans="1:14" ht="14.25" customHeight="1">
      <c r="A16" s="14">
        <v>9</v>
      </c>
      <c r="B16" s="59" t="s">
        <v>108</v>
      </c>
      <c r="C16" s="11">
        <f t="shared" si="1"/>
        <v>0</v>
      </c>
      <c r="D16" s="11">
        <v>0</v>
      </c>
      <c r="E16" s="11">
        <v>0</v>
      </c>
      <c r="F16" s="12">
        <v>3184.32</v>
      </c>
      <c r="G16" s="12">
        <f t="shared" si="2"/>
        <v>3311.6928000000003</v>
      </c>
      <c r="H16" s="20">
        <v>1</v>
      </c>
      <c r="I16" s="12">
        <f t="shared" si="3"/>
        <v>3184.32</v>
      </c>
      <c r="J16" s="9">
        <f t="shared" si="4"/>
        <v>3311.6928000000003</v>
      </c>
      <c r="K16" s="12">
        <v>0</v>
      </c>
      <c r="L16" s="20">
        <f t="shared" si="5"/>
        <v>0</v>
      </c>
      <c r="M16" s="67">
        <f t="shared" si="6"/>
        <v>0</v>
      </c>
      <c r="N16" s="68">
        <f t="shared" si="7"/>
        <v>0</v>
      </c>
    </row>
    <row r="17" spans="1:14" ht="14.25" customHeight="1">
      <c r="A17" s="14">
        <v>10</v>
      </c>
      <c r="B17" s="59" t="s">
        <v>21</v>
      </c>
      <c r="C17" s="11">
        <f t="shared" si="1"/>
        <v>1</v>
      </c>
      <c r="D17" s="11">
        <v>0</v>
      </c>
      <c r="E17" s="11">
        <v>1</v>
      </c>
      <c r="F17" s="12">
        <v>3184.32</v>
      </c>
      <c r="G17" s="12">
        <f t="shared" si="2"/>
        <v>3311.6928000000003</v>
      </c>
      <c r="H17" s="20">
        <v>1.208</v>
      </c>
      <c r="I17" s="12">
        <f t="shared" si="3"/>
        <v>3846.6585599999999</v>
      </c>
      <c r="J17" s="9">
        <f t="shared" si="4"/>
        <v>4000.5249024</v>
      </c>
      <c r="K17" s="12">
        <v>0</v>
      </c>
      <c r="L17" s="20">
        <f t="shared" si="5"/>
        <v>4</v>
      </c>
      <c r="M17" s="67">
        <f t="shared" si="6"/>
        <v>60.007873535999998</v>
      </c>
      <c r="N17" s="68">
        <f t="shared" si="7"/>
        <v>60.007873535999998</v>
      </c>
    </row>
    <row r="18" spans="1:14" ht="14.25" customHeight="1">
      <c r="A18" s="14">
        <v>11</v>
      </c>
      <c r="B18" s="59" t="s">
        <v>22</v>
      </c>
      <c r="C18" s="11">
        <f t="shared" si="1"/>
        <v>0</v>
      </c>
      <c r="D18" s="11">
        <v>0</v>
      </c>
      <c r="E18" s="11">
        <v>0</v>
      </c>
      <c r="F18" s="12">
        <v>3184.32</v>
      </c>
      <c r="G18" s="12">
        <f t="shared" si="2"/>
        <v>3311.6928000000003</v>
      </c>
      <c r="H18" s="20">
        <v>1.3</v>
      </c>
      <c r="I18" s="12">
        <f t="shared" si="3"/>
        <v>4139.616</v>
      </c>
      <c r="J18" s="9">
        <f t="shared" si="4"/>
        <v>4305.2006400000009</v>
      </c>
      <c r="K18" s="12">
        <v>0</v>
      </c>
      <c r="L18" s="20">
        <f t="shared" si="5"/>
        <v>0</v>
      </c>
      <c r="M18" s="67">
        <f t="shared" si="6"/>
        <v>0</v>
      </c>
      <c r="N18" s="68">
        <f t="shared" si="7"/>
        <v>0</v>
      </c>
    </row>
    <row r="19" spans="1:14" ht="14.25" customHeight="1">
      <c r="A19" s="14">
        <v>12</v>
      </c>
      <c r="B19" s="59" t="s">
        <v>85</v>
      </c>
      <c r="C19" s="11">
        <f t="shared" si="1"/>
        <v>0</v>
      </c>
      <c r="D19" s="11">
        <v>0</v>
      </c>
      <c r="E19" s="11">
        <v>0</v>
      </c>
      <c r="F19" s="12">
        <v>3184.32</v>
      </c>
      <c r="G19" s="12">
        <f t="shared" si="2"/>
        <v>3311.6928000000003</v>
      </c>
      <c r="H19" s="20">
        <v>1</v>
      </c>
      <c r="I19" s="12">
        <f t="shared" si="3"/>
        <v>3184.32</v>
      </c>
      <c r="J19" s="9">
        <f t="shared" si="4"/>
        <v>3311.6928000000003</v>
      </c>
      <c r="K19" s="12">
        <v>0</v>
      </c>
      <c r="L19" s="20">
        <f t="shared" si="5"/>
        <v>0</v>
      </c>
      <c r="M19" s="67">
        <f t="shared" si="6"/>
        <v>0</v>
      </c>
      <c r="N19" s="68">
        <f t="shared" si="7"/>
        <v>0</v>
      </c>
    </row>
    <row r="20" spans="1:14" ht="14.25" customHeight="1">
      <c r="A20" s="14">
        <v>13</v>
      </c>
      <c r="B20" s="59" t="s">
        <v>40</v>
      </c>
      <c r="C20" s="11">
        <f t="shared" si="1"/>
        <v>1</v>
      </c>
      <c r="D20" s="11">
        <v>0</v>
      </c>
      <c r="E20" s="11">
        <v>1</v>
      </c>
      <c r="F20" s="12">
        <v>3184.32</v>
      </c>
      <c r="G20" s="12">
        <f t="shared" si="2"/>
        <v>3311.6928000000003</v>
      </c>
      <c r="H20" s="20">
        <v>1</v>
      </c>
      <c r="I20" s="12">
        <f t="shared" si="3"/>
        <v>3184.32</v>
      </c>
      <c r="J20" s="9">
        <f t="shared" si="4"/>
        <v>3311.6928000000003</v>
      </c>
      <c r="K20" s="12">
        <v>0</v>
      </c>
      <c r="L20" s="20">
        <f t="shared" si="5"/>
        <v>3.3</v>
      </c>
      <c r="M20" s="67">
        <f t="shared" si="6"/>
        <v>49.675392000000002</v>
      </c>
      <c r="N20" s="68">
        <f t="shared" si="7"/>
        <v>49.675392000000002</v>
      </c>
    </row>
    <row r="21" spans="1:14" ht="14.25" customHeight="1">
      <c r="A21" s="14">
        <v>14</v>
      </c>
      <c r="B21" s="59" t="s">
        <v>41</v>
      </c>
      <c r="C21" s="11">
        <f t="shared" si="1"/>
        <v>0</v>
      </c>
      <c r="D21" s="11">
        <v>0</v>
      </c>
      <c r="E21" s="11">
        <v>0</v>
      </c>
      <c r="F21" s="12">
        <v>3184.32</v>
      </c>
      <c r="G21" s="12">
        <f t="shared" si="2"/>
        <v>3311.6928000000003</v>
      </c>
      <c r="H21" s="20">
        <v>1</v>
      </c>
      <c r="I21" s="12">
        <f t="shared" si="3"/>
        <v>3184.32</v>
      </c>
      <c r="J21" s="9">
        <f t="shared" si="4"/>
        <v>3311.6928000000003</v>
      </c>
      <c r="K21" s="12">
        <v>0</v>
      </c>
      <c r="L21" s="20">
        <f t="shared" si="5"/>
        <v>0</v>
      </c>
      <c r="M21" s="67">
        <f t="shared" si="6"/>
        <v>0</v>
      </c>
      <c r="N21" s="68">
        <f t="shared" si="7"/>
        <v>0</v>
      </c>
    </row>
    <row r="22" spans="1:14" ht="14.25" customHeight="1">
      <c r="A22" s="14">
        <v>15</v>
      </c>
      <c r="B22" s="59" t="s">
        <v>67</v>
      </c>
      <c r="C22" s="11">
        <f t="shared" si="1"/>
        <v>0</v>
      </c>
      <c r="D22" s="11">
        <v>0</v>
      </c>
      <c r="E22" s="11">
        <v>0</v>
      </c>
      <c r="F22" s="12">
        <v>3184.32</v>
      </c>
      <c r="G22" s="12">
        <f t="shared" si="2"/>
        <v>3311.6928000000003</v>
      </c>
      <c r="H22" s="20">
        <v>1.47</v>
      </c>
      <c r="I22" s="12">
        <f t="shared" si="3"/>
        <v>4680.9503999999997</v>
      </c>
      <c r="J22" s="9">
        <f t="shared" si="4"/>
        <v>4868.188416</v>
      </c>
      <c r="K22" s="12">
        <v>0</v>
      </c>
      <c r="L22" s="20">
        <f t="shared" si="5"/>
        <v>0</v>
      </c>
      <c r="M22" s="67">
        <f t="shared" si="6"/>
        <v>0</v>
      </c>
      <c r="N22" s="68">
        <f t="shared" si="7"/>
        <v>0</v>
      </c>
    </row>
    <row r="23" spans="1:14" ht="14.25" customHeight="1">
      <c r="A23" s="14">
        <v>16</v>
      </c>
      <c r="B23" s="59" t="s">
        <v>109</v>
      </c>
      <c r="C23" s="11">
        <f t="shared" si="1"/>
        <v>0</v>
      </c>
      <c r="D23" s="11">
        <v>0</v>
      </c>
      <c r="E23" s="11">
        <v>0</v>
      </c>
      <c r="F23" s="12">
        <v>3184.32</v>
      </c>
      <c r="G23" s="12">
        <f t="shared" si="2"/>
        <v>3311.6928000000003</v>
      </c>
      <c r="H23" s="20">
        <v>1</v>
      </c>
      <c r="I23" s="12">
        <f t="shared" si="3"/>
        <v>3184.32</v>
      </c>
      <c r="J23" s="9">
        <f t="shared" si="4"/>
        <v>3311.6928000000003</v>
      </c>
      <c r="K23" s="12">
        <v>0</v>
      </c>
      <c r="L23" s="20">
        <f t="shared" si="5"/>
        <v>0</v>
      </c>
      <c r="M23" s="67">
        <f t="shared" si="6"/>
        <v>0</v>
      </c>
      <c r="N23" s="68">
        <f t="shared" si="7"/>
        <v>0</v>
      </c>
    </row>
    <row r="24" spans="1:14" ht="14.25" customHeight="1">
      <c r="A24" s="14">
        <v>17</v>
      </c>
      <c r="B24" s="59" t="s">
        <v>110</v>
      </c>
      <c r="C24" s="11">
        <f t="shared" si="1"/>
        <v>2</v>
      </c>
      <c r="D24" s="11">
        <v>0</v>
      </c>
      <c r="E24" s="11">
        <v>2</v>
      </c>
      <c r="F24" s="12">
        <v>3184.32</v>
      </c>
      <c r="G24" s="12">
        <f t="shared" si="2"/>
        <v>3311.6928000000003</v>
      </c>
      <c r="H24" s="20">
        <v>1</v>
      </c>
      <c r="I24" s="12">
        <f t="shared" si="3"/>
        <v>3184.32</v>
      </c>
      <c r="J24" s="9">
        <f t="shared" si="4"/>
        <v>3311.6928000000003</v>
      </c>
      <c r="K24" s="12">
        <v>0</v>
      </c>
      <c r="L24" s="20">
        <f t="shared" si="5"/>
        <v>6.6</v>
      </c>
      <c r="M24" s="67">
        <f t="shared" si="6"/>
        <v>99.350784000000004</v>
      </c>
      <c r="N24" s="68">
        <f t="shared" si="7"/>
        <v>99.350784000000004</v>
      </c>
    </row>
    <row r="25" spans="1:14" ht="14.25" customHeight="1">
      <c r="A25" s="14">
        <v>18</v>
      </c>
      <c r="B25" s="59" t="s">
        <v>57</v>
      </c>
      <c r="C25" s="11">
        <f t="shared" si="1"/>
        <v>0</v>
      </c>
      <c r="D25" s="11">
        <v>0</v>
      </c>
      <c r="E25" s="11">
        <v>0</v>
      </c>
      <c r="F25" s="12">
        <v>3184.32</v>
      </c>
      <c r="G25" s="12">
        <f t="shared" si="2"/>
        <v>3311.6928000000003</v>
      </c>
      <c r="H25" s="20">
        <v>1.4</v>
      </c>
      <c r="I25" s="12">
        <f t="shared" si="3"/>
        <v>4458.0479999999998</v>
      </c>
      <c r="J25" s="9">
        <f t="shared" si="4"/>
        <v>4636.3699200000001</v>
      </c>
      <c r="K25" s="12">
        <v>0</v>
      </c>
      <c r="L25" s="20">
        <f t="shared" si="5"/>
        <v>0</v>
      </c>
      <c r="M25" s="67">
        <f t="shared" si="6"/>
        <v>0</v>
      </c>
      <c r="N25" s="68">
        <f t="shared" si="7"/>
        <v>0</v>
      </c>
    </row>
    <row r="26" spans="1:14" ht="14.25" customHeight="1">
      <c r="A26" s="14">
        <v>19</v>
      </c>
      <c r="B26" s="59" t="s">
        <v>42</v>
      </c>
      <c r="C26" s="11">
        <f t="shared" si="1"/>
        <v>0</v>
      </c>
      <c r="D26" s="11">
        <v>0</v>
      </c>
      <c r="E26" s="11">
        <v>0</v>
      </c>
      <c r="F26" s="12">
        <v>3184.32</v>
      </c>
      <c r="G26" s="12">
        <f t="shared" si="2"/>
        <v>3311.6928000000003</v>
      </c>
      <c r="H26" s="20">
        <v>1.1499999999999999</v>
      </c>
      <c r="I26" s="12">
        <f t="shared" si="3"/>
        <v>3661.9679999999998</v>
      </c>
      <c r="J26" s="9">
        <f t="shared" si="4"/>
        <v>3808.4467199999999</v>
      </c>
      <c r="K26" s="12">
        <v>0</v>
      </c>
      <c r="L26" s="20">
        <f t="shared" si="5"/>
        <v>0</v>
      </c>
      <c r="M26" s="67">
        <f t="shared" si="6"/>
        <v>0</v>
      </c>
      <c r="N26" s="68">
        <f t="shared" si="7"/>
        <v>0</v>
      </c>
    </row>
    <row r="27" spans="1:14" ht="14.25" customHeight="1">
      <c r="A27" s="14">
        <v>20</v>
      </c>
      <c r="B27" s="59" t="s">
        <v>58</v>
      </c>
      <c r="C27" s="11">
        <f t="shared" si="1"/>
        <v>0</v>
      </c>
      <c r="D27" s="11">
        <v>0</v>
      </c>
      <c r="E27" s="11">
        <v>0</v>
      </c>
      <c r="F27" s="12">
        <v>3184.32</v>
      </c>
      <c r="G27" s="12">
        <f t="shared" si="2"/>
        <v>3311.6928000000003</v>
      </c>
      <c r="H27" s="20">
        <v>1.3</v>
      </c>
      <c r="I27" s="12">
        <f t="shared" si="3"/>
        <v>4139.616</v>
      </c>
      <c r="J27" s="9">
        <f t="shared" si="4"/>
        <v>4305.2006400000009</v>
      </c>
      <c r="K27" s="12">
        <v>0</v>
      </c>
      <c r="L27" s="20">
        <f t="shared" si="5"/>
        <v>0</v>
      </c>
      <c r="M27" s="67">
        <f t="shared" si="6"/>
        <v>0</v>
      </c>
      <c r="N27" s="68">
        <f t="shared" si="7"/>
        <v>0</v>
      </c>
    </row>
    <row r="28" spans="1:14" ht="14.25" customHeight="1">
      <c r="A28" s="14">
        <v>21</v>
      </c>
      <c r="B28" s="59" t="s">
        <v>32</v>
      </c>
      <c r="C28" s="11">
        <f t="shared" si="1"/>
        <v>0</v>
      </c>
      <c r="D28" s="11">
        <v>0</v>
      </c>
      <c r="E28" s="11">
        <v>0</v>
      </c>
      <c r="F28" s="12">
        <v>3184.32</v>
      </c>
      <c r="G28" s="12">
        <f t="shared" si="2"/>
        <v>3311.6928000000003</v>
      </c>
      <c r="H28" s="20">
        <v>1</v>
      </c>
      <c r="I28" s="12">
        <f t="shared" si="3"/>
        <v>3184.32</v>
      </c>
      <c r="J28" s="9">
        <f t="shared" si="4"/>
        <v>3311.6928000000003</v>
      </c>
      <c r="K28" s="12">
        <v>0</v>
      </c>
      <c r="L28" s="20">
        <f t="shared" si="5"/>
        <v>0</v>
      </c>
      <c r="M28" s="67">
        <f t="shared" si="6"/>
        <v>0</v>
      </c>
      <c r="N28" s="68">
        <f t="shared" si="7"/>
        <v>0</v>
      </c>
    </row>
    <row r="29" spans="1:14" ht="14.25" customHeight="1">
      <c r="A29" s="14">
        <v>22</v>
      </c>
      <c r="B29" s="59" t="s">
        <v>111</v>
      </c>
      <c r="C29" s="11">
        <f t="shared" si="1"/>
        <v>0</v>
      </c>
      <c r="D29" s="11">
        <v>0</v>
      </c>
      <c r="E29" s="11">
        <v>0</v>
      </c>
      <c r="F29" s="12">
        <v>3184.32</v>
      </c>
      <c r="G29" s="12">
        <f t="shared" si="2"/>
        <v>3311.6928000000003</v>
      </c>
      <c r="H29" s="20">
        <v>1</v>
      </c>
      <c r="I29" s="12">
        <f t="shared" si="3"/>
        <v>3184.32</v>
      </c>
      <c r="J29" s="9">
        <f t="shared" si="4"/>
        <v>3311.6928000000003</v>
      </c>
      <c r="K29" s="12">
        <v>0</v>
      </c>
      <c r="L29" s="20">
        <f t="shared" si="5"/>
        <v>0</v>
      </c>
      <c r="M29" s="67">
        <f t="shared" si="6"/>
        <v>0</v>
      </c>
      <c r="N29" s="68">
        <f t="shared" si="7"/>
        <v>0</v>
      </c>
    </row>
    <row r="30" spans="1:14" ht="14.25" customHeight="1">
      <c r="A30" s="14">
        <v>23</v>
      </c>
      <c r="B30" s="59" t="s">
        <v>59</v>
      </c>
      <c r="C30" s="11">
        <f t="shared" si="1"/>
        <v>2</v>
      </c>
      <c r="D30" s="11">
        <v>0</v>
      </c>
      <c r="E30" s="11">
        <v>2</v>
      </c>
      <c r="F30" s="12">
        <v>3184.32</v>
      </c>
      <c r="G30" s="12">
        <f t="shared" si="2"/>
        <v>3311.6928000000003</v>
      </c>
      <c r="H30" s="20">
        <v>1.175</v>
      </c>
      <c r="I30" s="12">
        <f t="shared" si="3"/>
        <v>3741.5760000000005</v>
      </c>
      <c r="J30" s="9">
        <f t="shared" si="4"/>
        <v>3891.2390400000004</v>
      </c>
      <c r="K30" s="12">
        <v>0</v>
      </c>
      <c r="L30" s="20">
        <f t="shared" si="5"/>
        <v>7.8</v>
      </c>
      <c r="M30" s="67">
        <f t="shared" si="6"/>
        <v>116.73717120000001</v>
      </c>
      <c r="N30" s="68">
        <f t="shared" si="7"/>
        <v>116.73717120000001</v>
      </c>
    </row>
    <row r="31" spans="1:14" ht="14.25" customHeight="1">
      <c r="A31" s="14">
        <v>24</v>
      </c>
      <c r="B31" s="59" t="s">
        <v>66</v>
      </c>
      <c r="C31" s="11">
        <f t="shared" si="1"/>
        <v>0</v>
      </c>
      <c r="D31" s="11">
        <v>0</v>
      </c>
      <c r="E31" s="11">
        <v>0</v>
      </c>
      <c r="F31" s="12">
        <v>3184.32</v>
      </c>
      <c r="G31" s="12">
        <f t="shared" si="2"/>
        <v>3311.6928000000003</v>
      </c>
      <c r="H31" s="20">
        <v>1.24</v>
      </c>
      <c r="I31" s="12">
        <f t="shared" si="3"/>
        <v>3948.5568000000003</v>
      </c>
      <c r="J31" s="9">
        <f t="shared" si="4"/>
        <v>4106.4990720000005</v>
      </c>
      <c r="K31" s="12">
        <v>0</v>
      </c>
      <c r="L31" s="20">
        <f t="shared" si="5"/>
        <v>0</v>
      </c>
      <c r="M31" s="67">
        <f t="shared" si="6"/>
        <v>0</v>
      </c>
      <c r="N31" s="68">
        <f t="shared" si="7"/>
        <v>0</v>
      </c>
    </row>
    <row r="32" spans="1:14" ht="14.25" customHeight="1">
      <c r="A32" s="14">
        <v>25</v>
      </c>
      <c r="B32" s="59" t="s">
        <v>71</v>
      </c>
      <c r="C32" s="11">
        <f t="shared" si="1"/>
        <v>0</v>
      </c>
      <c r="D32" s="11">
        <v>0</v>
      </c>
      <c r="E32" s="11">
        <v>0</v>
      </c>
      <c r="F32" s="12">
        <v>3184.32</v>
      </c>
      <c r="G32" s="12">
        <f t="shared" si="2"/>
        <v>3311.6928000000003</v>
      </c>
      <c r="H32" s="20">
        <v>1.6</v>
      </c>
      <c r="I32" s="12">
        <f t="shared" si="3"/>
        <v>5094.9120000000003</v>
      </c>
      <c r="J32" s="9">
        <f t="shared" si="4"/>
        <v>5298.7084800000011</v>
      </c>
      <c r="K32" s="12">
        <v>0</v>
      </c>
      <c r="L32" s="20">
        <f t="shared" si="5"/>
        <v>0</v>
      </c>
      <c r="M32" s="67">
        <f t="shared" si="6"/>
        <v>0</v>
      </c>
      <c r="N32" s="68">
        <f t="shared" si="7"/>
        <v>0</v>
      </c>
    </row>
    <row r="33" spans="1:14" ht="14.25" customHeight="1">
      <c r="A33" s="14">
        <v>26</v>
      </c>
      <c r="B33" s="59" t="s">
        <v>35</v>
      </c>
      <c r="C33" s="11">
        <f t="shared" si="1"/>
        <v>0</v>
      </c>
      <c r="D33" s="11">
        <v>0</v>
      </c>
      <c r="E33" s="11">
        <v>0</v>
      </c>
      <c r="F33" s="12">
        <v>3184.32</v>
      </c>
      <c r="G33" s="12">
        <f t="shared" si="2"/>
        <v>3311.6928000000003</v>
      </c>
      <c r="H33" s="20">
        <v>1</v>
      </c>
      <c r="I33" s="12">
        <f t="shared" si="3"/>
        <v>3184.32</v>
      </c>
      <c r="J33" s="9">
        <f t="shared" si="4"/>
        <v>3311.6928000000003</v>
      </c>
      <c r="K33" s="12">
        <v>0</v>
      </c>
      <c r="L33" s="20">
        <f t="shared" si="5"/>
        <v>0</v>
      </c>
      <c r="M33" s="67">
        <f t="shared" si="6"/>
        <v>0</v>
      </c>
      <c r="N33" s="68">
        <f t="shared" si="7"/>
        <v>0</v>
      </c>
    </row>
    <row r="34" spans="1:14" ht="14.25" customHeight="1">
      <c r="A34" s="14">
        <v>27</v>
      </c>
      <c r="B34" s="59" t="s">
        <v>60</v>
      </c>
      <c r="C34" s="11">
        <f t="shared" si="1"/>
        <v>0</v>
      </c>
      <c r="D34" s="11">
        <v>0</v>
      </c>
      <c r="E34" s="11">
        <v>0</v>
      </c>
      <c r="F34" s="12">
        <v>3184.32</v>
      </c>
      <c r="G34" s="12">
        <f t="shared" si="2"/>
        <v>3311.6928000000003</v>
      </c>
      <c r="H34" s="20">
        <v>1.25</v>
      </c>
      <c r="I34" s="12">
        <f t="shared" si="3"/>
        <v>3980.4</v>
      </c>
      <c r="J34" s="9">
        <f t="shared" si="4"/>
        <v>4139.616</v>
      </c>
      <c r="K34" s="12">
        <v>0</v>
      </c>
      <c r="L34" s="20">
        <f t="shared" si="5"/>
        <v>0</v>
      </c>
      <c r="M34" s="67">
        <f t="shared" si="6"/>
        <v>0</v>
      </c>
      <c r="N34" s="68">
        <f t="shared" si="7"/>
        <v>0</v>
      </c>
    </row>
    <row r="35" spans="1:14" ht="14.25" customHeight="1">
      <c r="A35" s="14">
        <v>28</v>
      </c>
      <c r="B35" s="59" t="s">
        <v>47</v>
      </c>
      <c r="C35" s="11">
        <f t="shared" si="1"/>
        <v>0</v>
      </c>
      <c r="D35" s="11">
        <v>0</v>
      </c>
      <c r="E35" s="11">
        <v>0</v>
      </c>
      <c r="F35" s="12">
        <v>3184.32</v>
      </c>
      <c r="G35" s="12">
        <f t="shared" si="2"/>
        <v>3311.6928000000003</v>
      </c>
      <c r="H35" s="20">
        <v>1.1499999999999999</v>
      </c>
      <c r="I35" s="12">
        <f t="shared" si="3"/>
        <v>3661.9679999999998</v>
      </c>
      <c r="J35" s="9">
        <f t="shared" si="4"/>
        <v>3808.4467199999999</v>
      </c>
      <c r="K35" s="12">
        <v>0</v>
      </c>
      <c r="L35" s="20">
        <f t="shared" si="5"/>
        <v>0</v>
      </c>
      <c r="M35" s="67">
        <f t="shared" si="6"/>
        <v>0</v>
      </c>
      <c r="N35" s="68">
        <f t="shared" si="7"/>
        <v>0</v>
      </c>
    </row>
    <row r="36" spans="1:14" ht="14.25" customHeight="1">
      <c r="A36" s="14">
        <v>29</v>
      </c>
      <c r="B36" s="59" t="s">
        <v>68</v>
      </c>
      <c r="C36" s="11">
        <f t="shared" si="1"/>
        <v>0</v>
      </c>
      <c r="D36" s="11">
        <v>0</v>
      </c>
      <c r="E36" s="11">
        <v>0</v>
      </c>
      <c r="F36" s="12">
        <v>3184.32</v>
      </c>
      <c r="G36" s="12">
        <f t="shared" si="2"/>
        <v>3311.6928000000003</v>
      </c>
      <c r="H36" s="20">
        <v>1.2</v>
      </c>
      <c r="I36" s="12">
        <f t="shared" si="3"/>
        <v>3821.1840000000002</v>
      </c>
      <c r="J36" s="9">
        <f t="shared" si="4"/>
        <v>3974.0313599999999</v>
      </c>
      <c r="K36" s="12">
        <v>0</v>
      </c>
      <c r="L36" s="20">
        <f t="shared" si="5"/>
        <v>0</v>
      </c>
      <c r="M36" s="67">
        <f t="shared" si="6"/>
        <v>0</v>
      </c>
      <c r="N36" s="68">
        <f t="shared" si="7"/>
        <v>0</v>
      </c>
    </row>
    <row r="37" spans="1:14" ht="14.25" customHeight="1">
      <c r="A37" s="14">
        <v>30</v>
      </c>
      <c r="B37" s="59" t="s">
        <v>33</v>
      </c>
      <c r="C37" s="11">
        <f t="shared" si="1"/>
        <v>0</v>
      </c>
      <c r="D37" s="11">
        <v>0</v>
      </c>
      <c r="E37" s="11">
        <v>0</v>
      </c>
      <c r="F37" s="12">
        <v>3184.32</v>
      </c>
      <c r="G37" s="12">
        <f t="shared" si="2"/>
        <v>3311.6928000000003</v>
      </c>
      <c r="H37" s="20">
        <v>1</v>
      </c>
      <c r="I37" s="12">
        <f t="shared" si="3"/>
        <v>3184.32</v>
      </c>
      <c r="J37" s="9">
        <f t="shared" si="4"/>
        <v>3311.6928000000003</v>
      </c>
      <c r="K37" s="12">
        <v>0</v>
      </c>
      <c r="L37" s="20">
        <f t="shared" si="5"/>
        <v>0</v>
      </c>
      <c r="M37" s="67">
        <f t="shared" si="6"/>
        <v>0</v>
      </c>
      <c r="N37" s="68">
        <f t="shared" si="7"/>
        <v>0</v>
      </c>
    </row>
    <row r="38" spans="1:14" ht="14.25" customHeight="1">
      <c r="A38" s="14">
        <v>31</v>
      </c>
      <c r="B38" s="59" t="s">
        <v>69</v>
      </c>
      <c r="C38" s="11">
        <f t="shared" si="1"/>
        <v>2</v>
      </c>
      <c r="D38" s="11">
        <v>0</v>
      </c>
      <c r="E38" s="11">
        <v>2</v>
      </c>
      <c r="F38" s="12">
        <v>3184.32</v>
      </c>
      <c r="G38" s="12">
        <f t="shared" si="2"/>
        <v>3311.6928000000003</v>
      </c>
      <c r="H38" s="20">
        <v>1.27</v>
      </c>
      <c r="I38" s="12">
        <f t="shared" si="3"/>
        <v>4044.0864000000001</v>
      </c>
      <c r="J38" s="9">
        <f t="shared" si="4"/>
        <v>4205.8498560000007</v>
      </c>
      <c r="K38" s="12">
        <v>0</v>
      </c>
      <c r="L38" s="20">
        <f t="shared" si="5"/>
        <v>8.4</v>
      </c>
      <c r="M38" s="67">
        <f t="shared" si="6"/>
        <v>126.17549568000003</v>
      </c>
      <c r="N38" s="68">
        <f t="shared" si="7"/>
        <v>126.17549568000003</v>
      </c>
    </row>
    <row r="39" spans="1:14" ht="14.25" customHeight="1">
      <c r="A39" s="14">
        <v>32</v>
      </c>
      <c r="B39" s="59" t="s">
        <v>70</v>
      </c>
      <c r="C39" s="11">
        <f t="shared" si="1"/>
        <v>1</v>
      </c>
      <c r="D39" s="11">
        <v>1</v>
      </c>
      <c r="E39" s="11">
        <v>0</v>
      </c>
      <c r="F39" s="12">
        <v>3184.32</v>
      </c>
      <c r="G39" s="12">
        <f t="shared" si="2"/>
        <v>3311.6928000000003</v>
      </c>
      <c r="H39" s="20">
        <v>1.3</v>
      </c>
      <c r="I39" s="12">
        <f t="shared" si="3"/>
        <v>4139.616</v>
      </c>
      <c r="J39" s="9">
        <f t="shared" si="4"/>
        <v>4305.2006400000009</v>
      </c>
      <c r="K39" s="12">
        <v>55.51</v>
      </c>
      <c r="L39" s="20">
        <f t="shared" si="5"/>
        <v>4.2</v>
      </c>
      <c r="M39" s="67">
        <f t="shared" si="6"/>
        <v>62.094239999999999</v>
      </c>
      <c r="N39" s="68">
        <f t="shared" si="7"/>
        <v>6.5842400000000012</v>
      </c>
    </row>
    <row r="40" spans="1:14" ht="14.25" customHeight="1">
      <c r="A40" s="14">
        <v>33</v>
      </c>
      <c r="B40" s="59" t="s">
        <v>23</v>
      </c>
      <c r="C40" s="11">
        <f t="shared" si="1"/>
        <v>0</v>
      </c>
      <c r="D40" s="11">
        <v>0</v>
      </c>
      <c r="E40" s="11">
        <v>0</v>
      </c>
      <c r="F40" s="12">
        <v>3184.32</v>
      </c>
      <c r="G40" s="12">
        <f t="shared" si="2"/>
        <v>3311.6928000000003</v>
      </c>
      <c r="H40" s="20">
        <v>1.3</v>
      </c>
      <c r="I40" s="12">
        <f t="shared" si="3"/>
        <v>4139.616</v>
      </c>
      <c r="J40" s="9">
        <f t="shared" si="4"/>
        <v>4305.2006400000009</v>
      </c>
      <c r="K40" s="12">
        <v>0</v>
      </c>
      <c r="L40" s="20">
        <f t="shared" si="5"/>
        <v>0</v>
      </c>
      <c r="M40" s="67">
        <f t="shared" si="6"/>
        <v>0</v>
      </c>
      <c r="N40" s="68">
        <f t="shared" si="7"/>
        <v>0</v>
      </c>
    </row>
    <row r="41" spans="1:14" ht="14.25" customHeight="1">
      <c r="A41" s="14">
        <v>34</v>
      </c>
      <c r="B41" s="59" t="s">
        <v>36</v>
      </c>
      <c r="C41" s="11">
        <f t="shared" si="1"/>
        <v>1</v>
      </c>
      <c r="D41" s="11">
        <v>0</v>
      </c>
      <c r="E41" s="11">
        <v>1</v>
      </c>
      <c r="F41" s="12">
        <v>3184.32</v>
      </c>
      <c r="G41" s="12">
        <f t="shared" si="2"/>
        <v>3311.6928000000003</v>
      </c>
      <c r="H41" s="20">
        <v>1</v>
      </c>
      <c r="I41" s="12">
        <f t="shared" si="3"/>
        <v>3184.32</v>
      </c>
      <c r="J41" s="9">
        <f t="shared" si="4"/>
        <v>3311.6928000000003</v>
      </c>
      <c r="K41" s="12">
        <v>0</v>
      </c>
      <c r="L41" s="20">
        <f t="shared" si="5"/>
        <v>3.3</v>
      </c>
      <c r="M41" s="67">
        <f t="shared" si="6"/>
        <v>49.675392000000002</v>
      </c>
      <c r="N41" s="68">
        <f t="shared" si="7"/>
        <v>49.675392000000002</v>
      </c>
    </row>
    <row r="42" spans="1:14" ht="14.25" customHeight="1">
      <c r="A42" s="14">
        <v>35</v>
      </c>
      <c r="B42" s="59" t="s">
        <v>4</v>
      </c>
      <c r="C42" s="11">
        <f t="shared" si="1"/>
        <v>0</v>
      </c>
      <c r="D42" s="11">
        <v>0</v>
      </c>
      <c r="E42" s="11">
        <v>0</v>
      </c>
      <c r="F42" s="12">
        <v>3184.32</v>
      </c>
      <c r="G42" s="12">
        <f t="shared" si="2"/>
        <v>3311.6928000000003</v>
      </c>
      <c r="H42" s="20">
        <v>1</v>
      </c>
      <c r="I42" s="12">
        <f t="shared" si="3"/>
        <v>3184.32</v>
      </c>
      <c r="J42" s="9">
        <f t="shared" si="4"/>
        <v>3311.6928000000003</v>
      </c>
      <c r="K42" s="12">
        <v>0</v>
      </c>
      <c r="L42" s="20">
        <f t="shared" si="5"/>
        <v>0</v>
      </c>
      <c r="M42" s="67">
        <f t="shared" si="6"/>
        <v>0</v>
      </c>
      <c r="N42" s="68">
        <f t="shared" si="7"/>
        <v>0</v>
      </c>
    </row>
    <row r="43" spans="1:14" ht="14.25" customHeight="1">
      <c r="A43" s="14">
        <v>36</v>
      </c>
      <c r="B43" s="59" t="s">
        <v>5</v>
      </c>
      <c r="C43" s="11">
        <f t="shared" si="1"/>
        <v>1</v>
      </c>
      <c r="D43" s="11">
        <v>0</v>
      </c>
      <c r="E43" s="11">
        <v>1</v>
      </c>
      <c r="F43" s="12">
        <v>3184.32</v>
      </c>
      <c r="G43" s="12">
        <f t="shared" si="2"/>
        <v>3311.6928000000003</v>
      </c>
      <c r="H43" s="20">
        <v>1</v>
      </c>
      <c r="I43" s="12">
        <f t="shared" si="3"/>
        <v>3184.32</v>
      </c>
      <c r="J43" s="9">
        <f t="shared" si="4"/>
        <v>3311.6928000000003</v>
      </c>
      <c r="K43" s="12">
        <v>0</v>
      </c>
      <c r="L43" s="20">
        <f t="shared" si="5"/>
        <v>3.3</v>
      </c>
      <c r="M43" s="67">
        <f t="shared" si="6"/>
        <v>49.675392000000002</v>
      </c>
      <c r="N43" s="68">
        <f t="shared" si="7"/>
        <v>49.675392000000002</v>
      </c>
    </row>
    <row r="44" spans="1:14" ht="14.25" customHeight="1">
      <c r="A44" s="14">
        <v>37</v>
      </c>
      <c r="B44" s="59" t="s">
        <v>6</v>
      </c>
      <c r="C44" s="11">
        <f t="shared" si="1"/>
        <v>0</v>
      </c>
      <c r="D44" s="11">
        <v>0</v>
      </c>
      <c r="E44" s="11">
        <v>0</v>
      </c>
      <c r="F44" s="12">
        <v>3184.32</v>
      </c>
      <c r="G44" s="12">
        <f t="shared" si="2"/>
        <v>3311.6928000000003</v>
      </c>
      <c r="H44" s="20">
        <v>1</v>
      </c>
      <c r="I44" s="12">
        <f t="shared" si="3"/>
        <v>3184.32</v>
      </c>
      <c r="J44" s="9">
        <f t="shared" si="4"/>
        <v>3311.6928000000003</v>
      </c>
      <c r="K44" s="12">
        <v>0</v>
      </c>
      <c r="L44" s="20">
        <f t="shared" si="5"/>
        <v>0</v>
      </c>
      <c r="M44" s="67">
        <f t="shared" si="6"/>
        <v>0</v>
      </c>
      <c r="N44" s="68">
        <f t="shared" si="7"/>
        <v>0</v>
      </c>
    </row>
    <row r="45" spans="1:14" ht="14.25" customHeight="1">
      <c r="A45" s="14">
        <v>38</v>
      </c>
      <c r="B45" s="59" t="s">
        <v>37</v>
      </c>
      <c r="C45" s="11">
        <f t="shared" si="1"/>
        <v>1</v>
      </c>
      <c r="D45" s="11">
        <v>0</v>
      </c>
      <c r="E45" s="11">
        <v>1</v>
      </c>
      <c r="F45" s="12">
        <v>3184.32</v>
      </c>
      <c r="G45" s="12">
        <f t="shared" si="2"/>
        <v>3311.6928000000003</v>
      </c>
      <c r="H45" s="20">
        <v>1</v>
      </c>
      <c r="I45" s="12">
        <f t="shared" si="3"/>
        <v>3184.32</v>
      </c>
      <c r="J45" s="9">
        <f t="shared" si="4"/>
        <v>3311.6928000000003</v>
      </c>
      <c r="K45" s="12">
        <v>46</v>
      </c>
      <c r="L45" s="20">
        <f t="shared" si="5"/>
        <v>3.4</v>
      </c>
      <c r="M45" s="67">
        <f t="shared" si="6"/>
        <v>49.675392000000002</v>
      </c>
      <c r="N45" s="68">
        <f t="shared" si="7"/>
        <v>3.6753920000000022</v>
      </c>
    </row>
    <row r="46" spans="1:14" ht="14.25" customHeight="1">
      <c r="A46" s="14">
        <v>39</v>
      </c>
      <c r="B46" s="59" t="s">
        <v>24</v>
      </c>
      <c r="C46" s="11">
        <f t="shared" si="1"/>
        <v>0</v>
      </c>
      <c r="D46" s="11">
        <v>0</v>
      </c>
      <c r="E46" s="11">
        <v>0</v>
      </c>
      <c r="F46" s="12">
        <v>3184.32</v>
      </c>
      <c r="G46" s="12">
        <f t="shared" si="2"/>
        <v>3311.6928000000003</v>
      </c>
      <c r="H46" s="20">
        <v>1.2</v>
      </c>
      <c r="I46" s="12">
        <f t="shared" si="3"/>
        <v>3821.1840000000002</v>
      </c>
      <c r="J46" s="9">
        <f t="shared" si="4"/>
        <v>3974.0313599999999</v>
      </c>
      <c r="K46" s="12">
        <v>0</v>
      </c>
      <c r="L46" s="20">
        <f t="shared" si="5"/>
        <v>0</v>
      </c>
      <c r="M46" s="67">
        <f t="shared" si="6"/>
        <v>0</v>
      </c>
      <c r="N46" s="68">
        <f t="shared" si="7"/>
        <v>0</v>
      </c>
    </row>
    <row r="47" spans="1:14" ht="14.25" customHeight="1">
      <c r="A47" s="14">
        <v>40</v>
      </c>
      <c r="B47" s="59" t="s">
        <v>7</v>
      </c>
      <c r="C47" s="11">
        <f t="shared" si="1"/>
        <v>1</v>
      </c>
      <c r="D47" s="11">
        <v>0</v>
      </c>
      <c r="E47" s="11">
        <v>1</v>
      </c>
      <c r="F47" s="12">
        <v>3184.32</v>
      </c>
      <c r="G47" s="12">
        <f t="shared" si="2"/>
        <v>3311.6928000000003</v>
      </c>
      <c r="H47" s="20">
        <v>1</v>
      </c>
      <c r="I47" s="12">
        <f t="shared" si="3"/>
        <v>3184.32</v>
      </c>
      <c r="J47" s="9">
        <f t="shared" si="4"/>
        <v>3311.6928000000003</v>
      </c>
      <c r="K47" s="12">
        <v>45.75</v>
      </c>
      <c r="L47" s="20">
        <f t="shared" si="5"/>
        <v>3.4</v>
      </c>
      <c r="M47" s="67">
        <f t="shared" si="6"/>
        <v>49.675392000000002</v>
      </c>
      <c r="N47" s="68">
        <f t="shared" si="7"/>
        <v>3.9253920000000022</v>
      </c>
    </row>
    <row r="48" spans="1:14" ht="14.25" customHeight="1">
      <c r="A48" s="14">
        <v>41</v>
      </c>
      <c r="B48" s="59" t="s">
        <v>8</v>
      </c>
      <c r="C48" s="11">
        <f t="shared" si="1"/>
        <v>1</v>
      </c>
      <c r="D48" s="11">
        <v>0</v>
      </c>
      <c r="E48" s="11">
        <v>1</v>
      </c>
      <c r="F48" s="12">
        <v>3184.32</v>
      </c>
      <c r="G48" s="12">
        <f t="shared" si="2"/>
        <v>3311.6928000000003</v>
      </c>
      <c r="H48" s="20">
        <v>1</v>
      </c>
      <c r="I48" s="12">
        <f t="shared" si="3"/>
        <v>3184.32</v>
      </c>
      <c r="J48" s="9">
        <f t="shared" si="4"/>
        <v>3311.6928000000003</v>
      </c>
      <c r="K48" s="12">
        <v>46</v>
      </c>
      <c r="L48" s="20">
        <f t="shared" si="5"/>
        <v>3.4</v>
      </c>
      <c r="M48" s="67">
        <f t="shared" si="6"/>
        <v>49.675392000000002</v>
      </c>
      <c r="N48" s="68">
        <f t="shared" si="7"/>
        <v>3.6753920000000022</v>
      </c>
    </row>
    <row r="49" spans="1:14" ht="14.25" customHeight="1">
      <c r="A49" s="14">
        <v>42</v>
      </c>
      <c r="B49" s="59" t="s">
        <v>61</v>
      </c>
      <c r="C49" s="11">
        <f t="shared" si="1"/>
        <v>0</v>
      </c>
      <c r="D49" s="11">
        <v>0</v>
      </c>
      <c r="E49" s="11">
        <v>0</v>
      </c>
      <c r="F49" s="12">
        <v>3184.32</v>
      </c>
      <c r="G49" s="12">
        <f t="shared" si="2"/>
        <v>3311.6928000000003</v>
      </c>
      <c r="H49" s="20">
        <v>1.23</v>
      </c>
      <c r="I49" s="12">
        <f t="shared" si="3"/>
        <v>3916.7136</v>
      </c>
      <c r="J49" s="9">
        <f t="shared" si="4"/>
        <v>4073.3821440000002</v>
      </c>
      <c r="K49" s="12">
        <v>0</v>
      </c>
      <c r="L49" s="20">
        <f t="shared" si="5"/>
        <v>0</v>
      </c>
      <c r="M49" s="67">
        <f t="shared" si="6"/>
        <v>0</v>
      </c>
      <c r="N49" s="68">
        <f t="shared" si="7"/>
        <v>0</v>
      </c>
    </row>
    <row r="50" spans="1:14" ht="14.25" customHeight="1">
      <c r="A50" s="14">
        <v>43</v>
      </c>
      <c r="B50" s="59" t="s">
        <v>25</v>
      </c>
      <c r="C50" s="11">
        <f t="shared" si="1"/>
        <v>1</v>
      </c>
      <c r="D50" s="11">
        <v>0</v>
      </c>
      <c r="E50" s="11">
        <v>1</v>
      </c>
      <c r="F50" s="12">
        <v>3184.32</v>
      </c>
      <c r="G50" s="12">
        <f t="shared" si="2"/>
        <v>3311.6928000000003</v>
      </c>
      <c r="H50" s="20">
        <v>1</v>
      </c>
      <c r="I50" s="12">
        <f t="shared" si="3"/>
        <v>3184.32</v>
      </c>
      <c r="J50" s="9">
        <f t="shared" si="4"/>
        <v>3311.6928000000003</v>
      </c>
      <c r="K50" s="12">
        <v>0</v>
      </c>
      <c r="L50" s="20">
        <f t="shared" si="5"/>
        <v>3.3</v>
      </c>
      <c r="M50" s="67">
        <f t="shared" si="6"/>
        <v>49.675392000000002</v>
      </c>
      <c r="N50" s="68">
        <f t="shared" si="7"/>
        <v>49.675392000000002</v>
      </c>
    </row>
    <row r="51" spans="1:14" ht="14.25" customHeight="1">
      <c r="A51" s="14">
        <v>44</v>
      </c>
      <c r="B51" s="59" t="s">
        <v>9</v>
      </c>
      <c r="C51" s="11">
        <f t="shared" si="1"/>
        <v>0</v>
      </c>
      <c r="D51" s="11">
        <v>0</v>
      </c>
      <c r="E51" s="11">
        <v>0</v>
      </c>
      <c r="F51" s="12">
        <v>3184.32</v>
      </c>
      <c r="G51" s="12">
        <f t="shared" si="2"/>
        <v>3311.6928000000003</v>
      </c>
      <c r="H51" s="20">
        <v>1</v>
      </c>
      <c r="I51" s="12">
        <f t="shared" si="3"/>
        <v>3184.32</v>
      </c>
      <c r="J51" s="9">
        <f t="shared" si="4"/>
        <v>3311.6928000000003</v>
      </c>
      <c r="K51" s="12">
        <v>0</v>
      </c>
      <c r="L51" s="20">
        <f t="shared" si="5"/>
        <v>0</v>
      </c>
      <c r="M51" s="67">
        <f t="shared" si="6"/>
        <v>0</v>
      </c>
      <c r="N51" s="68">
        <f t="shared" si="7"/>
        <v>0</v>
      </c>
    </row>
    <row r="52" spans="1:14" ht="14.25" customHeight="1">
      <c r="A52" s="14">
        <v>45</v>
      </c>
      <c r="B52" s="59" t="s">
        <v>62</v>
      </c>
      <c r="C52" s="11">
        <f t="shared" si="1"/>
        <v>1</v>
      </c>
      <c r="D52" s="11">
        <v>0</v>
      </c>
      <c r="E52" s="11">
        <v>1</v>
      </c>
      <c r="F52" s="12">
        <v>3184.32</v>
      </c>
      <c r="G52" s="12">
        <f t="shared" si="2"/>
        <v>3311.6928000000003</v>
      </c>
      <c r="H52" s="20">
        <v>1.3</v>
      </c>
      <c r="I52" s="12">
        <f t="shared" si="3"/>
        <v>4139.616</v>
      </c>
      <c r="J52" s="9">
        <f t="shared" si="4"/>
        <v>4305.2006400000009</v>
      </c>
      <c r="K52" s="12">
        <v>0</v>
      </c>
      <c r="L52" s="20">
        <f t="shared" si="5"/>
        <v>4.3</v>
      </c>
      <c r="M52" s="67">
        <f t="shared" si="6"/>
        <v>64.578009600000016</v>
      </c>
      <c r="N52" s="68">
        <f t="shared" si="7"/>
        <v>64.578009600000016</v>
      </c>
    </row>
    <row r="53" spans="1:14" ht="14.25" customHeight="1">
      <c r="A53" s="14">
        <v>46</v>
      </c>
      <c r="B53" s="59" t="s">
        <v>43</v>
      </c>
      <c r="C53" s="11">
        <f t="shared" si="1"/>
        <v>1</v>
      </c>
      <c r="D53" s="11">
        <v>0</v>
      </c>
      <c r="E53" s="11">
        <v>1</v>
      </c>
      <c r="F53" s="12">
        <v>3184.32</v>
      </c>
      <c r="G53" s="12">
        <f t="shared" si="2"/>
        <v>3311.6928000000003</v>
      </c>
      <c r="H53" s="20">
        <v>1.1000000000000001</v>
      </c>
      <c r="I53" s="12">
        <f t="shared" si="3"/>
        <v>3502.7520000000004</v>
      </c>
      <c r="J53" s="9">
        <f t="shared" si="4"/>
        <v>3642.8620800000008</v>
      </c>
      <c r="K53" s="12">
        <v>0</v>
      </c>
      <c r="L53" s="20">
        <f t="shared" si="5"/>
        <v>3.6</v>
      </c>
      <c r="M53" s="67">
        <f t="shared" si="6"/>
        <v>54.642931200000014</v>
      </c>
      <c r="N53" s="68">
        <f t="shared" si="7"/>
        <v>54.642931200000014</v>
      </c>
    </row>
    <row r="54" spans="1:14" ht="14.25" customHeight="1">
      <c r="A54" s="14">
        <v>47</v>
      </c>
      <c r="B54" s="59" t="s">
        <v>10</v>
      </c>
      <c r="C54" s="11">
        <f t="shared" si="1"/>
        <v>0</v>
      </c>
      <c r="D54" s="11">
        <v>0</v>
      </c>
      <c r="E54" s="11">
        <v>0</v>
      </c>
      <c r="F54" s="12">
        <v>3184.32</v>
      </c>
      <c r="G54" s="12">
        <f t="shared" si="2"/>
        <v>3311.6928000000003</v>
      </c>
      <c r="H54" s="20">
        <v>1</v>
      </c>
      <c r="I54" s="12">
        <f t="shared" si="3"/>
        <v>3184.32</v>
      </c>
      <c r="J54" s="9">
        <f t="shared" si="4"/>
        <v>3311.6928000000003</v>
      </c>
      <c r="K54" s="12">
        <v>0</v>
      </c>
      <c r="L54" s="20">
        <f t="shared" si="5"/>
        <v>0</v>
      </c>
      <c r="M54" s="67">
        <f t="shared" si="6"/>
        <v>0</v>
      </c>
      <c r="N54" s="68">
        <f t="shared" si="7"/>
        <v>0</v>
      </c>
    </row>
    <row r="55" spans="1:14" ht="14.25" customHeight="1">
      <c r="A55" s="14">
        <v>48</v>
      </c>
      <c r="B55" s="59" t="s">
        <v>51</v>
      </c>
      <c r="C55" s="11">
        <f t="shared" si="1"/>
        <v>2</v>
      </c>
      <c r="D55" s="11">
        <v>0</v>
      </c>
      <c r="E55" s="11">
        <v>2</v>
      </c>
      <c r="F55" s="12">
        <v>3184.32</v>
      </c>
      <c r="G55" s="12">
        <f t="shared" si="2"/>
        <v>3311.6928000000003</v>
      </c>
      <c r="H55" s="20">
        <v>1.1499999999999999</v>
      </c>
      <c r="I55" s="12">
        <f t="shared" si="3"/>
        <v>3661.9679999999998</v>
      </c>
      <c r="J55" s="9">
        <f t="shared" si="4"/>
        <v>3808.4467199999999</v>
      </c>
      <c r="K55" s="12">
        <v>105.9</v>
      </c>
      <c r="L55" s="20">
        <f t="shared" si="5"/>
        <v>7.7</v>
      </c>
      <c r="M55" s="67">
        <f t="shared" si="6"/>
        <v>114.2534016</v>
      </c>
      <c r="N55" s="68">
        <f t="shared" si="7"/>
        <v>8.353401599999998</v>
      </c>
    </row>
    <row r="56" spans="1:14" ht="14.25" customHeight="1">
      <c r="A56" s="14">
        <v>49</v>
      </c>
      <c r="B56" s="59" t="s">
        <v>11</v>
      </c>
      <c r="C56" s="11">
        <f t="shared" si="1"/>
        <v>0</v>
      </c>
      <c r="D56" s="11">
        <v>0</v>
      </c>
      <c r="E56" s="11">
        <v>0</v>
      </c>
      <c r="F56" s="12">
        <v>3184.32</v>
      </c>
      <c r="G56" s="12">
        <f t="shared" si="2"/>
        <v>3311.6928000000003</v>
      </c>
      <c r="H56" s="20">
        <v>1</v>
      </c>
      <c r="I56" s="12">
        <f t="shared" si="3"/>
        <v>3184.32</v>
      </c>
      <c r="J56" s="9">
        <f t="shared" si="4"/>
        <v>3311.6928000000003</v>
      </c>
      <c r="K56" s="12">
        <v>0</v>
      </c>
      <c r="L56" s="20">
        <f t="shared" si="5"/>
        <v>0</v>
      </c>
      <c r="M56" s="67">
        <f t="shared" si="6"/>
        <v>0</v>
      </c>
      <c r="N56" s="68">
        <f t="shared" si="7"/>
        <v>0</v>
      </c>
    </row>
    <row r="57" spans="1:14" ht="14.25" customHeight="1">
      <c r="A57" s="14">
        <v>50</v>
      </c>
      <c r="B57" s="59" t="s">
        <v>26</v>
      </c>
      <c r="C57" s="11">
        <f t="shared" si="1"/>
        <v>2</v>
      </c>
      <c r="D57" s="11">
        <v>0</v>
      </c>
      <c r="E57" s="11">
        <v>2</v>
      </c>
      <c r="F57" s="12">
        <v>3184.32</v>
      </c>
      <c r="G57" s="12">
        <f t="shared" si="2"/>
        <v>3311.6928000000003</v>
      </c>
      <c r="H57" s="20">
        <v>1</v>
      </c>
      <c r="I57" s="12">
        <f t="shared" si="3"/>
        <v>3184.32</v>
      </c>
      <c r="J57" s="9">
        <f t="shared" si="4"/>
        <v>3311.6928000000003</v>
      </c>
      <c r="K57" s="12">
        <v>0</v>
      </c>
      <c r="L57" s="20">
        <f t="shared" si="5"/>
        <v>6.6</v>
      </c>
      <c r="M57" s="67">
        <f t="shared" si="6"/>
        <v>99.350784000000004</v>
      </c>
      <c r="N57" s="68">
        <f t="shared" si="7"/>
        <v>99.350784000000004</v>
      </c>
    </row>
    <row r="58" spans="1:14" ht="14.25" customHeight="1">
      <c r="A58" s="14">
        <v>51</v>
      </c>
      <c r="B58" s="59" t="s">
        <v>12</v>
      </c>
      <c r="C58" s="11">
        <f t="shared" si="1"/>
        <v>0</v>
      </c>
      <c r="D58" s="11">
        <v>0</v>
      </c>
      <c r="E58" s="11">
        <v>0</v>
      </c>
      <c r="F58" s="12">
        <v>3184.32</v>
      </c>
      <c r="G58" s="12">
        <f t="shared" si="2"/>
        <v>3311.6928000000003</v>
      </c>
      <c r="H58" s="20">
        <v>1</v>
      </c>
      <c r="I58" s="12">
        <f t="shared" si="3"/>
        <v>3184.32</v>
      </c>
      <c r="J58" s="9">
        <f t="shared" si="4"/>
        <v>3311.6928000000003</v>
      </c>
      <c r="K58" s="12">
        <v>0</v>
      </c>
      <c r="L58" s="20">
        <f t="shared" si="5"/>
        <v>0</v>
      </c>
      <c r="M58" s="67">
        <f t="shared" si="6"/>
        <v>0</v>
      </c>
      <c r="N58" s="68">
        <f t="shared" si="7"/>
        <v>0</v>
      </c>
    </row>
    <row r="59" spans="1:14" ht="14.25" customHeight="1">
      <c r="A59" s="14">
        <v>52</v>
      </c>
      <c r="B59" s="59" t="s">
        <v>72</v>
      </c>
      <c r="C59" s="11">
        <f t="shared" si="1"/>
        <v>0</v>
      </c>
      <c r="D59" s="11">
        <v>0</v>
      </c>
      <c r="E59" s="11">
        <v>0</v>
      </c>
      <c r="F59" s="12">
        <v>3184.32</v>
      </c>
      <c r="G59" s="12">
        <f t="shared" si="2"/>
        <v>3311.6928000000003</v>
      </c>
      <c r="H59" s="20">
        <v>1.7</v>
      </c>
      <c r="I59" s="12">
        <f t="shared" si="3"/>
        <v>5413.3440000000001</v>
      </c>
      <c r="J59" s="9">
        <f t="shared" si="4"/>
        <v>5629.8777600000003</v>
      </c>
      <c r="K59" s="12">
        <v>0</v>
      </c>
      <c r="L59" s="20">
        <f t="shared" si="5"/>
        <v>0</v>
      </c>
      <c r="M59" s="67">
        <f t="shared" si="6"/>
        <v>0</v>
      </c>
      <c r="N59" s="68">
        <f t="shared" si="7"/>
        <v>0</v>
      </c>
    </row>
    <row r="60" spans="1:14" ht="14.25" customHeight="1">
      <c r="A60" s="14">
        <v>53</v>
      </c>
      <c r="B60" s="59" t="s">
        <v>13</v>
      </c>
      <c r="C60" s="11">
        <f t="shared" si="1"/>
        <v>0</v>
      </c>
      <c r="D60" s="11">
        <v>0</v>
      </c>
      <c r="E60" s="11">
        <v>0</v>
      </c>
      <c r="F60" s="12">
        <v>3184.32</v>
      </c>
      <c r="G60" s="12">
        <f t="shared" si="2"/>
        <v>3311.6928000000003</v>
      </c>
      <c r="H60" s="20">
        <v>1</v>
      </c>
      <c r="I60" s="12">
        <f t="shared" si="3"/>
        <v>3184.32</v>
      </c>
      <c r="J60" s="9">
        <f t="shared" si="4"/>
        <v>3311.6928000000003</v>
      </c>
      <c r="K60" s="12">
        <v>0</v>
      </c>
      <c r="L60" s="20">
        <f t="shared" si="5"/>
        <v>0</v>
      </c>
      <c r="M60" s="67">
        <f t="shared" si="6"/>
        <v>0</v>
      </c>
      <c r="N60" s="68">
        <f t="shared" si="7"/>
        <v>0</v>
      </c>
    </row>
    <row r="61" spans="1:14" ht="14.25" customHeight="1">
      <c r="A61" s="14">
        <v>54</v>
      </c>
      <c r="B61" s="59" t="s">
        <v>27</v>
      </c>
      <c r="C61" s="11">
        <f t="shared" si="1"/>
        <v>1</v>
      </c>
      <c r="D61" s="11">
        <v>0</v>
      </c>
      <c r="E61" s="11">
        <v>1</v>
      </c>
      <c r="F61" s="12">
        <v>3184.32</v>
      </c>
      <c r="G61" s="12">
        <f t="shared" si="2"/>
        <v>3311.6928000000003</v>
      </c>
      <c r="H61" s="20">
        <v>1.4</v>
      </c>
      <c r="I61" s="12">
        <f t="shared" si="3"/>
        <v>4458.0479999999998</v>
      </c>
      <c r="J61" s="9">
        <f t="shared" si="4"/>
        <v>4636.3699200000001</v>
      </c>
      <c r="K61" s="12">
        <v>0</v>
      </c>
      <c r="L61" s="20">
        <f t="shared" si="5"/>
        <v>4.5999999999999996</v>
      </c>
      <c r="M61" s="67">
        <f t="shared" si="6"/>
        <v>69.545548799999992</v>
      </c>
      <c r="N61" s="68">
        <f t="shared" si="7"/>
        <v>69.545548799999992</v>
      </c>
    </row>
    <row r="62" spans="1:14" ht="14.25" customHeight="1">
      <c r="A62" s="14">
        <v>55</v>
      </c>
      <c r="B62" s="59" t="s">
        <v>44</v>
      </c>
      <c r="C62" s="11">
        <f t="shared" si="1"/>
        <v>1</v>
      </c>
      <c r="D62" s="11">
        <v>0</v>
      </c>
      <c r="E62" s="11">
        <v>1</v>
      </c>
      <c r="F62" s="12">
        <v>3184.32</v>
      </c>
      <c r="G62" s="12">
        <f t="shared" si="2"/>
        <v>3311.6928000000003</v>
      </c>
      <c r="H62" s="20">
        <v>1</v>
      </c>
      <c r="I62" s="12">
        <f t="shared" si="3"/>
        <v>3184.32</v>
      </c>
      <c r="J62" s="9">
        <f t="shared" si="4"/>
        <v>3311.6928000000003</v>
      </c>
      <c r="K62" s="12">
        <v>0</v>
      </c>
      <c r="L62" s="20">
        <f t="shared" si="5"/>
        <v>3.3</v>
      </c>
      <c r="M62" s="67">
        <f t="shared" si="6"/>
        <v>49.675392000000002</v>
      </c>
      <c r="N62" s="68">
        <f t="shared" si="7"/>
        <v>49.675392000000002</v>
      </c>
    </row>
    <row r="63" spans="1:14" ht="14.25" customHeight="1">
      <c r="A63" s="14">
        <v>56</v>
      </c>
      <c r="B63" s="59" t="s">
        <v>28</v>
      </c>
      <c r="C63" s="11">
        <f t="shared" si="1"/>
        <v>0</v>
      </c>
      <c r="D63" s="11">
        <v>0</v>
      </c>
      <c r="E63" s="11">
        <v>0</v>
      </c>
      <c r="F63" s="12">
        <v>3184.32</v>
      </c>
      <c r="G63" s="12">
        <f t="shared" si="2"/>
        <v>3311.6928000000003</v>
      </c>
      <c r="H63" s="20">
        <v>1</v>
      </c>
      <c r="I63" s="12">
        <f t="shared" si="3"/>
        <v>3184.32</v>
      </c>
      <c r="J63" s="9">
        <f t="shared" si="4"/>
        <v>3311.6928000000003</v>
      </c>
      <c r="K63" s="12">
        <v>0</v>
      </c>
      <c r="L63" s="20">
        <f t="shared" si="5"/>
        <v>0</v>
      </c>
      <c r="M63" s="67">
        <f t="shared" si="6"/>
        <v>0</v>
      </c>
      <c r="N63" s="68">
        <f t="shared" si="7"/>
        <v>0</v>
      </c>
    </row>
    <row r="64" spans="1:14" ht="14.25" customHeight="1">
      <c r="A64" s="14">
        <v>57</v>
      </c>
      <c r="B64" s="59" t="s">
        <v>63</v>
      </c>
      <c r="C64" s="11">
        <f t="shared" si="1"/>
        <v>0</v>
      </c>
      <c r="D64" s="11">
        <v>0</v>
      </c>
      <c r="E64" s="11">
        <v>0</v>
      </c>
      <c r="F64" s="12">
        <v>3184.32</v>
      </c>
      <c r="G64" s="12">
        <f t="shared" si="2"/>
        <v>3311.6928000000003</v>
      </c>
      <c r="H64" s="20">
        <v>1.2</v>
      </c>
      <c r="I64" s="12">
        <f t="shared" si="3"/>
        <v>3821.1840000000002</v>
      </c>
      <c r="J64" s="9">
        <f t="shared" si="4"/>
        <v>3974.0313599999999</v>
      </c>
      <c r="K64" s="12">
        <v>0</v>
      </c>
      <c r="L64" s="20">
        <f t="shared" si="5"/>
        <v>0</v>
      </c>
      <c r="M64" s="67">
        <f t="shared" si="6"/>
        <v>0</v>
      </c>
      <c r="N64" s="68">
        <f t="shared" si="7"/>
        <v>0</v>
      </c>
    </row>
    <row r="65" spans="1:14" ht="14.25" customHeight="1">
      <c r="A65" s="14">
        <v>58</v>
      </c>
      <c r="B65" s="59" t="s">
        <v>64</v>
      </c>
      <c r="C65" s="11">
        <f t="shared" si="1"/>
        <v>0</v>
      </c>
      <c r="D65" s="11">
        <v>0</v>
      </c>
      <c r="E65" s="11">
        <v>0</v>
      </c>
      <c r="F65" s="12">
        <v>3184.32</v>
      </c>
      <c r="G65" s="12">
        <f t="shared" si="2"/>
        <v>3311.6928000000003</v>
      </c>
      <c r="H65" s="20">
        <v>1.1499999999999999</v>
      </c>
      <c r="I65" s="12">
        <f t="shared" si="3"/>
        <v>3661.9679999999998</v>
      </c>
      <c r="J65" s="9">
        <f t="shared" si="4"/>
        <v>3808.4467199999999</v>
      </c>
      <c r="K65" s="12">
        <v>0</v>
      </c>
      <c r="L65" s="20">
        <f t="shared" si="5"/>
        <v>0</v>
      </c>
      <c r="M65" s="67">
        <f t="shared" si="6"/>
        <v>0</v>
      </c>
      <c r="N65" s="68">
        <f t="shared" si="7"/>
        <v>0</v>
      </c>
    </row>
    <row r="66" spans="1:14" ht="14.25" customHeight="1">
      <c r="A66" s="14">
        <v>59</v>
      </c>
      <c r="B66" s="59" t="s">
        <v>45</v>
      </c>
      <c r="C66" s="11">
        <f t="shared" si="1"/>
        <v>2</v>
      </c>
      <c r="D66" s="11">
        <v>0</v>
      </c>
      <c r="E66" s="11">
        <v>2</v>
      </c>
      <c r="F66" s="12">
        <v>3184.32</v>
      </c>
      <c r="G66" s="12">
        <f t="shared" si="2"/>
        <v>3311.6928000000003</v>
      </c>
      <c r="H66" s="20">
        <v>1.1499999999999999</v>
      </c>
      <c r="I66" s="12">
        <f t="shared" si="3"/>
        <v>3661.9679999999998</v>
      </c>
      <c r="J66" s="9">
        <f t="shared" si="4"/>
        <v>3808.4467199999999</v>
      </c>
      <c r="K66" s="12">
        <v>105.9</v>
      </c>
      <c r="L66" s="20">
        <f t="shared" si="5"/>
        <v>7.7</v>
      </c>
      <c r="M66" s="67">
        <f t="shared" si="6"/>
        <v>114.2534016</v>
      </c>
      <c r="N66" s="68">
        <f t="shared" si="7"/>
        <v>8.353401599999998</v>
      </c>
    </row>
    <row r="67" spans="1:14" ht="14.25" customHeight="1">
      <c r="A67" s="14">
        <v>60</v>
      </c>
      <c r="B67" s="59" t="s">
        <v>14</v>
      </c>
      <c r="C67" s="11">
        <f t="shared" si="1"/>
        <v>10</v>
      </c>
      <c r="D67" s="11">
        <v>2</v>
      </c>
      <c r="E67" s="11">
        <v>8</v>
      </c>
      <c r="F67" s="12">
        <v>3184.32</v>
      </c>
      <c r="G67" s="12">
        <f t="shared" si="2"/>
        <v>3311.6928000000003</v>
      </c>
      <c r="H67" s="20">
        <v>1</v>
      </c>
      <c r="I67" s="12">
        <f t="shared" si="3"/>
        <v>3184.32</v>
      </c>
      <c r="J67" s="9">
        <f t="shared" si="4"/>
        <v>3311.6928000000003</v>
      </c>
      <c r="K67" s="12">
        <v>0</v>
      </c>
      <c r="L67" s="20">
        <f t="shared" si="5"/>
        <v>32.9</v>
      </c>
      <c r="M67" s="67">
        <f t="shared" si="6"/>
        <v>492.93273600000009</v>
      </c>
      <c r="N67" s="68">
        <f t="shared" si="7"/>
        <v>492.93273600000009</v>
      </c>
    </row>
    <row r="68" spans="1:14" ht="14.25" customHeight="1">
      <c r="A68" s="14">
        <v>61</v>
      </c>
      <c r="B68" s="59" t="s">
        <v>46</v>
      </c>
      <c r="C68" s="11">
        <f t="shared" si="1"/>
        <v>1</v>
      </c>
      <c r="D68" s="11">
        <v>0</v>
      </c>
      <c r="E68" s="11">
        <v>1</v>
      </c>
      <c r="F68" s="12">
        <v>3184.32</v>
      </c>
      <c r="G68" s="12">
        <f t="shared" si="2"/>
        <v>3311.6928000000003</v>
      </c>
      <c r="H68" s="20">
        <v>1</v>
      </c>
      <c r="I68" s="12">
        <f t="shared" ref="I68:I93" si="8">F68*H68</f>
        <v>3184.32</v>
      </c>
      <c r="J68" s="9">
        <f t="shared" ref="J68:J93" si="9">G68*H68</f>
        <v>3311.6928000000003</v>
      </c>
      <c r="K68" s="12">
        <v>0</v>
      </c>
      <c r="L68" s="20">
        <f t="shared" si="5"/>
        <v>3.3</v>
      </c>
      <c r="M68" s="67">
        <f t="shared" si="6"/>
        <v>49.675392000000002</v>
      </c>
      <c r="N68" s="68">
        <f t="shared" si="7"/>
        <v>49.675392000000002</v>
      </c>
    </row>
    <row r="69" spans="1:14" ht="14.25" customHeight="1">
      <c r="A69" s="14">
        <v>62</v>
      </c>
      <c r="B69" s="59" t="s">
        <v>29</v>
      </c>
      <c r="C69" s="11">
        <f t="shared" si="1"/>
        <v>1</v>
      </c>
      <c r="D69" s="11">
        <v>0</v>
      </c>
      <c r="E69" s="11">
        <v>1</v>
      </c>
      <c r="F69" s="12">
        <v>3184.32</v>
      </c>
      <c r="G69" s="12">
        <f t="shared" si="2"/>
        <v>3311.6928000000003</v>
      </c>
      <c r="H69" s="20">
        <v>1</v>
      </c>
      <c r="I69" s="12">
        <f t="shared" si="8"/>
        <v>3184.32</v>
      </c>
      <c r="J69" s="9">
        <f t="shared" si="9"/>
        <v>3311.6928000000003</v>
      </c>
      <c r="K69" s="12">
        <v>0</v>
      </c>
      <c r="L69" s="20">
        <f t="shared" si="5"/>
        <v>3.3</v>
      </c>
      <c r="M69" s="67">
        <f t="shared" si="6"/>
        <v>49.675392000000002</v>
      </c>
      <c r="N69" s="68">
        <f t="shared" si="7"/>
        <v>49.675392000000002</v>
      </c>
    </row>
    <row r="70" spans="1:14" ht="14.25" customHeight="1">
      <c r="A70" s="14">
        <v>63</v>
      </c>
      <c r="B70" s="59" t="s">
        <v>38</v>
      </c>
      <c r="C70" s="11">
        <f t="shared" si="1"/>
        <v>0</v>
      </c>
      <c r="D70" s="11">
        <v>0</v>
      </c>
      <c r="E70" s="11">
        <v>0</v>
      </c>
      <c r="F70" s="12">
        <v>3184.32</v>
      </c>
      <c r="G70" s="12">
        <f t="shared" si="2"/>
        <v>3311.6928000000003</v>
      </c>
      <c r="H70" s="20">
        <v>1.03</v>
      </c>
      <c r="I70" s="12">
        <f t="shared" si="8"/>
        <v>3279.8496000000005</v>
      </c>
      <c r="J70" s="9">
        <f t="shared" si="9"/>
        <v>3411.0435840000005</v>
      </c>
      <c r="K70" s="12">
        <v>0</v>
      </c>
      <c r="L70" s="20">
        <f t="shared" si="5"/>
        <v>0</v>
      </c>
      <c r="M70" s="67">
        <f t="shared" si="6"/>
        <v>0</v>
      </c>
      <c r="N70" s="68">
        <f t="shared" si="7"/>
        <v>0</v>
      </c>
    </row>
    <row r="71" spans="1:14" ht="14.25" customHeight="1">
      <c r="A71" s="14">
        <v>64</v>
      </c>
      <c r="B71" s="59" t="s">
        <v>15</v>
      </c>
      <c r="C71" s="11">
        <f t="shared" si="1"/>
        <v>1</v>
      </c>
      <c r="D71" s="11">
        <v>0</v>
      </c>
      <c r="E71" s="11">
        <v>1</v>
      </c>
      <c r="F71" s="12">
        <v>3184.32</v>
      </c>
      <c r="G71" s="12">
        <f t="shared" si="2"/>
        <v>3311.6928000000003</v>
      </c>
      <c r="H71" s="20">
        <v>1</v>
      </c>
      <c r="I71" s="12">
        <f t="shared" si="8"/>
        <v>3184.32</v>
      </c>
      <c r="J71" s="9">
        <f t="shared" si="9"/>
        <v>3311.6928000000003</v>
      </c>
      <c r="K71" s="12">
        <v>39.840000000000003</v>
      </c>
      <c r="L71" s="20">
        <f t="shared" si="5"/>
        <v>3.4</v>
      </c>
      <c r="M71" s="67">
        <f t="shared" si="6"/>
        <v>49.675392000000002</v>
      </c>
      <c r="N71" s="68">
        <f t="shared" si="7"/>
        <v>9.8353919999999988</v>
      </c>
    </row>
    <row r="72" spans="1:14" ht="14.25" customHeight="1">
      <c r="A72" s="14">
        <v>65</v>
      </c>
      <c r="B72" s="59" t="s">
        <v>48</v>
      </c>
      <c r="C72" s="11">
        <f t="shared" si="1"/>
        <v>1</v>
      </c>
      <c r="D72" s="11">
        <v>0</v>
      </c>
      <c r="E72" s="11">
        <v>1</v>
      </c>
      <c r="F72" s="12">
        <v>3184.32</v>
      </c>
      <c r="G72" s="12">
        <f t="shared" si="2"/>
        <v>3311.6928000000003</v>
      </c>
      <c r="H72" s="20">
        <v>1</v>
      </c>
      <c r="I72" s="12">
        <f t="shared" si="8"/>
        <v>3184.32</v>
      </c>
      <c r="J72" s="9">
        <f t="shared" si="9"/>
        <v>3311.6928000000003</v>
      </c>
      <c r="K72" s="12">
        <v>0</v>
      </c>
      <c r="L72" s="20">
        <f t="shared" si="5"/>
        <v>3.3</v>
      </c>
      <c r="M72" s="67">
        <f t="shared" si="6"/>
        <v>49.675392000000002</v>
      </c>
      <c r="N72" s="68">
        <f t="shared" si="7"/>
        <v>49.675392000000002</v>
      </c>
    </row>
    <row r="73" spans="1:14" ht="14.25" customHeight="1">
      <c r="A73" s="14">
        <v>66</v>
      </c>
      <c r="B73" s="59" t="s">
        <v>49</v>
      </c>
      <c r="C73" s="11">
        <f t="shared" ref="C73:C93" si="10">D73+E73</f>
        <v>0</v>
      </c>
      <c r="D73" s="11">
        <v>0</v>
      </c>
      <c r="E73" s="11">
        <v>0</v>
      </c>
      <c r="F73" s="12">
        <v>3184.32</v>
      </c>
      <c r="G73" s="12">
        <f t="shared" ref="G73:G93" si="11">F73*1.04</f>
        <v>3311.6928000000003</v>
      </c>
      <c r="H73" s="20">
        <v>1.0029999999999999</v>
      </c>
      <c r="I73" s="12">
        <f t="shared" si="8"/>
        <v>3193.8729599999997</v>
      </c>
      <c r="J73" s="9">
        <f t="shared" si="9"/>
        <v>3321.6278784000001</v>
      </c>
      <c r="K73" s="12">
        <v>0</v>
      </c>
      <c r="L73" s="20">
        <f t="shared" ref="L73:L93" si="12">ROUND(((D73*I73+E73*J73+K73)/1000),1)</f>
        <v>0</v>
      </c>
      <c r="M73" s="67">
        <f t="shared" ref="M73:M93" si="13">(D73*I73+E73*J73)*1.5/100</f>
        <v>0</v>
      </c>
      <c r="N73" s="68">
        <f t="shared" ref="N73:N93" si="14">M73-K73</f>
        <v>0</v>
      </c>
    </row>
    <row r="74" spans="1:14" ht="14.25" customHeight="1">
      <c r="A74" s="14">
        <v>67</v>
      </c>
      <c r="B74" s="59" t="s">
        <v>73</v>
      </c>
      <c r="C74" s="11">
        <f t="shared" si="10"/>
        <v>0</v>
      </c>
      <c r="D74" s="11">
        <v>0</v>
      </c>
      <c r="E74" s="11">
        <v>0</v>
      </c>
      <c r="F74" s="12">
        <v>3184.32</v>
      </c>
      <c r="G74" s="12">
        <f t="shared" si="11"/>
        <v>3311.6928000000003</v>
      </c>
      <c r="H74" s="20">
        <v>1.4</v>
      </c>
      <c r="I74" s="12">
        <f t="shared" si="8"/>
        <v>4458.0479999999998</v>
      </c>
      <c r="J74" s="9">
        <f t="shared" si="9"/>
        <v>4636.3699200000001</v>
      </c>
      <c r="K74" s="12">
        <v>0</v>
      </c>
      <c r="L74" s="20">
        <f t="shared" si="12"/>
        <v>0</v>
      </c>
      <c r="M74" s="67">
        <f t="shared" si="13"/>
        <v>0</v>
      </c>
      <c r="N74" s="68">
        <f t="shared" si="14"/>
        <v>0</v>
      </c>
    </row>
    <row r="75" spans="1:14" ht="14.25" customHeight="1">
      <c r="A75" s="14">
        <v>68</v>
      </c>
      <c r="B75" s="59" t="s">
        <v>52</v>
      </c>
      <c r="C75" s="11">
        <f t="shared" si="10"/>
        <v>0</v>
      </c>
      <c r="D75" s="11">
        <v>0</v>
      </c>
      <c r="E75" s="11">
        <v>0</v>
      </c>
      <c r="F75" s="12">
        <v>3184.32</v>
      </c>
      <c r="G75" s="12">
        <f t="shared" si="11"/>
        <v>3311.6928000000003</v>
      </c>
      <c r="H75" s="20">
        <v>1.1519999999999999</v>
      </c>
      <c r="I75" s="12">
        <f t="shared" si="8"/>
        <v>3668.33664</v>
      </c>
      <c r="J75" s="9">
        <f t="shared" si="9"/>
        <v>3815.0701055999998</v>
      </c>
      <c r="K75" s="12">
        <v>0</v>
      </c>
      <c r="L75" s="20">
        <f t="shared" si="12"/>
        <v>0</v>
      </c>
      <c r="M75" s="67">
        <f t="shared" si="13"/>
        <v>0</v>
      </c>
      <c r="N75" s="68">
        <f t="shared" si="14"/>
        <v>0</v>
      </c>
    </row>
    <row r="76" spans="1:14" ht="14.25" customHeight="1">
      <c r="A76" s="14">
        <v>69</v>
      </c>
      <c r="B76" s="59" t="s">
        <v>16</v>
      </c>
      <c r="C76" s="11">
        <f t="shared" si="10"/>
        <v>1</v>
      </c>
      <c r="D76" s="11">
        <v>0</v>
      </c>
      <c r="E76" s="11">
        <v>1</v>
      </c>
      <c r="F76" s="12">
        <v>3184.32</v>
      </c>
      <c r="G76" s="12">
        <f t="shared" si="11"/>
        <v>3311.6928000000003</v>
      </c>
      <c r="H76" s="20">
        <v>1</v>
      </c>
      <c r="I76" s="12">
        <f t="shared" si="8"/>
        <v>3184.32</v>
      </c>
      <c r="J76" s="9">
        <f t="shared" si="9"/>
        <v>3311.6928000000003</v>
      </c>
      <c r="K76" s="12">
        <v>0</v>
      </c>
      <c r="L76" s="20">
        <f t="shared" si="12"/>
        <v>3.3</v>
      </c>
      <c r="M76" s="67">
        <f t="shared" si="13"/>
        <v>49.675392000000002</v>
      </c>
      <c r="N76" s="68">
        <f t="shared" si="14"/>
        <v>49.675392000000002</v>
      </c>
    </row>
    <row r="77" spans="1:14" ht="14.25" customHeight="1">
      <c r="A77" s="14">
        <v>70</v>
      </c>
      <c r="B77" s="59" t="s">
        <v>17</v>
      </c>
      <c r="C77" s="11">
        <f t="shared" si="10"/>
        <v>0</v>
      </c>
      <c r="D77" s="11">
        <v>0</v>
      </c>
      <c r="E77" s="11">
        <v>0</v>
      </c>
      <c r="F77" s="12">
        <v>3184.32</v>
      </c>
      <c r="G77" s="12">
        <f t="shared" si="11"/>
        <v>3311.6928000000003</v>
      </c>
      <c r="H77" s="20">
        <v>1</v>
      </c>
      <c r="I77" s="12">
        <f t="shared" si="8"/>
        <v>3184.32</v>
      </c>
      <c r="J77" s="9">
        <f t="shared" si="9"/>
        <v>3311.6928000000003</v>
      </c>
      <c r="K77" s="12">
        <v>0</v>
      </c>
      <c r="L77" s="20">
        <f t="shared" si="12"/>
        <v>0</v>
      </c>
      <c r="M77" s="67">
        <f t="shared" si="13"/>
        <v>0</v>
      </c>
      <c r="N77" s="68">
        <f t="shared" si="14"/>
        <v>0</v>
      </c>
    </row>
    <row r="78" spans="1:14" ht="14.25" customHeight="1">
      <c r="A78" s="14">
        <v>71</v>
      </c>
      <c r="B78" s="59" t="s">
        <v>18</v>
      </c>
      <c r="C78" s="11">
        <f t="shared" si="10"/>
        <v>0</v>
      </c>
      <c r="D78" s="11">
        <v>0</v>
      </c>
      <c r="E78" s="11">
        <v>0</v>
      </c>
      <c r="F78" s="12">
        <v>3184.32</v>
      </c>
      <c r="G78" s="12">
        <f t="shared" si="11"/>
        <v>3311.6928000000003</v>
      </c>
      <c r="H78" s="20">
        <v>1</v>
      </c>
      <c r="I78" s="12">
        <f t="shared" si="8"/>
        <v>3184.32</v>
      </c>
      <c r="J78" s="9">
        <f t="shared" si="9"/>
        <v>3311.6928000000003</v>
      </c>
      <c r="K78" s="12">
        <v>0</v>
      </c>
      <c r="L78" s="20">
        <f t="shared" si="12"/>
        <v>0</v>
      </c>
      <c r="M78" s="67">
        <f t="shared" si="13"/>
        <v>0</v>
      </c>
      <c r="N78" s="68">
        <f t="shared" si="14"/>
        <v>0</v>
      </c>
    </row>
    <row r="79" spans="1:14" ht="14.25" customHeight="1">
      <c r="A79" s="14">
        <v>72</v>
      </c>
      <c r="B79" s="59" t="s">
        <v>65</v>
      </c>
      <c r="C79" s="11">
        <f t="shared" si="10"/>
        <v>1</v>
      </c>
      <c r="D79" s="11">
        <v>1</v>
      </c>
      <c r="E79" s="11">
        <v>0</v>
      </c>
      <c r="F79" s="12">
        <v>3184.32</v>
      </c>
      <c r="G79" s="12">
        <f t="shared" si="11"/>
        <v>3311.6928000000003</v>
      </c>
      <c r="H79" s="20">
        <v>1.4</v>
      </c>
      <c r="I79" s="12">
        <f t="shared" si="8"/>
        <v>4458.0479999999998</v>
      </c>
      <c r="J79" s="9">
        <f t="shared" si="9"/>
        <v>4636.3699200000001</v>
      </c>
      <c r="K79" s="12">
        <v>61.58</v>
      </c>
      <c r="L79" s="20">
        <f t="shared" si="12"/>
        <v>4.5</v>
      </c>
      <c r="M79" s="67">
        <f t="shared" si="13"/>
        <v>66.870720000000006</v>
      </c>
      <c r="N79" s="68">
        <f t="shared" si="14"/>
        <v>5.2907200000000074</v>
      </c>
    </row>
    <row r="80" spans="1:14" ht="14.25" customHeight="1">
      <c r="A80" s="14">
        <v>73</v>
      </c>
      <c r="B80" s="59" t="s">
        <v>19</v>
      </c>
      <c r="C80" s="11">
        <f t="shared" si="10"/>
        <v>0</v>
      </c>
      <c r="D80" s="11">
        <v>0</v>
      </c>
      <c r="E80" s="11">
        <v>0</v>
      </c>
      <c r="F80" s="12">
        <v>3184.32</v>
      </c>
      <c r="G80" s="12">
        <f t="shared" si="11"/>
        <v>3311.6928000000003</v>
      </c>
      <c r="H80" s="20">
        <v>1</v>
      </c>
      <c r="I80" s="12">
        <f t="shared" si="8"/>
        <v>3184.32</v>
      </c>
      <c r="J80" s="9">
        <f t="shared" si="9"/>
        <v>3311.6928000000003</v>
      </c>
      <c r="K80" s="12">
        <v>0</v>
      </c>
      <c r="L80" s="20">
        <f t="shared" si="12"/>
        <v>0</v>
      </c>
      <c r="M80" s="67">
        <f t="shared" si="13"/>
        <v>0</v>
      </c>
      <c r="N80" s="68">
        <f t="shared" si="14"/>
        <v>0</v>
      </c>
    </row>
    <row r="81" spans="1:14" ht="14.25" customHeight="1">
      <c r="A81" s="14">
        <v>74</v>
      </c>
      <c r="B81" s="59" t="s">
        <v>53</v>
      </c>
      <c r="C81" s="11">
        <f t="shared" si="10"/>
        <v>1</v>
      </c>
      <c r="D81" s="11">
        <v>0</v>
      </c>
      <c r="E81" s="11">
        <v>1</v>
      </c>
      <c r="F81" s="12">
        <v>3184.32</v>
      </c>
      <c r="G81" s="12">
        <f t="shared" si="11"/>
        <v>3311.6928000000003</v>
      </c>
      <c r="H81" s="20">
        <v>1.1599999999999999</v>
      </c>
      <c r="I81" s="12">
        <f t="shared" si="8"/>
        <v>3693.8112000000001</v>
      </c>
      <c r="J81" s="9">
        <f t="shared" si="9"/>
        <v>3841.5636479999998</v>
      </c>
      <c r="K81" s="12">
        <v>0</v>
      </c>
      <c r="L81" s="20">
        <f t="shared" si="12"/>
        <v>3.8</v>
      </c>
      <c r="M81" s="67">
        <f t="shared" si="13"/>
        <v>57.623454719999998</v>
      </c>
      <c r="N81" s="68">
        <f t="shared" si="14"/>
        <v>57.623454719999998</v>
      </c>
    </row>
    <row r="82" spans="1:14" ht="14.25" customHeight="1">
      <c r="A82" s="14">
        <v>75</v>
      </c>
      <c r="B82" s="59" t="s">
        <v>50</v>
      </c>
      <c r="C82" s="11">
        <f t="shared" si="10"/>
        <v>1</v>
      </c>
      <c r="D82" s="11">
        <v>0</v>
      </c>
      <c r="E82" s="11">
        <v>1</v>
      </c>
      <c r="F82" s="12">
        <v>3184.32</v>
      </c>
      <c r="G82" s="12">
        <f t="shared" si="11"/>
        <v>3311.6928000000003</v>
      </c>
      <c r="H82" s="20">
        <v>1</v>
      </c>
      <c r="I82" s="12">
        <f t="shared" si="8"/>
        <v>3184.32</v>
      </c>
      <c r="J82" s="9">
        <f t="shared" si="9"/>
        <v>3311.6928000000003</v>
      </c>
      <c r="K82" s="12">
        <v>45</v>
      </c>
      <c r="L82" s="20">
        <f t="shared" si="12"/>
        <v>3.4</v>
      </c>
      <c r="M82" s="67">
        <f t="shared" si="13"/>
        <v>49.675392000000002</v>
      </c>
      <c r="N82" s="68">
        <f t="shared" si="14"/>
        <v>4.6753920000000022</v>
      </c>
    </row>
    <row r="83" spans="1:14" ht="14.25" customHeight="1">
      <c r="A83" s="14">
        <v>76</v>
      </c>
      <c r="B83" s="59" t="s">
        <v>54</v>
      </c>
      <c r="C83" s="11">
        <f t="shared" si="10"/>
        <v>2</v>
      </c>
      <c r="D83" s="11">
        <v>0</v>
      </c>
      <c r="E83" s="11">
        <v>2</v>
      </c>
      <c r="F83" s="12">
        <v>3184.32</v>
      </c>
      <c r="G83" s="12">
        <f t="shared" si="11"/>
        <v>3311.6928000000003</v>
      </c>
      <c r="H83" s="20">
        <v>1.1499999999999999</v>
      </c>
      <c r="I83" s="12">
        <f t="shared" si="8"/>
        <v>3661.9679999999998</v>
      </c>
      <c r="J83" s="9">
        <f t="shared" si="9"/>
        <v>3808.4467199999999</v>
      </c>
      <c r="K83" s="12">
        <v>0</v>
      </c>
      <c r="L83" s="20">
        <f t="shared" si="12"/>
        <v>7.6</v>
      </c>
      <c r="M83" s="67">
        <f t="shared" si="13"/>
        <v>114.2534016</v>
      </c>
      <c r="N83" s="68">
        <f t="shared" si="14"/>
        <v>114.2534016</v>
      </c>
    </row>
    <row r="84" spans="1:14" ht="14.25" customHeight="1">
      <c r="A84" s="14">
        <v>77</v>
      </c>
      <c r="B84" s="59" t="s">
        <v>20</v>
      </c>
      <c r="C84" s="11">
        <f t="shared" si="10"/>
        <v>1</v>
      </c>
      <c r="D84" s="11">
        <v>0</v>
      </c>
      <c r="E84" s="11">
        <v>1</v>
      </c>
      <c r="F84" s="12">
        <v>3184.32</v>
      </c>
      <c r="G84" s="12">
        <f t="shared" si="11"/>
        <v>3311.6928000000003</v>
      </c>
      <c r="H84" s="20">
        <v>1</v>
      </c>
      <c r="I84" s="12">
        <f t="shared" si="8"/>
        <v>3184.32</v>
      </c>
      <c r="J84" s="9">
        <f t="shared" si="9"/>
        <v>3311.6928000000003</v>
      </c>
      <c r="K84" s="12">
        <v>0</v>
      </c>
      <c r="L84" s="20">
        <f t="shared" si="12"/>
        <v>3.3</v>
      </c>
      <c r="M84" s="67">
        <f t="shared" si="13"/>
        <v>49.675392000000002</v>
      </c>
      <c r="N84" s="68">
        <f t="shared" si="14"/>
        <v>49.675392000000002</v>
      </c>
    </row>
    <row r="85" spans="1:14" ht="14.25" customHeight="1">
      <c r="A85" s="14">
        <v>78</v>
      </c>
      <c r="B85" s="59" t="s">
        <v>112</v>
      </c>
      <c r="C85" s="11">
        <f t="shared" si="10"/>
        <v>5</v>
      </c>
      <c r="D85" s="11">
        <v>0</v>
      </c>
      <c r="E85" s="11">
        <v>5</v>
      </c>
      <c r="F85" s="12">
        <v>3184.32</v>
      </c>
      <c r="G85" s="12">
        <f t="shared" si="11"/>
        <v>3311.6928000000003</v>
      </c>
      <c r="H85" s="20">
        <v>1</v>
      </c>
      <c r="I85" s="12">
        <f t="shared" si="8"/>
        <v>3184.32</v>
      </c>
      <c r="J85" s="9">
        <f t="shared" si="9"/>
        <v>3311.6928000000003</v>
      </c>
      <c r="K85" s="12">
        <v>0</v>
      </c>
      <c r="L85" s="20">
        <f t="shared" si="12"/>
        <v>16.600000000000001</v>
      </c>
      <c r="M85" s="67">
        <f t="shared" si="13"/>
        <v>248.37696</v>
      </c>
      <c r="N85" s="68">
        <f t="shared" si="14"/>
        <v>248.37696</v>
      </c>
    </row>
    <row r="86" spans="1:14" ht="14.25" customHeight="1">
      <c r="A86" s="14">
        <v>79</v>
      </c>
      <c r="B86" s="59" t="s">
        <v>113</v>
      </c>
      <c r="C86" s="11">
        <f t="shared" si="10"/>
        <v>0</v>
      </c>
      <c r="D86" s="11">
        <v>0</v>
      </c>
      <c r="E86" s="11">
        <v>0</v>
      </c>
      <c r="F86" s="12">
        <v>3184.32</v>
      </c>
      <c r="G86" s="12">
        <f t="shared" si="11"/>
        <v>3311.6928000000003</v>
      </c>
      <c r="H86" s="20">
        <v>1</v>
      </c>
      <c r="I86" s="12">
        <f t="shared" si="8"/>
        <v>3184.32</v>
      </c>
      <c r="J86" s="9">
        <f t="shared" si="9"/>
        <v>3311.6928000000003</v>
      </c>
      <c r="K86" s="12">
        <v>0</v>
      </c>
      <c r="L86" s="20">
        <f t="shared" si="12"/>
        <v>0</v>
      </c>
      <c r="M86" s="67">
        <f t="shared" si="13"/>
        <v>0</v>
      </c>
      <c r="N86" s="68">
        <f t="shared" si="14"/>
        <v>0</v>
      </c>
    </row>
    <row r="87" spans="1:14" ht="14.25" customHeight="1">
      <c r="A87" s="14">
        <v>80</v>
      </c>
      <c r="B87" s="59" t="s">
        <v>86</v>
      </c>
      <c r="C87" s="11">
        <f t="shared" si="10"/>
        <v>2</v>
      </c>
      <c r="D87" s="11">
        <v>0</v>
      </c>
      <c r="E87" s="11">
        <v>2</v>
      </c>
      <c r="F87" s="12">
        <v>3184.32</v>
      </c>
      <c r="G87" s="12">
        <f t="shared" si="11"/>
        <v>3311.6928000000003</v>
      </c>
      <c r="H87" s="20">
        <v>1</v>
      </c>
      <c r="I87" s="12">
        <f t="shared" si="8"/>
        <v>3184.32</v>
      </c>
      <c r="J87" s="9">
        <f t="shared" si="9"/>
        <v>3311.6928000000003</v>
      </c>
      <c r="K87" s="12">
        <v>0</v>
      </c>
      <c r="L87" s="20">
        <f t="shared" si="12"/>
        <v>6.6</v>
      </c>
      <c r="M87" s="67">
        <f t="shared" si="13"/>
        <v>99.350784000000004</v>
      </c>
      <c r="N87" s="68">
        <f t="shared" si="14"/>
        <v>99.350784000000004</v>
      </c>
    </row>
    <row r="88" spans="1:14" ht="14.25" customHeight="1">
      <c r="A88" s="14">
        <v>81</v>
      </c>
      <c r="B88" s="59" t="s">
        <v>74</v>
      </c>
      <c r="C88" s="11">
        <f t="shared" si="10"/>
        <v>0</v>
      </c>
      <c r="D88" s="11">
        <v>0</v>
      </c>
      <c r="E88" s="11">
        <v>0</v>
      </c>
      <c r="F88" s="12">
        <v>3184.32</v>
      </c>
      <c r="G88" s="12">
        <f t="shared" si="11"/>
        <v>3311.6928000000003</v>
      </c>
      <c r="H88" s="20">
        <v>1.27</v>
      </c>
      <c r="I88" s="12">
        <f t="shared" si="8"/>
        <v>4044.0864000000001</v>
      </c>
      <c r="J88" s="9">
        <f t="shared" si="9"/>
        <v>4205.8498560000007</v>
      </c>
      <c r="K88" s="12">
        <v>0</v>
      </c>
      <c r="L88" s="20">
        <f t="shared" si="12"/>
        <v>0</v>
      </c>
      <c r="M88" s="67">
        <f t="shared" si="13"/>
        <v>0</v>
      </c>
      <c r="N88" s="68">
        <f t="shared" si="14"/>
        <v>0</v>
      </c>
    </row>
    <row r="89" spans="1:14" ht="14.25" customHeight="1">
      <c r="A89" s="14">
        <v>82</v>
      </c>
      <c r="B89" s="59" t="s">
        <v>87</v>
      </c>
      <c r="C89" s="11">
        <f t="shared" si="10"/>
        <v>0</v>
      </c>
      <c r="D89" s="11">
        <v>0</v>
      </c>
      <c r="E89" s="11">
        <v>0</v>
      </c>
      <c r="F89" s="12">
        <v>3184.32</v>
      </c>
      <c r="G89" s="12">
        <f t="shared" si="11"/>
        <v>3311.6928000000003</v>
      </c>
      <c r="H89" s="20">
        <v>1.5</v>
      </c>
      <c r="I89" s="12">
        <f t="shared" si="8"/>
        <v>4776.4800000000005</v>
      </c>
      <c r="J89" s="9">
        <f t="shared" si="9"/>
        <v>4967.5392000000002</v>
      </c>
      <c r="K89" s="12">
        <v>0</v>
      </c>
      <c r="L89" s="20">
        <f t="shared" si="12"/>
        <v>0</v>
      </c>
      <c r="M89" s="67">
        <f t="shared" si="13"/>
        <v>0</v>
      </c>
      <c r="N89" s="68">
        <f t="shared" si="14"/>
        <v>0</v>
      </c>
    </row>
    <row r="90" spans="1:14" ht="14.25" customHeight="1">
      <c r="A90" s="14">
        <v>83</v>
      </c>
      <c r="B90" s="59" t="s">
        <v>114</v>
      </c>
      <c r="C90" s="11">
        <f t="shared" si="10"/>
        <v>1</v>
      </c>
      <c r="D90" s="11">
        <v>0</v>
      </c>
      <c r="E90" s="11">
        <v>1</v>
      </c>
      <c r="F90" s="12">
        <v>3184.32</v>
      </c>
      <c r="G90" s="12">
        <f t="shared" si="11"/>
        <v>3311.6928000000003</v>
      </c>
      <c r="H90" s="20">
        <v>1.5</v>
      </c>
      <c r="I90" s="12">
        <f t="shared" si="8"/>
        <v>4776.4800000000005</v>
      </c>
      <c r="J90" s="9">
        <f t="shared" si="9"/>
        <v>4967.5392000000002</v>
      </c>
      <c r="K90" s="12">
        <v>0</v>
      </c>
      <c r="L90" s="20">
        <f t="shared" si="12"/>
        <v>5</v>
      </c>
      <c r="M90" s="67">
        <f t="shared" si="13"/>
        <v>74.51308800000001</v>
      </c>
      <c r="N90" s="68">
        <f t="shared" si="14"/>
        <v>74.51308800000001</v>
      </c>
    </row>
    <row r="91" spans="1:14" ht="14.25" customHeight="1">
      <c r="A91" s="14">
        <v>84</v>
      </c>
      <c r="B91" s="59" t="s">
        <v>75</v>
      </c>
      <c r="C91" s="11">
        <f t="shared" si="10"/>
        <v>0</v>
      </c>
      <c r="D91" s="11">
        <v>0</v>
      </c>
      <c r="E91" s="11">
        <v>0</v>
      </c>
      <c r="F91" s="12">
        <v>3184.32</v>
      </c>
      <c r="G91" s="12">
        <f t="shared" si="11"/>
        <v>3311.6928000000003</v>
      </c>
      <c r="H91" s="20">
        <v>2</v>
      </c>
      <c r="I91" s="12">
        <f t="shared" si="8"/>
        <v>6368.64</v>
      </c>
      <c r="J91" s="9">
        <f t="shared" si="9"/>
        <v>6623.3856000000005</v>
      </c>
      <c r="K91" s="12">
        <v>0</v>
      </c>
      <c r="L91" s="20">
        <f t="shared" si="12"/>
        <v>0</v>
      </c>
      <c r="M91" s="67">
        <f t="shared" si="13"/>
        <v>0</v>
      </c>
      <c r="N91" s="68">
        <f t="shared" si="14"/>
        <v>0</v>
      </c>
    </row>
    <row r="92" spans="1:14" ht="14.25" customHeight="1">
      <c r="A92" s="14">
        <v>85</v>
      </c>
      <c r="B92" s="59" t="s">
        <v>115</v>
      </c>
      <c r="C92" s="11">
        <f t="shared" si="10"/>
        <v>1</v>
      </c>
      <c r="D92" s="11">
        <v>0</v>
      </c>
      <c r="E92" s="11">
        <v>1</v>
      </c>
      <c r="F92" s="12">
        <v>3184.32</v>
      </c>
      <c r="G92" s="12">
        <f t="shared" si="11"/>
        <v>3311.6928000000003</v>
      </c>
      <c r="H92" s="20">
        <v>1.5</v>
      </c>
      <c r="I92" s="12">
        <f t="shared" si="8"/>
        <v>4776.4800000000005</v>
      </c>
      <c r="J92" s="9">
        <f t="shared" si="9"/>
        <v>4967.5392000000002</v>
      </c>
      <c r="K92" s="12">
        <v>69</v>
      </c>
      <c r="L92" s="20">
        <f t="shared" si="12"/>
        <v>5</v>
      </c>
      <c r="M92" s="67">
        <f t="shared" si="13"/>
        <v>74.51308800000001</v>
      </c>
      <c r="N92" s="68">
        <f t="shared" si="14"/>
        <v>5.5130880000000104</v>
      </c>
    </row>
    <row r="93" spans="1:14" ht="14.25" customHeight="1">
      <c r="A93" s="30">
        <v>86</v>
      </c>
      <c r="B93" s="59" t="s">
        <v>116</v>
      </c>
      <c r="C93" s="11">
        <f t="shared" si="10"/>
        <v>0</v>
      </c>
      <c r="D93" s="11">
        <v>0</v>
      </c>
      <c r="E93" s="11">
        <v>0</v>
      </c>
      <c r="F93" s="12">
        <v>3184.32</v>
      </c>
      <c r="G93" s="12">
        <f t="shared" si="11"/>
        <v>3311.6928000000003</v>
      </c>
      <c r="H93" s="20">
        <v>1.4</v>
      </c>
      <c r="I93" s="12">
        <f t="shared" si="8"/>
        <v>4458.0479999999998</v>
      </c>
      <c r="J93" s="9">
        <f t="shared" si="9"/>
        <v>4636.3699200000001</v>
      </c>
      <c r="K93" s="12">
        <v>0</v>
      </c>
      <c r="L93" s="20">
        <f t="shared" si="12"/>
        <v>0</v>
      </c>
      <c r="M93" s="67">
        <f t="shared" si="13"/>
        <v>0</v>
      </c>
      <c r="N93" s="68">
        <f t="shared" si="14"/>
        <v>0</v>
      </c>
    </row>
    <row r="94" spans="1:14">
      <c r="A94" s="17"/>
      <c r="B94" s="17"/>
      <c r="C94" s="25"/>
      <c r="D94" s="25"/>
      <c r="E94" s="25"/>
      <c r="F94" s="17"/>
      <c r="G94" s="17"/>
      <c r="H94" s="17"/>
      <c r="I94" s="17"/>
      <c r="J94" s="17"/>
      <c r="K94" s="17"/>
      <c r="L94" s="17"/>
    </row>
  </sheetData>
  <mergeCells count="9">
    <mergeCell ref="M3:M4"/>
    <mergeCell ref="A2:L2"/>
    <mergeCell ref="A3:A4"/>
    <mergeCell ref="B3:B4"/>
    <mergeCell ref="C3:C4"/>
    <mergeCell ref="F3:J3"/>
    <mergeCell ref="K3:K4"/>
    <mergeCell ref="L3:L4"/>
    <mergeCell ref="D3:E3"/>
  </mergeCells>
  <pageMargins left="0.59" right="0.59" top="0.79" bottom="0.79" header="0.31" footer="0.31"/>
  <pageSetup paperSize="9" scale="8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4"/>
  <sheetViews>
    <sheetView zoomScaleNormal="100" workbookViewId="0">
      <pane ySplit="4" topLeftCell="A5" activePane="bottomLeft" state="frozen"/>
      <selection activeCell="G105" sqref="G105:G106"/>
      <selection pane="bottomLeft" activeCell="P16" sqref="P16"/>
    </sheetView>
  </sheetViews>
  <sheetFormatPr defaultRowHeight="12.75"/>
  <cols>
    <col min="1" max="1" width="4" customWidth="1"/>
    <col min="2" max="2" width="31.5703125" customWidth="1"/>
    <col min="3" max="4" width="11.140625" style="23" customWidth="1"/>
    <col min="5" max="5" width="11.5703125" style="23" customWidth="1"/>
    <col min="6" max="6" width="11.85546875" customWidth="1"/>
    <col min="7" max="7" width="12" customWidth="1"/>
    <col min="8" max="8" width="11.5703125" customWidth="1"/>
    <col min="9" max="10" width="12.5703125" customWidth="1"/>
    <col min="11" max="11" width="11" customWidth="1"/>
    <col min="12" max="12" width="24.7109375" customWidth="1"/>
    <col min="13" max="13" width="14.85546875" customWidth="1"/>
  </cols>
  <sheetData>
    <row r="1" spans="1:14" ht="18" customHeight="1">
      <c r="A1" s="1"/>
      <c r="B1" s="1"/>
      <c r="C1" s="21"/>
      <c r="D1" s="21"/>
      <c r="E1" s="21"/>
      <c r="F1" s="1"/>
      <c r="G1" s="1"/>
      <c r="H1" s="1"/>
      <c r="I1" s="1"/>
      <c r="J1" s="1"/>
      <c r="K1" s="1"/>
      <c r="L1" s="2" t="s">
        <v>84</v>
      </c>
    </row>
    <row r="2" spans="1:14" ht="80.25" customHeight="1">
      <c r="A2" s="86" t="s">
        <v>132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4" ht="26.25" customHeight="1">
      <c r="A3" s="87" t="s">
        <v>77</v>
      </c>
      <c r="B3" s="87" t="s">
        <v>2</v>
      </c>
      <c r="C3" s="95" t="s">
        <v>105</v>
      </c>
      <c r="D3" s="90" t="s">
        <v>121</v>
      </c>
      <c r="E3" s="92"/>
      <c r="F3" s="90" t="s">
        <v>78</v>
      </c>
      <c r="G3" s="91"/>
      <c r="H3" s="91"/>
      <c r="I3" s="91"/>
      <c r="J3" s="92"/>
      <c r="K3" s="87" t="s">
        <v>120</v>
      </c>
      <c r="L3" s="87" t="s">
        <v>127</v>
      </c>
      <c r="M3" s="85" t="s">
        <v>124</v>
      </c>
    </row>
    <row r="4" spans="1:14" ht="134.25" customHeight="1">
      <c r="A4" s="89"/>
      <c r="B4" s="89"/>
      <c r="C4" s="96"/>
      <c r="D4" s="64" t="s">
        <v>122</v>
      </c>
      <c r="E4" s="3" t="s">
        <v>123</v>
      </c>
      <c r="F4" s="3" t="s">
        <v>153</v>
      </c>
      <c r="G4" s="3" t="s">
        <v>154</v>
      </c>
      <c r="H4" s="3" t="s">
        <v>91</v>
      </c>
      <c r="I4" s="3" t="s">
        <v>155</v>
      </c>
      <c r="J4" s="3" t="s">
        <v>152</v>
      </c>
      <c r="K4" s="89"/>
      <c r="L4" s="97"/>
      <c r="M4" s="85"/>
    </row>
    <row r="5" spans="1:14">
      <c r="A5" s="4">
        <v>1</v>
      </c>
      <c r="B5" s="5">
        <v>2</v>
      </c>
      <c r="C5" s="22">
        <v>3</v>
      </c>
      <c r="D5" s="4">
        <v>4</v>
      </c>
      <c r="E5" s="5">
        <v>5</v>
      </c>
      <c r="F5" s="22">
        <v>6</v>
      </c>
      <c r="G5" s="4">
        <v>7</v>
      </c>
      <c r="H5" s="5">
        <v>8</v>
      </c>
      <c r="I5" s="22">
        <v>9</v>
      </c>
      <c r="J5" s="4">
        <v>10</v>
      </c>
      <c r="K5" s="5">
        <v>11</v>
      </c>
      <c r="L5" s="22">
        <v>12</v>
      </c>
      <c r="M5" s="65"/>
    </row>
    <row r="6" spans="1:14">
      <c r="A6" s="14"/>
      <c r="B6" s="15" t="s">
        <v>3</v>
      </c>
      <c r="C6" s="80">
        <f>SUM(C8:C93)</f>
        <v>51</v>
      </c>
      <c r="D6" s="80">
        <f>SUM(D8:D93)</f>
        <v>4</v>
      </c>
      <c r="E6" s="80">
        <f>SUM(E8:E93)</f>
        <v>47</v>
      </c>
      <c r="F6" s="13"/>
      <c r="G6" s="13"/>
      <c r="H6" s="13"/>
      <c r="I6" s="13"/>
      <c r="J6" s="13"/>
      <c r="K6" s="24">
        <f>SUM(K8:K93)</f>
        <v>134.79</v>
      </c>
      <c r="L6" s="26">
        <f>SUM(L8:L93)</f>
        <v>39.399999999999991</v>
      </c>
      <c r="M6" s="66">
        <f>SUM(M8:M93)</f>
        <v>590.54491372799987</v>
      </c>
    </row>
    <row r="7" spans="1:14" ht="12.75" customHeight="1">
      <c r="A7" s="14"/>
      <c r="B7" s="15"/>
      <c r="C7" s="10"/>
      <c r="D7" s="10"/>
      <c r="E7" s="10"/>
      <c r="F7" s="9"/>
      <c r="G7" s="9"/>
      <c r="H7" s="9"/>
      <c r="I7" s="9"/>
      <c r="J7" s="9"/>
      <c r="K7" s="9"/>
      <c r="L7" s="18"/>
      <c r="M7" s="65"/>
    </row>
    <row r="8" spans="1:14" ht="14.25" customHeight="1">
      <c r="A8" s="14">
        <v>1</v>
      </c>
      <c r="B8" s="59" t="s">
        <v>106</v>
      </c>
      <c r="C8" s="11">
        <f>D8+E8</f>
        <v>0</v>
      </c>
      <c r="D8" s="11">
        <v>0</v>
      </c>
      <c r="E8" s="11">
        <v>0</v>
      </c>
      <c r="F8" s="12">
        <v>682.36</v>
      </c>
      <c r="G8" s="12">
        <f>F8*1.04</f>
        <v>709.65440000000001</v>
      </c>
      <c r="H8" s="27">
        <v>1</v>
      </c>
      <c r="I8" s="12">
        <f>F8*H8</f>
        <v>682.36</v>
      </c>
      <c r="J8" s="12">
        <f>G8*H8</f>
        <v>709.65440000000001</v>
      </c>
      <c r="K8" s="12">
        <v>0</v>
      </c>
      <c r="L8" s="20">
        <f>ROUND(((D8*I8+E8*J8+K8)/1000),1)</f>
        <v>0</v>
      </c>
      <c r="M8" s="67">
        <f>(D8*I8+E8*J8)*1.5/100</f>
        <v>0</v>
      </c>
      <c r="N8" s="68">
        <f>M8-K8</f>
        <v>0</v>
      </c>
    </row>
    <row r="9" spans="1:14" ht="14.25" customHeight="1">
      <c r="A9" s="14">
        <v>2</v>
      </c>
      <c r="B9" s="59" t="s">
        <v>55</v>
      </c>
      <c r="C9" s="11">
        <f t="shared" ref="C9:C72" si="0">D9+E9</f>
        <v>0</v>
      </c>
      <c r="D9" s="11">
        <v>0</v>
      </c>
      <c r="E9" s="11">
        <v>0</v>
      </c>
      <c r="F9" s="12">
        <v>682.36</v>
      </c>
      <c r="G9" s="12">
        <f t="shared" ref="G9:G72" si="1">F9*1.04</f>
        <v>709.65440000000001</v>
      </c>
      <c r="H9" s="27">
        <v>1.4</v>
      </c>
      <c r="I9" s="12">
        <f t="shared" ref="I9:I67" si="2">F9*H9</f>
        <v>955.30399999999997</v>
      </c>
      <c r="J9" s="12">
        <f t="shared" ref="J9:J67" si="3">G9*H9</f>
        <v>993.5161599999999</v>
      </c>
      <c r="K9" s="12">
        <v>0</v>
      </c>
      <c r="L9" s="20">
        <f t="shared" ref="L9:L72" si="4">ROUND(((D9*I9+E9*J9+K9)/1000),1)</f>
        <v>0</v>
      </c>
      <c r="M9" s="67">
        <f t="shared" ref="M9:M72" si="5">(D9*I9+E9*J9)*1.5/100</f>
        <v>0</v>
      </c>
      <c r="N9" s="68">
        <f t="shared" ref="N9:N72" si="6">M9-K9</f>
        <v>0</v>
      </c>
    </row>
    <row r="10" spans="1:14" ht="14.25" customHeight="1">
      <c r="A10" s="14">
        <v>3</v>
      </c>
      <c r="B10" s="59" t="s">
        <v>39</v>
      </c>
      <c r="C10" s="11">
        <f t="shared" si="0"/>
        <v>0</v>
      </c>
      <c r="D10" s="11">
        <v>0</v>
      </c>
      <c r="E10" s="11">
        <v>0</v>
      </c>
      <c r="F10" s="12">
        <v>682.36</v>
      </c>
      <c r="G10" s="12">
        <f t="shared" si="1"/>
        <v>709.65440000000001</v>
      </c>
      <c r="H10" s="27">
        <v>1.1499999999999999</v>
      </c>
      <c r="I10" s="12">
        <f t="shared" si="2"/>
        <v>784.71399999999994</v>
      </c>
      <c r="J10" s="12">
        <f t="shared" si="3"/>
        <v>816.10255999999993</v>
      </c>
      <c r="K10" s="12">
        <v>0</v>
      </c>
      <c r="L10" s="20">
        <f t="shared" si="4"/>
        <v>0</v>
      </c>
      <c r="M10" s="67">
        <f t="shared" si="5"/>
        <v>0</v>
      </c>
      <c r="N10" s="68">
        <f t="shared" si="6"/>
        <v>0</v>
      </c>
    </row>
    <row r="11" spans="1:14" ht="14.25" customHeight="1">
      <c r="A11" s="14">
        <v>4</v>
      </c>
      <c r="B11" s="59" t="s">
        <v>56</v>
      </c>
      <c r="C11" s="11">
        <f t="shared" si="0"/>
        <v>0</v>
      </c>
      <c r="D11" s="11">
        <v>0</v>
      </c>
      <c r="E11" s="11">
        <v>0</v>
      </c>
      <c r="F11" s="12">
        <v>682.36</v>
      </c>
      <c r="G11" s="12">
        <f t="shared" si="1"/>
        <v>709.65440000000001</v>
      </c>
      <c r="H11" s="27">
        <v>1.21</v>
      </c>
      <c r="I11" s="12">
        <f t="shared" si="2"/>
        <v>825.65559999999994</v>
      </c>
      <c r="J11" s="12">
        <f t="shared" si="3"/>
        <v>858.68182400000001</v>
      </c>
      <c r="K11" s="12">
        <v>0</v>
      </c>
      <c r="L11" s="20">
        <f t="shared" si="4"/>
        <v>0</v>
      </c>
      <c r="M11" s="67">
        <f t="shared" si="5"/>
        <v>0</v>
      </c>
      <c r="N11" s="68">
        <f t="shared" si="6"/>
        <v>0</v>
      </c>
    </row>
    <row r="12" spans="1:14" ht="14.25" customHeight="1">
      <c r="A12" s="14">
        <v>5</v>
      </c>
      <c r="B12" s="59" t="s">
        <v>30</v>
      </c>
      <c r="C12" s="11">
        <f t="shared" si="0"/>
        <v>0</v>
      </c>
      <c r="D12" s="11">
        <v>0</v>
      </c>
      <c r="E12" s="11">
        <v>0</v>
      </c>
      <c r="F12" s="12">
        <v>682.36</v>
      </c>
      <c r="G12" s="12">
        <f t="shared" si="1"/>
        <v>709.65440000000001</v>
      </c>
      <c r="H12" s="27">
        <v>1</v>
      </c>
      <c r="I12" s="12">
        <f t="shared" si="2"/>
        <v>682.36</v>
      </c>
      <c r="J12" s="12">
        <f t="shared" si="3"/>
        <v>709.65440000000001</v>
      </c>
      <c r="K12" s="12">
        <v>0</v>
      </c>
      <c r="L12" s="20">
        <f t="shared" si="4"/>
        <v>0</v>
      </c>
      <c r="M12" s="67">
        <f t="shared" si="5"/>
        <v>0</v>
      </c>
      <c r="N12" s="68">
        <f t="shared" si="6"/>
        <v>0</v>
      </c>
    </row>
    <row r="13" spans="1:14" ht="14.25" customHeight="1">
      <c r="A13" s="14">
        <v>6</v>
      </c>
      <c r="B13" s="59" t="s">
        <v>31</v>
      </c>
      <c r="C13" s="11">
        <f t="shared" si="0"/>
        <v>0</v>
      </c>
      <c r="D13" s="11">
        <v>0</v>
      </c>
      <c r="E13" s="11">
        <v>0</v>
      </c>
      <c r="F13" s="12">
        <v>682.36</v>
      </c>
      <c r="G13" s="12">
        <f t="shared" si="1"/>
        <v>709.65440000000001</v>
      </c>
      <c r="H13" s="27">
        <v>1</v>
      </c>
      <c r="I13" s="12">
        <f t="shared" si="2"/>
        <v>682.36</v>
      </c>
      <c r="J13" s="12">
        <f t="shared" si="3"/>
        <v>709.65440000000001</v>
      </c>
      <c r="K13" s="12">
        <v>0</v>
      </c>
      <c r="L13" s="20">
        <f t="shared" si="4"/>
        <v>0</v>
      </c>
      <c r="M13" s="67">
        <f t="shared" si="5"/>
        <v>0</v>
      </c>
      <c r="N13" s="68">
        <f t="shared" si="6"/>
        <v>0</v>
      </c>
    </row>
    <row r="14" spans="1:14" ht="14.25" customHeight="1">
      <c r="A14" s="14">
        <v>7</v>
      </c>
      <c r="B14" s="59" t="s">
        <v>107</v>
      </c>
      <c r="C14" s="11">
        <f t="shared" si="0"/>
        <v>0</v>
      </c>
      <c r="D14" s="11">
        <v>0</v>
      </c>
      <c r="E14" s="11">
        <v>0</v>
      </c>
      <c r="F14" s="12">
        <v>682.36</v>
      </c>
      <c r="G14" s="12">
        <f t="shared" si="1"/>
        <v>709.65440000000001</v>
      </c>
      <c r="H14" s="27">
        <v>1</v>
      </c>
      <c r="I14" s="12">
        <f t="shared" si="2"/>
        <v>682.36</v>
      </c>
      <c r="J14" s="12">
        <f t="shared" si="3"/>
        <v>709.65440000000001</v>
      </c>
      <c r="K14" s="12">
        <v>0</v>
      </c>
      <c r="L14" s="20">
        <f t="shared" si="4"/>
        <v>0</v>
      </c>
      <c r="M14" s="67">
        <f t="shared" si="5"/>
        <v>0</v>
      </c>
      <c r="N14" s="68">
        <f t="shared" si="6"/>
        <v>0</v>
      </c>
    </row>
    <row r="15" spans="1:14" ht="14.25" customHeight="1">
      <c r="A15" s="14">
        <v>8</v>
      </c>
      <c r="B15" s="59" t="s">
        <v>34</v>
      </c>
      <c r="C15" s="11">
        <f t="shared" si="0"/>
        <v>0</v>
      </c>
      <c r="D15" s="11">
        <v>0</v>
      </c>
      <c r="E15" s="11">
        <v>0</v>
      </c>
      <c r="F15" s="12">
        <v>682.36</v>
      </c>
      <c r="G15" s="12">
        <f t="shared" si="1"/>
        <v>709.65440000000001</v>
      </c>
      <c r="H15" s="27">
        <v>1.2</v>
      </c>
      <c r="I15" s="12">
        <f t="shared" si="2"/>
        <v>818.83199999999999</v>
      </c>
      <c r="J15" s="12">
        <f t="shared" si="3"/>
        <v>851.58528000000001</v>
      </c>
      <c r="K15" s="12">
        <v>0</v>
      </c>
      <c r="L15" s="20">
        <f t="shared" si="4"/>
        <v>0</v>
      </c>
      <c r="M15" s="67">
        <f t="shared" si="5"/>
        <v>0</v>
      </c>
      <c r="N15" s="68">
        <f t="shared" si="6"/>
        <v>0</v>
      </c>
    </row>
    <row r="16" spans="1:14" ht="14.25" customHeight="1">
      <c r="A16" s="14">
        <v>9</v>
      </c>
      <c r="B16" s="59" t="s">
        <v>108</v>
      </c>
      <c r="C16" s="11">
        <f t="shared" si="0"/>
        <v>0</v>
      </c>
      <c r="D16" s="11">
        <v>0</v>
      </c>
      <c r="E16" s="11">
        <v>0</v>
      </c>
      <c r="F16" s="12">
        <v>682.36</v>
      </c>
      <c r="G16" s="12">
        <f t="shared" si="1"/>
        <v>709.65440000000001</v>
      </c>
      <c r="H16" s="27">
        <v>1</v>
      </c>
      <c r="I16" s="12">
        <f t="shared" si="2"/>
        <v>682.36</v>
      </c>
      <c r="J16" s="12">
        <f t="shared" si="3"/>
        <v>709.65440000000001</v>
      </c>
      <c r="K16" s="12">
        <v>0</v>
      </c>
      <c r="L16" s="20">
        <f t="shared" si="4"/>
        <v>0</v>
      </c>
      <c r="M16" s="67">
        <f t="shared" si="5"/>
        <v>0</v>
      </c>
      <c r="N16" s="68">
        <f t="shared" si="6"/>
        <v>0</v>
      </c>
    </row>
    <row r="17" spans="1:14" ht="14.25" customHeight="1">
      <c r="A17" s="14">
        <v>10</v>
      </c>
      <c r="B17" s="59" t="s">
        <v>21</v>
      </c>
      <c r="C17" s="11">
        <f t="shared" si="0"/>
        <v>1</v>
      </c>
      <c r="D17" s="11">
        <v>0</v>
      </c>
      <c r="E17" s="11">
        <v>1</v>
      </c>
      <c r="F17" s="12">
        <v>682.36</v>
      </c>
      <c r="G17" s="12">
        <f t="shared" si="1"/>
        <v>709.65440000000001</v>
      </c>
      <c r="H17" s="27">
        <v>1.208</v>
      </c>
      <c r="I17" s="12">
        <f t="shared" si="2"/>
        <v>824.29088000000002</v>
      </c>
      <c r="J17" s="12">
        <f t="shared" si="3"/>
        <v>857.26251519999994</v>
      </c>
      <c r="K17" s="12">
        <v>0</v>
      </c>
      <c r="L17" s="20">
        <f t="shared" si="4"/>
        <v>0.9</v>
      </c>
      <c r="M17" s="67">
        <f t="shared" si="5"/>
        <v>12.858937727999999</v>
      </c>
      <c r="N17" s="68">
        <f t="shared" si="6"/>
        <v>12.858937727999999</v>
      </c>
    </row>
    <row r="18" spans="1:14" ht="14.25" customHeight="1">
      <c r="A18" s="14">
        <v>11</v>
      </c>
      <c r="B18" s="59" t="s">
        <v>22</v>
      </c>
      <c r="C18" s="11">
        <f t="shared" si="0"/>
        <v>0</v>
      </c>
      <c r="D18" s="11">
        <v>0</v>
      </c>
      <c r="E18" s="11">
        <v>0</v>
      </c>
      <c r="F18" s="12">
        <v>682.36</v>
      </c>
      <c r="G18" s="12">
        <f t="shared" si="1"/>
        <v>709.65440000000001</v>
      </c>
      <c r="H18" s="27">
        <v>1.3</v>
      </c>
      <c r="I18" s="12">
        <f t="shared" si="2"/>
        <v>887.0680000000001</v>
      </c>
      <c r="J18" s="12">
        <f t="shared" si="3"/>
        <v>922.55072000000007</v>
      </c>
      <c r="K18" s="12">
        <v>0</v>
      </c>
      <c r="L18" s="20">
        <f t="shared" si="4"/>
        <v>0</v>
      </c>
      <c r="M18" s="67">
        <f t="shared" si="5"/>
        <v>0</v>
      </c>
      <c r="N18" s="68">
        <f t="shared" si="6"/>
        <v>0</v>
      </c>
    </row>
    <row r="19" spans="1:14" ht="14.25" customHeight="1">
      <c r="A19" s="14">
        <v>12</v>
      </c>
      <c r="B19" s="59" t="s">
        <v>85</v>
      </c>
      <c r="C19" s="11">
        <f t="shared" si="0"/>
        <v>0</v>
      </c>
      <c r="D19" s="11">
        <v>0</v>
      </c>
      <c r="E19" s="11">
        <v>0</v>
      </c>
      <c r="F19" s="12">
        <v>682.36</v>
      </c>
      <c r="G19" s="12">
        <f t="shared" si="1"/>
        <v>709.65440000000001</v>
      </c>
      <c r="H19" s="27">
        <v>1</v>
      </c>
      <c r="I19" s="12">
        <f t="shared" si="2"/>
        <v>682.36</v>
      </c>
      <c r="J19" s="12">
        <f t="shared" si="3"/>
        <v>709.65440000000001</v>
      </c>
      <c r="K19" s="12">
        <v>0</v>
      </c>
      <c r="L19" s="20">
        <f t="shared" si="4"/>
        <v>0</v>
      </c>
      <c r="M19" s="67">
        <f t="shared" si="5"/>
        <v>0</v>
      </c>
      <c r="N19" s="68">
        <f t="shared" si="6"/>
        <v>0</v>
      </c>
    </row>
    <row r="20" spans="1:14" ht="14.25" customHeight="1">
      <c r="A20" s="14">
        <v>13</v>
      </c>
      <c r="B20" s="59" t="s">
        <v>40</v>
      </c>
      <c r="C20" s="11">
        <f t="shared" si="0"/>
        <v>1</v>
      </c>
      <c r="D20" s="11">
        <v>0</v>
      </c>
      <c r="E20" s="11">
        <v>1</v>
      </c>
      <c r="F20" s="12">
        <v>682.36</v>
      </c>
      <c r="G20" s="12">
        <f t="shared" si="1"/>
        <v>709.65440000000001</v>
      </c>
      <c r="H20" s="27">
        <v>1</v>
      </c>
      <c r="I20" s="12">
        <f t="shared" si="2"/>
        <v>682.36</v>
      </c>
      <c r="J20" s="12">
        <f t="shared" si="3"/>
        <v>709.65440000000001</v>
      </c>
      <c r="K20" s="12">
        <v>0</v>
      </c>
      <c r="L20" s="20">
        <f t="shared" si="4"/>
        <v>0.7</v>
      </c>
      <c r="M20" s="67">
        <f t="shared" si="5"/>
        <v>10.644816</v>
      </c>
      <c r="N20" s="68">
        <f t="shared" si="6"/>
        <v>10.644816</v>
      </c>
    </row>
    <row r="21" spans="1:14" ht="14.25" customHeight="1">
      <c r="A21" s="14">
        <v>14</v>
      </c>
      <c r="B21" s="59" t="s">
        <v>41</v>
      </c>
      <c r="C21" s="11">
        <f t="shared" si="0"/>
        <v>0</v>
      </c>
      <c r="D21" s="11">
        <v>0</v>
      </c>
      <c r="E21" s="11">
        <v>0</v>
      </c>
      <c r="F21" s="12">
        <v>682.36</v>
      </c>
      <c r="G21" s="12">
        <f t="shared" si="1"/>
        <v>709.65440000000001</v>
      </c>
      <c r="H21" s="27">
        <v>1</v>
      </c>
      <c r="I21" s="12">
        <f t="shared" si="2"/>
        <v>682.36</v>
      </c>
      <c r="J21" s="12">
        <f t="shared" si="3"/>
        <v>709.65440000000001</v>
      </c>
      <c r="K21" s="12">
        <v>0</v>
      </c>
      <c r="L21" s="20">
        <f t="shared" si="4"/>
        <v>0</v>
      </c>
      <c r="M21" s="67">
        <f t="shared" si="5"/>
        <v>0</v>
      </c>
      <c r="N21" s="68">
        <f t="shared" si="6"/>
        <v>0</v>
      </c>
    </row>
    <row r="22" spans="1:14" ht="14.25" customHeight="1">
      <c r="A22" s="14">
        <v>15</v>
      </c>
      <c r="B22" s="59" t="s">
        <v>67</v>
      </c>
      <c r="C22" s="11">
        <f t="shared" si="0"/>
        <v>0</v>
      </c>
      <c r="D22" s="11">
        <v>0</v>
      </c>
      <c r="E22" s="11">
        <v>0</v>
      </c>
      <c r="F22" s="12">
        <v>682.36</v>
      </c>
      <c r="G22" s="12">
        <f t="shared" si="1"/>
        <v>709.65440000000001</v>
      </c>
      <c r="H22" s="27">
        <v>1.47</v>
      </c>
      <c r="I22" s="12">
        <f t="shared" si="2"/>
        <v>1003.0692</v>
      </c>
      <c r="J22" s="12">
        <f t="shared" si="3"/>
        <v>1043.1919680000001</v>
      </c>
      <c r="K22" s="12">
        <v>0</v>
      </c>
      <c r="L22" s="20">
        <f t="shared" si="4"/>
        <v>0</v>
      </c>
      <c r="M22" s="67">
        <f t="shared" si="5"/>
        <v>0</v>
      </c>
      <c r="N22" s="68">
        <f t="shared" si="6"/>
        <v>0</v>
      </c>
    </row>
    <row r="23" spans="1:14" ht="14.25" customHeight="1">
      <c r="A23" s="14">
        <v>16</v>
      </c>
      <c r="B23" s="59" t="s">
        <v>109</v>
      </c>
      <c r="C23" s="11">
        <f t="shared" si="0"/>
        <v>0</v>
      </c>
      <c r="D23" s="11">
        <v>0</v>
      </c>
      <c r="E23" s="11">
        <v>0</v>
      </c>
      <c r="F23" s="12">
        <v>682.36</v>
      </c>
      <c r="G23" s="12">
        <f t="shared" si="1"/>
        <v>709.65440000000001</v>
      </c>
      <c r="H23" s="27">
        <v>1</v>
      </c>
      <c r="I23" s="12">
        <f t="shared" si="2"/>
        <v>682.36</v>
      </c>
      <c r="J23" s="12">
        <f t="shared" si="3"/>
        <v>709.65440000000001</v>
      </c>
      <c r="K23" s="12">
        <v>0</v>
      </c>
      <c r="L23" s="20">
        <f t="shared" si="4"/>
        <v>0</v>
      </c>
      <c r="M23" s="67">
        <f t="shared" si="5"/>
        <v>0</v>
      </c>
      <c r="N23" s="68">
        <f t="shared" si="6"/>
        <v>0</v>
      </c>
    </row>
    <row r="24" spans="1:14" ht="14.25" customHeight="1">
      <c r="A24" s="14">
        <v>17</v>
      </c>
      <c r="B24" s="59" t="s">
        <v>110</v>
      </c>
      <c r="C24" s="11">
        <f t="shared" si="0"/>
        <v>2</v>
      </c>
      <c r="D24" s="11">
        <v>0</v>
      </c>
      <c r="E24" s="11">
        <v>2</v>
      </c>
      <c r="F24" s="12">
        <v>682.36</v>
      </c>
      <c r="G24" s="12">
        <f t="shared" si="1"/>
        <v>709.65440000000001</v>
      </c>
      <c r="H24" s="27">
        <v>1</v>
      </c>
      <c r="I24" s="12">
        <f t="shared" si="2"/>
        <v>682.36</v>
      </c>
      <c r="J24" s="12">
        <f t="shared" si="3"/>
        <v>709.65440000000001</v>
      </c>
      <c r="K24" s="12">
        <v>0</v>
      </c>
      <c r="L24" s="20">
        <f t="shared" si="4"/>
        <v>1.4</v>
      </c>
      <c r="M24" s="67">
        <f t="shared" si="5"/>
        <v>21.289632000000001</v>
      </c>
      <c r="N24" s="68">
        <f t="shared" si="6"/>
        <v>21.289632000000001</v>
      </c>
    </row>
    <row r="25" spans="1:14" ht="14.25" customHeight="1">
      <c r="A25" s="14">
        <v>18</v>
      </c>
      <c r="B25" s="59" t="s">
        <v>57</v>
      </c>
      <c r="C25" s="11">
        <f t="shared" si="0"/>
        <v>0</v>
      </c>
      <c r="D25" s="11">
        <v>0</v>
      </c>
      <c r="E25" s="11">
        <v>0</v>
      </c>
      <c r="F25" s="12">
        <v>682.36</v>
      </c>
      <c r="G25" s="12">
        <f t="shared" si="1"/>
        <v>709.65440000000001</v>
      </c>
      <c r="H25" s="27">
        <v>1.4</v>
      </c>
      <c r="I25" s="12">
        <f t="shared" si="2"/>
        <v>955.30399999999997</v>
      </c>
      <c r="J25" s="12">
        <f t="shared" si="3"/>
        <v>993.5161599999999</v>
      </c>
      <c r="K25" s="12">
        <v>0</v>
      </c>
      <c r="L25" s="20">
        <f t="shared" si="4"/>
        <v>0</v>
      </c>
      <c r="M25" s="67">
        <f t="shared" si="5"/>
        <v>0</v>
      </c>
      <c r="N25" s="68">
        <f t="shared" si="6"/>
        <v>0</v>
      </c>
    </row>
    <row r="26" spans="1:14" ht="14.25" customHeight="1">
      <c r="A26" s="14">
        <v>19</v>
      </c>
      <c r="B26" s="59" t="s">
        <v>42</v>
      </c>
      <c r="C26" s="11">
        <f t="shared" si="0"/>
        <v>0</v>
      </c>
      <c r="D26" s="11">
        <v>0</v>
      </c>
      <c r="E26" s="11">
        <v>0</v>
      </c>
      <c r="F26" s="12">
        <v>682.36</v>
      </c>
      <c r="G26" s="12">
        <f t="shared" si="1"/>
        <v>709.65440000000001</v>
      </c>
      <c r="H26" s="27">
        <v>1.1499999999999999</v>
      </c>
      <c r="I26" s="12">
        <f t="shared" si="2"/>
        <v>784.71399999999994</v>
      </c>
      <c r="J26" s="12">
        <f t="shared" si="3"/>
        <v>816.10255999999993</v>
      </c>
      <c r="K26" s="12">
        <v>0</v>
      </c>
      <c r="L26" s="20">
        <f t="shared" si="4"/>
        <v>0</v>
      </c>
      <c r="M26" s="67">
        <f t="shared" si="5"/>
        <v>0</v>
      </c>
      <c r="N26" s="68">
        <f t="shared" si="6"/>
        <v>0</v>
      </c>
    </row>
    <row r="27" spans="1:14" ht="14.25" customHeight="1">
      <c r="A27" s="14">
        <v>20</v>
      </c>
      <c r="B27" s="59" t="s">
        <v>58</v>
      </c>
      <c r="C27" s="11">
        <f t="shared" si="0"/>
        <v>0</v>
      </c>
      <c r="D27" s="11">
        <v>0</v>
      </c>
      <c r="E27" s="11">
        <v>0</v>
      </c>
      <c r="F27" s="12">
        <v>682.36</v>
      </c>
      <c r="G27" s="12">
        <f t="shared" si="1"/>
        <v>709.65440000000001</v>
      </c>
      <c r="H27" s="27">
        <v>1.3</v>
      </c>
      <c r="I27" s="12">
        <f t="shared" si="2"/>
        <v>887.0680000000001</v>
      </c>
      <c r="J27" s="12">
        <f t="shared" si="3"/>
        <v>922.55072000000007</v>
      </c>
      <c r="K27" s="12">
        <v>0</v>
      </c>
      <c r="L27" s="20">
        <f t="shared" si="4"/>
        <v>0</v>
      </c>
      <c r="M27" s="67">
        <f t="shared" si="5"/>
        <v>0</v>
      </c>
      <c r="N27" s="68">
        <f t="shared" si="6"/>
        <v>0</v>
      </c>
    </row>
    <row r="28" spans="1:14" ht="14.25" customHeight="1">
      <c r="A28" s="14">
        <v>21</v>
      </c>
      <c r="B28" s="59" t="s">
        <v>32</v>
      </c>
      <c r="C28" s="11">
        <f t="shared" si="0"/>
        <v>0</v>
      </c>
      <c r="D28" s="11">
        <v>0</v>
      </c>
      <c r="E28" s="11">
        <v>0</v>
      </c>
      <c r="F28" s="12">
        <v>682.36</v>
      </c>
      <c r="G28" s="12">
        <f t="shared" si="1"/>
        <v>709.65440000000001</v>
      </c>
      <c r="H28" s="27">
        <v>1</v>
      </c>
      <c r="I28" s="12">
        <f t="shared" si="2"/>
        <v>682.36</v>
      </c>
      <c r="J28" s="12">
        <f t="shared" si="3"/>
        <v>709.65440000000001</v>
      </c>
      <c r="K28" s="12">
        <v>0</v>
      </c>
      <c r="L28" s="20">
        <f t="shared" si="4"/>
        <v>0</v>
      </c>
      <c r="M28" s="67">
        <f t="shared" si="5"/>
        <v>0</v>
      </c>
      <c r="N28" s="68">
        <f t="shared" si="6"/>
        <v>0</v>
      </c>
    </row>
    <row r="29" spans="1:14" ht="14.25" customHeight="1">
      <c r="A29" s="14">
        <v>22</v>
      </c>
      <c r="B29" s="59" t="s">
        <v>111</v>
      </c>
      <c r="C29" s="11">
        <f t="shared" si="0"/>
        <v>0</v>
      </c>
      <c r="D29" s="11">
        <v>0</v>
      </c>
      <c r="E29" s="11">
        <v>0</v>
      </c>
      <c r="F29" s="12">
        <v>682.36</v>
      </c>
      <c r="G29" s="12">
        <f t="shared" si="1"/>
        <v>709.65440000000001</v>
      </c>
      <c r="H29" s="27">
        <v>1</v>
      </c>
      <c r="I29" s="12">
        <f t="shared" si="2"/>
        <v>682.36</v>
      </c>
      <c r="J29" s="12">
        <f t="shared" si="3"/>
        <v>709.65440000000001</v>
      </c>
      <c r="K29" s="12">
        <v>0</v>
      </c>
      <c r="L29" s="20">
        <f t="shared" si="4"/>
        <v>0</v>
      </c>
      <c r="M29" s="67">
        <f t="shared" si="5"/>
        <v>0</v>
      </c>
      <c r="N29" s="68">
        <f t="shared" si="6"/>
        <v>0</v>
      </c>
    </row>
    <row r="30" spans="1:14" ht="14.25" customHeight="1">
      <c r="A30" s="14">
        <v>23</v>
      </c>
      <c r="B30" s="59" t="s">
        <v>59</v>
      </c>
      <c r="C30" s="11">
        <f t="shared" si="0"/>
        <v>2</v>
      </c>
      <c r="D30" s="11">
        <v>0</v>
      </c>
      <c r="E30" s="11">
        <v>2</v>
      </c>
      <c r="F30" s="12">
        <v>682.36</v>
      </c>
      <c r="G30" s="12">
        <f t="shared" si="1"/>
        <v>709.65440000000001</v>
      </c>
      <c r="H30" s="27">
        <v>1.175</v>
      </c>
      <c r="I30" s="12">
        <f t="shared" si="2"/>
        <v>801.77300000000002</v>
      </c>
      <c r="J30" s="12">
        <f t="shared" si="3"/>
        <v>833.84392000000003</v>
      </c>
      <c r="K30" s="12">
        <v>0</v>
      </c>
      <c r="L30" s="20">
        <f t="shared" si="4"/>
        <v>1.7</v>
      </c>
      <c r="M30" s="67">
        <f t="shared" si="5"/>
        <v>25.015317599999999</v>
      </c>
      <c r="N30" s="68">
        <f t="shared" si="6"/>
        <v>25.015317599999999</v>
      </c>
    </row>
    <row r="31" spans="1:14" ht="14.25" customHeight="1">
      <c r="A31" s="14">
        <v>24</v>
      </c>
      <c r="B31" s="59" t="s">
        <v>66</v>
      </c>
      <c r="C31" s="11">
        <f t="shared" si="0"/>
        <v>0</v>
      </c>
      <c r="D31" s="11">
        <v>0</v>
      </c>
      <c r="E31" s="11">
        <v>0</v>
      </c>
      <c r="F31" s="12">
        <v>682.36</v>
      </c>
      <c r="G31" s="12">
        <f t="shared" si="1"/>
        <v>709.65440000000001</v>
      </c>
      <c r="H31" s="27">
        <v>1.24</v>
      </c>
      <c r="I31" s="12">
        <f t="shared" si="2"/>
        <v>846.12639999999999</v>
      </c>
      <c r="J31" s="12">
        <f t="shared" si="3"/>
        <v>879.97145599999999</v>
      </c>
      <c r="K31" s="12">
        <v>0</v>
      </c>
      <c r="L31" s="20">
        <f t="shared" si="4"/>
        <v>0</v>
      </c>
      <c r="M31" s="67">
        <f t="shared" si="5"/>
        <v>0</v>
      </c>
      <c r="N31" s="68">
        <f t="shared" si="6"/>
        <v>0</v>
      </c>
    </row>
    <row r="32" spans="1:14" ht="14.25" customHeight="1">
      <c r="A32" s="14">
        <v>25</v>
      </c>
      <c r="B32" s="59" t="s">
        <v>71</v>
      </c>
      <c r="C32" s="11">
        <f t="shared" si="0"/>
        <v>0</v>
      </c>
      <c r="D32" s="11">
        <v>0</v>
      </c>
      <c r="E32" s="11">
        <v>0</v>
      </c>
      <c r="F32" s="12">
        <v>682.36</v>
      </c>
      <c r="G32" s="12">
        <f t="shared" si="1"/>
        <v>709.65440000000001</v>
      </c>
      <c r="H32" s="27">
        <v>1.6</v>
      </c>
      <c r="I32" s="12">
        <f t="shared" si="2"/>
        <v>1091.7760000000001</v>
      </c>
      <c r="J32" s="12">
        <f t="shared" si="3"/>
        <v>1135.44704</v>
      </c>
      <c r="K32" s="12">
        <v>0</v>
      </c>
      <c r="L32" s="20">
        <f t="shared" si="4"/>
        <v>0</v>
      </c>
      <c r="M32" s="67">
        <f t="shared" si="5"/>
        <v>0</v>
      </c>
      <c r="N32" s="68">
        <f t="shared" si="6"/>
        <v>0</v>
      </c>
    </row>
    <row r="33" spans="1:14" ht="14.25" customHeight="1">
      <c r="A33" s="14">
        <v>26</v>
      </c>
      <c r="B33" s="59" t="s">
        <v>35</v>
      </c>
      <c r="C33" s="11">
        <f t="shared" si="0"/>
        <v>0</v>
      </c>
      <c r="D33" s="11">
        <v>0</v>
      </c>
      <c r="E33" s="11">
        <v>0</v>
      </c>
      <c r="F33" s="12">
        <v>682.36</v>
      </c>
      <c r="G33" s="12">
        <f t="shared" si="1"/>
        <v>709.65440000000001</v>
      </c>
      <c r="H33" s="27">
        <v>1</v>
      </c>
      <c r="I33" s="12">
        <f t="shared" si="2"/>
        <v>682.36</v>
      </c>
      <c r="J33" s="12">
        <f t="shared" si="3"/>
        <v>709.65440000000001</v>
      </c>
      <c r="K33" s="12">
        <v>0</v>
      </c>
      <c r="L33" s="20">
        <f t="shared" si="4"/>
        <v>0</v>
      </c>
      <c r="M33" s="67">
        <f t="shared" si="5"/>
        <v>0</v>
      </c>
      <c r="N33" s="68">
        <f t="shared" si="6"/>
        <v>0</v>
      </c>
    </row>
    <row r="34" spans="1:14" ht="14.25" customHeight="1">
      <c r="A34" s="14">
        <v>27</v>
      </c>
      <c r="B34" s="59" t="s">
        <v>60</v>
      </c>
      <c r="C34" s="11">
        <f t="shared" si="0"/>
        <v>0</v>
      </c>
      <c r="D34" s="11">
        <v>0</v>
      </c>
      <c r="E34" s="11">
        <v>0</v>
      </c>
      <c r="F34" s="12">
        <v>682.36</v>
      </c>
      <c r="G34" s="12">
        <f t="shared" si="1"/>
        <v>709.65440000000001</v>
      </c>
      <c r="H34" s="27">
        <v>1.25</v>
      </c>
      <c r="I34" s="12">
        <f t="shared" si="2"/>
        <v>852.95</v>
      </c>
      <c r="J34" s="12">
        <f t="shared" si="3"/>
        <v>887.06799999999998</v>
      </c>
      <c r="K34" s="12">
        <v>0</v>
      </c>
      <c r="L34" s="20">
        <f t="shared" si="4"/>
        <v>0</v>
      </c>
      <c r="M34" s="67">
        <f t="shared" si="5"/>
        <v>0</v>
      </c>
      <c r="N34" s="68">
        <f t="shared" si="6"/>
        <v>0</v>
      </c>
    </row>
    <row r="35" spans="1:14" ht="14.25" customHeight="1">
      <c r="A35" s="14">
        <v>28</v>
      </c>
      <c r="B35" s="59" t="s">
        <v>47</v>
      </c>
      <c r="C35" s="11">
        <f t="shared" si="0"/>
        <v>0</v>
      </c>
      <c r="D35" s="11">
        <v>0</v>
      </c>
      <c r="E35" s="11">
        <v>0</v>
      </c>
      <c r="F35" s="12">
        <v>682.36</v>
      </c>
      <c r="G35" s="12">
        <f t="shared" si="1"/>
        <v>709.65440000000001</v>
      </c>
      <c r="H35" s="27">
        <v>1.1499999999999999</v>
      </c>
      <c r="I35" s="12">
        <f t="shared" si="2"/>
        <v>784.71399999999994</v>
      </c>
      <c r="J35" s="12">
        <f t="shared" si="3"/>
        <v>816.10255999999993</v>
      </c>
      <c r="K35" s="12">
        <v>0</v>
      </c>
      <c r="L35" s="20">
        <f t="shared" si="4"/>
        <v>0</v>
      </c>
      <c r="M35" s="67">
        <f t="shared" si="5"/>
        <v>0</v>
      </c>
      <c r="N35" s="68">
        <f t="shared" si="6"/>
        <v>0</v>
      </c>
    </row>
    <row r="36" spans="1:14" ht="14.25" customHeight="1">
      <c r="A36" s="14">
        <v>29</v>
      </c>
      <c r="B36" s="59" t="s">
        <v>68</v>
      </c>
      <c r="C36" s="11">
        <f t="shared" si="0"/>
        <v>0</v>
      </c>
      <c r="D36" s="11">
        <v>0</v>
      </c>
      <c r="E36" s="11">
        <v>0</v>
      </c>
      <c r="F36" s="12">
        <v>682.36</v>
      </c>
      <c r="G36" s="12">
        <f t="shared" si="1"/>
        <v>709.65440000000001</v>
      </c>
      <c r="H36" s="27">
        <v>1.2</v>
      </c>
      <c r="I36" s="12">
        <f t="shared" si="2"/>
        <v>818.83199999999999</v>
      </c>
      <c r="J36" s="12">
        <f t="shared" si="3"/>
        <v>851.58528000000001</v>
      </c>
      <c r="K36" s="12">
        <v>0</v>
      </c>
      <c r="L36" s="20">
        <f t="shared" si="4"/>
        <v>0</v>
      </c>
      <c r="M36" s="67">
        <f t="shared" si="5"/>
        <v>0</v>
      </c>
      <c r="N36" s="68">
        <f t="shared" si="6"/>
        <v>0</v>
      </c>
    </row>
    <row r="37" spans="1:14" ht="14.25" customHeight="1">
      <c r="A37" s="14">
        <v>30</v>
      </c>
      <c r="B37" s="59" t="s">
        <v>33</v>
      </c>
      <c r="C37" s="11">
        <f t="shared" si="0"/>
        <v>0</v>
      </c>
      <c r="D37" s="11">
        <v>0</v>
      </c>
      <c r="E37" s="11">
        <v>0</v>
      </c>
      <c r="F37" s="12">
        <v>682.36</v>
      </c>
      <c r="G37" s="12">
        <f t="shared" si="1"/>
        <v>709.65440000000001</v>
      </c>
      <c r="H37" s="27">
        <v>1</v>
      </c>
      <c r="I37" s="12">
        <f t="shared" si="2"/>
        <v>682.36</v>
      </c>
      <c r="J37" s="12">
        <f t="shared" si="3"/>
        <v>709.65440000000001</v>
      </c>
      <c r="K37" s="12">
        <v>0</v>
      </c>
      <c r="L37" s="20">
        <f t="shared" si="4"/>
        <v>0</v>
      </c>
      <c r="M37" s="67">
        <f t="shared" si="5"/>
        <v>0</v>
      </c>
      <c r="N37" s="68">
        <f t="shared" si="6"/>
        <v>0</v>
      </c>
    </row>
    <row r="38" spans="1:14" ht="14.25" customHeight="1">
      <c r="A38" s="14">
        <v>31</v>
      </c>
      <c r="B38" s="59" t="s">
        <v>69</v>
      </c>
      <c r="C38" s="11">
        <f t="shared" si="0"/>
        <v>2</v>
      </c>
      <c r="D38" s="11">
        <v>0</v>
      </c>
      <c r="E38" s="11">
        <v>2</v>
      </c>
      <c r="F38" s="12">
        <v>682.36</v>
      </c>
      <c r="G38" s="12">
        <f t="shared" si="1"/>
        <v>709.65440000000001</v>
      </c>
      <c r="H38" s="27">
        <v>1.27</v>
      </c>
      <c r="I38" s="12">
        <f t="shared" si="2"/>
        <v>866.59720000000004</v>
      </c>
      <c r="J38" s="12">
        <f t="shared" si="3"/>
        <v>901.26108799999997</v>
      </c>
      <c r="K38" s="12">
        <v>0</v>
      </c>
      <c r="L38" s="20">
        <f t="shared" si="4"/>
        <v>1.8</v>
      </c>
      <c r="M38" s="67">
        <f t="shared" si="5"/>
        <v>27.037832639999998</v>
      </c>
      <c r="N38" s="68">
        <f t="shared" si="6"/>
        <v>27.037832639999998</v>
      </c>
    </row>
    <row r="39" spans="1:14" ht="14.25" customHeight="1">
      <c r="A39" s="14">
        <v>32</v>
      </c>
      <c r="B39" s="59" t="s">
        <v>70</v>
      </c>
      <c r="C39" s="11">
        <f t="shared" si="0"/>
        <v>1</v>
      </c>
      <c r="D39" s="11">
        <v>1</v>
      </c>
      <c r="E39" s="11">
        <v>0</v>
      </c>
      <c r="F39" s="12">
        <v>682.36</v>
      </c>
      <c r="G39" s="12">
        <f t="shared" si="1"/>
        <v>709.65440000000001</v>
      </c>
      <c r="H39" s="27">
        <v>1.3</v>
      </c>
      <c r="I39" s="12">
        <f t="shared" si="2"/>
        <v>887.0680000000001</v>
      </c>
      <c r="J39" s="12">
        <f t="shared" si="3"/>
        <v>922.55072000000007</v>
      </c>
      <c r="K39" s="12">
        <v>12.25</v>
      </c>
      <c r="L39" s="20">
        <f t="shared" si="4"/>
        <v>0.9</v>
      </c>
      <c r="M39" s="67">
        <f t="shared" si="5"/>
        <v>13.30602</v>
      </c>
      <c r="N39" s="68">
        <f t="shared" si="6"/>
        <v>1.0560200000000002</v>
      </c>
    </row>
    <row r="40" spans="1:14" ht="14.25" customHeight="1">
      <c r="A40" s="14">
        <v>33</v>
      </c>
      <c r="B40" s="59" t="s">
        <v>23</v>
      </c>
      <c r="C40" s="11">
        <f t="shared" si="0"/>
        <v>0</v>
      </c>
      <c r="D40" s="11">
        <v>0</v>
      </c>
      <c r="E40" s="11">
        <v>0</v>
      </c>
      <c r="F40" s="12">
        <v>682.36</v>
      </c>
      <c r="G40" s="12">
        <f t="shared" si="1"/>
        <v>709.65440000000001</v>
      </c>
      <c r="H40" s="27">
        <v>1.3</v>
      </c>
      <c r="I40" s="12">
        <f t="shared" si="2"/>
        <v>887.0680000000001</v>
      </c>
      <c r="J40" s="12">
        <f t="shared" si="3"/>
        <v>922.55072000000007</v>
      </c>
      <c r="K40" s="12">
        <v>0</v>
      </c>
      <c r="L40" s="20">
        <f t="shared" si="4"/>
        <v>0</v>
      </c>
      <c r="M40" s="67">
        <f t="shared" si="5"/>
        <v>0</v>
      </c>
      <c r="N40" s="68">
        <f t="shared" si="6"/>
        <v>0</v>
      </c>
    </row>
    <row r="41" spans="1:14" ht="14.25" customHeight="1">
      <c r="A41" s="14">
        <v>34</v>
      </c>
      <c r="B41" s="59" t="s">
        <v>36</v>
      </c>
      <c r="C41" s="11">
        <f t="shared" si="0"/>
        <v>1</v>
      </c>
      <c r="D41" s="11">
        <v>0</v>
      </c>
      <c r="E41" s="11">
        <v>1</v>
      </c>
      <c r="F41" s="12">
        <v>682.36</v>
      </c>
      <c r="G41" s="12">
        <f t="shared" si="1"/>
        <v>709.65440000000001</v>
      </c>
      <c r="H41" s="27">
        <v>1</v>
      </c>
      <c r="I41" s="12">
        <f t="shared" si="2"/>
        <v>682.36</v>
      </c>
      <c r="J41" s="12">
        <f t="shared" si="3"/>
        <v>709.65440000000001</v>
      </c>
      <c r="K41" s="12">
        <v>0</v>
      </c>
      <c r="L41" s="20">
        <f t="shared" si="4"/>
        <v>0.7</v>
      </c>
      <c r="M41" s="67">
        <f t="shared" si="5"/>
        <v>10.644816</v>
      </c>
      <c r="N41" s="68">
        <f t="shared" si="6"/>
        <v>10.644816</v>
      </c>
    </row>
    <row r="42" spans="1:14" ht="14.25" customHeight="1">
      <c r="A42" s="14">
        <v>35</v>
      </c>
      <c r="B42" s="59" t="s">
        <v>4</v>
      </c>
      <c r="C42" s="11">
        <f t="shared" si="0"/>
        <v>0</v>
      </c>
      <c r="D42" s="11">
        <v>0</v>
      </c>
      <c r="E42" s="11">
        <v>0</v>
      </c>
      <c r="F42" s="12">
        <v>682.36</v>
      </c>
      <c r="G42" s="12">
        <f t="shared" si="1"/>
        <v>709.65440000000001</v>
      </c>
      <c r="H42" s="27">
        <v>1</v>
      </c>
      <c r="I42" s="12">
        <f t="shared" si="2"/>
        <v>682.36</v>
      </c>
      <c r="J42" s="12">
        <f t="shared" si="3"/>
        <v>709.65440000000001</v>
      </c>
      <c r="K42" s="12">
        <v>0</v>
      </c>
      <c r="L42" s="20">
        <f t="shared" si="4"/>
        <v>0</v>
      </c>
      <c r="M42" s="67">
        <f t="shared" si="5"/>
        <v>0</v>
      </c>
      <c r="N42" s="68">
        <f t="shared" si="6"/>
        <v>0</v>
      </c>
    </row>
    <row r="43" spans="1:14" ht="14.25" customHeight="1">
      <c r="A43" s="14">
        <v>36</v>
      </c>
      <c r="B43" s="59" t="s">
        <v>5</v>
      </c>
      <c r="C43" s="11">
        <f t="shared" si="0"/>
        <v>1</v>
      </c>
      <c r="D43" s="11">
        <v>0</v>
      </c>
      <c r="E43" s="11">
        <v>1</v>
      </c>
      <c r="F43" s="12">
        <v>682.36</v>
      </c>
      <c r="G43" s="12">
        <f t="shared" si="1"/>
        <v>709.65440000000001</v>
      </c>
      <c r="H43" s="27">
        <v>1</v>
      </c>
      <c r="I43" s="12">
        <f t="shared" si="2"/>
        <v>682.36</v>
      </c>
      <c r="J43" s="12">
        <f t="shared" si="3"/>
        <v>709.65440000000001</v>
      </c>
      <c r="K43" s="12">
        <v>0</v>
      </c>
      <c r="L43" s="20">
        <f t="shared" si="4"/>
        <v>0.7</v>
      </c>
      <c r="M43" s="67">
        <f t="shared" si="5"/>
        <v>10.644816</v>
      </c>
      <c r="N43" s="68">
        <f t="shared" si="6"/>
        <v>10.644816</v>
      </c>
    </row>
    <row r="44" spans="1:14" ht="14.25" customHeight="1">
      <c r="A44" s="14">
        <v>37</v>
      </c>
      <c r="B44" s="59" t="s">
        <v>6</v>
      </c>
      <c r="C44" s="11">
        <f t="shared" si="0"/>
        <v>0</v>
      </c>
      <c r="D44" s="11">
        <v>0</v>
      </c>
      <c r="E44" s="11">
        <v>0</v>
      </c>
      <c r="F44" s="12">
        <v>682.36</v>
      </c>
      <c r="G44" s="12">
        <f t="shared" si="1"/>
        <v>709.65440000000001</v>
      </c>
      <c r="H44" s="27">
        <v>1</v>
      </c>
      <c r="I44" s="12">
        <f t="shared" si="2"/>
        <v>682.36</v>
      </c>
      <c r="J44" s="12">
        <f t="shared" si="3"/>
        <v>709.65440000000001</v>
      </c>
      <c r="K44" s="12">
        <v>0</v>
      </c>
      <c r="L44" s="20">
        <f t="shared" si="4"/>
        <v>0</v>
      </c>
      <c r="M44" s="67">
        <f t="shared" si="5"/>
        <v>0</v>
      </c>
      <c r="N44" s="68">
        <f t="shared" si="6"/>
        <v>0</v>
      </c>
    </row>
    <row r="45" spans="1:14" ht="14.25" customHeight="1">
      <c r="A45" s="14">
        <v>38</v>
      </c>
      <c r="B45" s="59" t="s">
        <v>37</v>
      </c>
      <c r="C45" s="11">
        <f t="shared" si="0"/>
        <v>1</v>
      </c>
      <c r="D45" s="11">
        <v>0</v>
      </c>
      <c r="E45" s="11">
        <v>1</v>
      </c>
      <c r="F45" s="12">
        <v>682.36</v>
      </c>
      <c r="G45" s="12">
        <f t="shared" si="1"/>
        <v>709.65440000000001</v>
      </c>
      <c r="H45" s="27">
        <v>1</v>
      </c>
      <c r="I45" s="12">
        <f t="shared" si="2"/>
        <v>682.36</v>
      </c>
      <c r="J45" s="12">
        <f t="shared" si="3"/>
        <v>709.65440000000001</v>
      </c>
      <c r="K45" s="12">
        <v>9.85</v>
      </c>
      <c r="L45" s="20">
        <f t="shared" si="4"/>
        <v>0.7</v>
      </c>
      <c r="M45" s="67">
        <f t="shared" si="5"/>
        <v>10.644816</v>
      </c>
      <c r="N45" s="68">
        <f t="shared" si="6"/>
        <v>0.79481600000000086</v>
      </c>
    </row>
    <row r="46" spans="1:14" ht="14.25" customHeight="1">
      <c r="A46" s="14">
        <v>39</v>
      </c>
      <c r="B46" s="59" t="s">
        <v>24</v>
      </c>
      <c r="C46" s="11">
        <f t="shared" si="0"/>
        <v>0</v>
      </c>
      <c r="D46" s="11">
        <v>0</v>
      </c>
      <c r="E46" s="11">
        <v>0</v>
      </c>
      <c r="F46" s="12">
        <v>682.36</v>
      </c>
      <c r="G46" s="12">
        <f t="shared" si="1"/>
        <v>709.65440000000001</v>
      </c>
      <c r="H46" s="27">
        <v>1.2</v>
      </c>
      <c r="I46" s="12">
        <f t="shared" si="2"/>
        <v>818.83199999999999</v>
      </c>
      <c r="J46" s="12">
        <f t="shared" si="3"/>
        <v>851.58528000000001</v>
      </c>
      <c r="K46" s="12">
        <v>0</v>
      </c>
      <c r="L46" s="20">
        <f t="shared" si="4"/>
        <v>0</v>
      </c>
      <c r="M46" s="67">
        <f t="shared" si="5"/>
        <v>0</v>
      </c>
      <c r="N46" s="68">
        <f t="shared" si="6"/>
        <v>0</v>
      </c>
    </row>
    <row r="47" spans="1:14" ht="14.25" customHeight="1">
      <c r="A47" s="14">
        <v>40</v>
      </c>
      <c r="B47" s="59" t="s">
        <v>7</v>
      </c>
      <c r="C47" s="11">
        <f t="shared" si="0"/>
        <v>1</v>
      </c>
      <c r="D47" s="11">
        <v>0</v>
      </c>
      <c r="E47" s="11">
        <v>1</v>
      </c>
      <c r="F47" s="12">
        <v>682.36</v>
      </c>
      <c r="G47" s="12">
        <f t="shared" si="1"/>
        <v>709.65440000000001</v>
      </c>
      <c r="H47" s="27">
        <v>1</v>
      </c>
      <c r="I47" s="12">
        <f t="shared" si="2"/>
        <v>682.36</v>
      </c>
      <c r="J47" s="12">
        <f t="shared" si="3"/>
        <v>709.65440000000001</v>
      </c>
      <c r="K47" s="12">
        <v>9.8000000000000007</v>
      </c>
      <c r="L47" s="20">
        <f t="shared" si="4"/>
        <v>0.7</v>
      </c>
      <c r="M47" s="67">
        <f t="shared" si="5"/>
        <v>10.644816</v>
      </c>
      <c r="N47" s="68">
        <f t="shared" si="6"/>
        <v>0.84481599999999979</v>
      </c>
    </row>
    <row r="48" spans="1:14" ht="14.25" customHeight="1">
      <c r="A48" s="14">
        <v>41</v>
      </c>
      <c r="B48" s="59" t="s">
        <v>8</v>
      </c>
      <c r="C48" s="11">
        <f t="shared" si="0"/>
        <v>1</v>
      </c>
      <c r="D48" s="11">
        <v>0</v>
      </c>
      <c r="E48" s="11">
        <v>1</v>
      </c>
      <c r="F48" s="12">
        <v>682.36</v>
      </c>
      <c r="G48" s="12">
        <f t="shared" si="1"/>
        <v>709.65440000000001</v>
      </c>
      <c r="H48" s="27">
        <v>1</v>
      </c>
      <c r="I48" s="12">
        <f t="shared" si="2"/>
        <v>682.36</v>
      </c>
      <c r="J48" s="12">
        <f t="shared" si="3"/>
        <v>709.65440000000001</v>
      </c>
      <c r="K48" s="12">
        <v>9.85</v>
      </c>
      <c r="L48" s="20">
        <f t="shared" si="4"/>
        <v>0.7</v>
      </c>
      <c r="M48" s="67">
        <f t="shared" si="5"/>
        <v>10.644816</v>
      </c>
      <c r="N48" s="68">
        <f t="shared" si="6"/>
        <v>0.79481600000000086</v>
      </c>
    </row>
    <row r="49" spans="1:14" ht="14.25" customHeight="1">
      <c r="A49" s="14">
        <v>42</v>
      </c>
      <c r="B49" s="59" t="s">
        <v>61</v>
      </c>
      <c r="C49" s="11">
        <f t="shared" si="0"/>
        <v>0</v>
      </c>
      <c r="D49" s="11">
        <v>0</v>
      </c>
      <c r="E49" s="11">
        <v>0</v>
      </c>
      <c r="F49" s="12">
        <v>682.36</v>
      </c>
      <c r="G49" s="12">
        <f t="shared" si="1"/>
        <v>709.65440000000001</v>
      </c>
      <c r="H49" s="27">
        <v>1.23</v>
      </c>
      <c r="I49" s="12">
        <f t="shared" si="2"/>
        <v>839.30280000000005</v>
      </c>
      <c r="J49" s="12">
        <f t="shared" si="3"/>
        <v>872.87491199999999</v>
      </c>
      <c r="K49" s="12">
        <v>0</v>
      </c>
      <c r="L49" s="20">
        <f t="shared" si="4"/>
        <v>0</v>
      </c>
      <c r="M49" s="67">
        <f t="shared" si="5"/>
        <v>0</v>
      </c>
      <c r="N49" s="68">
        <f t="shared" si="6"/>
        <v>0</v>
      </c>
    </row>
    <row r="50" spans="1:14" ht="14.25" customHeight="1">
      <c r="A50" s="14">
        <v>43</v>
      </c>
      <c r="B50" s="59" t="s">
        <v>25</v>
      </c>
      <c r="C50" s="11">
        <f t="shared" si="0"/>
        <v>1</v>
      </c>
      <c r="D50" s="11">
        <v>0</v>
      </c>
      <c r="E50" s="11">
        <v>1</v>
      </c>
      <c r="F50" s="12">
        <v>682.36</v>
      </c>
      <c r="G50" s="12">
        <f t="shared" si="1"/>
        <v>709.65440000000001</v>
      </c>
      <c r="H50" s="27">
        <v>1</v>
      </c>
      <c r="I50" s="12">
        <f t="shared" si="2"/>
        <v>682.36</v>
      </c>
      <c r="J50" s="12">
        <f t="shared" si="3"/>
        <v>709.65440000000001</v>
      </c>
      <c r="K50" s="12">
        <v>0</v>
      </c>
      <c r="L50" s="20">
        <f t="shared" si="4"/>
        <v>0.7</v>
      </c>
      <c r="M50" s="67">
        <f t="shared" si="5"/>
        <v>10.644816</v>
      </c>
      <c r="N50" s="68">
        <f t="shared" si="6"/>
        <v>10.644816</v>
      </c>
    </row>
    <row r="51" spans="1:14" ht="14.25" customHeight="1">
      <c r="A51" s="14">
        <v>44</v>
      </c>
      <c r="B51" s="59" t="s">
        <v>9</v>
      </c>
      <c r="C51" s="11">
        <f t="shared" si="0"/>
        <v>0</v>
      </c>
      <c r="D51" s="11">
        <v>0</v>
      </c>
      <c r="E51" s="11">
        <v>0</v>
      </c>
      <c r="F51" s="12">
        <v>682.36</v>
      </c>
      <c r="G51" s="12">
        <f t="shared" si="1"/>
        <v>709.65440000000001</v>
      </c>
      <c r="H51" s="27">
        <v>1</v>
      </c>
      <c r="I51" s="12">
        <f t="shared" si="2"/>
        <v>682.36</v>
      </c>
      <c r="J51" s="12">
        <f t="shared" si="3"/>
        <v>709.65440000000001</v>
      </c>
      <c r="K51" s="12">
        <v>0</v>
      </c>
      <c r="L51" s="20">
        <f t="shared" si="4"/>
        <v>0</v>
      </c>
      <c r="M51" s="67">
        <f t="shared" si="5"/>
        <v>0</v>
      </c>
      <c r="N51" s="68">
        <f t="shared" si="6"/>
        <v>0</v>
      </c>
    </row>
    <row r="52" spans="1:14" ht="14.25" customHeight="1">
      <c r="A52" s="14">
        <v>45</v>
      </c>
      <c r="B52" s="59" t="s">
        <v>62</v>
      </c>
      <c r="C52" s="11">
        <f t="shared" si="0"/>
        <v>1</v>
      </c>
      <c r="D52" s="11">
        <v>0</v>
      </c>
      <c r="E52" s="11">
        <v>1</v>
      </c>
      <c r="F52" s="12">
        <v>682.36</v>
      </c>
      <c r="G52" s="12">
        <f t="shared" si="1"/>
        <v>709.65440000000001</v>
      </c>
      <c r="H52" s="27">
        <v>1.3</v>
      </c>
      <c r="I52" s="12">
        <f t="shared" si="2"/>
        <v>887.0680000000001</v>
      </c>
      <c r="J52" s="12">
        <f t="shared" si="3"/>
        <v>922.55072000000007</v>
      </c>
      <c r="K52" s="12">
        <v>0</v>
      </c>
      <c r="L52" s="20">
        <f t="shared" si="4"/>
        <v>0.9</v>
      </c>
      <c r="M52" s="67">
        <f t="shared" si="5"/>
        <v>13.8382608</v>
      </c>
      <c r="N52" s="68">
        <f t="shared" si="6"/>
        <v>13.8382608</v>
      </c>
    </row>
    <row r="53" spans="1:14" ht="14.25" customHeight="1">
      <c r="A53" s="14">
        <v>46</v>
      </c>
      <c r="B53" s="59" t="s">
        <v>43</v>
      </c>
      <c r="C53" s="11">
        <f t="shared" si="0"/>
        <v>1</v>
      </c>
      <c r="D53" s="11">
        <v>0</v>
      </c>
      <c r="E53" s="11">
        <v>1</v>
      </c>
      <c r="F53" s="12">
        <v>682.36</v>
      </c>
      <c r="G53" s="12">
        <f t="shared" si="1"/>
        <v>709.65440000000001</v>
      </c>
      <c r="H53" s="27">
        <v>1.1000000000000001</v>
      </c>
      <c r="I53" s="12">
        <f t="shared" si="2"/>
        <v>750.59600000000012</v>
      </c>
      <c r="J53" s="12">
        <f t="shared" si="3"/>
        <v>780.61984000000007</v>
      </c>
      <c r="K53" s="12">
        <v>0</v>
      </c>
      <c r="L53" s="20">
        <f t="shared" si="4"/>
        <v>0.8</v>
      </c>
      <c r="M53" s="67">
        <f t="shared" si="5"/>
        <v>11.709297599999999</v>
      </c>
      <c r="N53" s="68">
        <f t="shared" si="6"/>
        <v>11.709297599999999</v>
      </c>
    </row>
    <row r="54" spans="1:14" ht="14.25" customHeight="1">
      <c r="A54" s="14">
        <v>47</v>
      </c>
      <c r="B54" s="59" t="s">
        <v>10</v>
      </c>
      <c r="C54" s="11">
        <f t="shared" si="0"/>
        <v>0</v>
      </c>
      <c r="D54" s="11">
        <v>0</v>
      </c>
      <c r="E54" s="11">
        <v>0</v>
      </c>
      <c r="F54" s="12">
        <v>682.36</v>
      </c>
      <c r="G54" s="12">
        <f t="shared" si="1"/>
        <v>709.65440000000001</v>
      </c>
      <c r="H54" s="27">
        <v>1</v>
      </c>
      <c r="I54" s="12">
        <f t="shared" si="2"/>
        <v>682.36</v>
      </c>
      <c r="J54" s="12">
        <f t="shared" si="3"/>
        <v>709.65440000000001</v>
      </c>
      <c r="K54" s="12">
        <v>0</v>
      </c>
      <c r="L54" s="20">
        <f t="shared" si="4"/>
        <v>0</v>
      </c>
      <c r="M54" s="67">
        <f t="shared" si="5"/>
        <v>0</v>
      </c>
      <c r="N54" s="68">
        <f t="shared" si="6"/>
        <v>0</v>
      </c>
    </row>
    <row r="55" spans="1:14" ht="14.25" customHeight="1">
      <c r="A55" s="14">
        <v>48</v>
      </c>
      <c r="B55" s="59" t="s">
        <v>51</v>
      </c>
      <c r="C55" s="11">
        <f t="shared" si="0"/>
        <v>2</v>
      </c>
      <c r="D55" s="11">
        <v>0</v>
      </c>
      <c r="E55" s="11">
        <v>2</v>
      </c>
      <c r="F55" s="12">
        <v>682.36</v>
      </c>
      <c r="G55" s="12">
        <f t="shared" si="1"/>
        <v>709.65440000000001</v>
      </c>
      <c r="H55" s="27">
        <v>1.1499999999999999</v>
      </c>
      <c r="I55" s="12">
        <f t="shared" si="2"/>
        <v>784.71399999999994</v>
      </c>
      <c r="J55" s="12">
        <f t="shared" si="3"/>
        <v>816.10255999999993</v>
      </c>
      <c r="K55" s="12">
        <v>22.7</v>
      </c>
      <c r="L55" s="20">
        <f t="shared" si="4"/>
        <v>1.7</v>
      </c>
      <c r="M55" s="67">
        <f t="shared" si="5"/>
        <v>24.483076799999999</v>
      </c>
      <c r="N55" s="68">
        <f t="shared" si="6"/>
        <v>1.7830767999999999</v>
      </c>
    </row>
    <row r="56" spans="1:14" ht="14.25" customHeight="1">
      <c r="A56" s="14">
        <v>49</v>
      </c>
      <c r="B56" s="59" t="s">
        <v>11</v>
      </c>
      <c r="C56" s="11">
        <f t="shared" si="0"/>
        <v>0</v>
      </c>
      <c r="D56" s="11">
        <v>0</v>
      </c>
      <c r="E56" s="11">
        <v>0</v>
      </c>
      <c r="F56" s="12">
        <v>682.36</v>
      </c>
      <c r="G56" s="12">
        <f t="shared" si="1"/>
        <v>709.65440000000001</v>
      </c>
      <c r="H56" s="27">
        <v>1</v>
      </c>
      <c r="I56" s="12">
        <f t="shared" si="2"/>
        <v>682.36</v>
      </c>
      <c r="J56" s="12">
        <f t="shared" si="3"/>
        <v>709.65440000000001</v>
      </c>
      <c r="K56" s="12">
        <v>0</v>
      </c>
      <c r="L56" s="20">
        <f t="shared" si="4"/>
        <v>0</v>
      </c>
      <c r="M56" s="67">
        <f t="shared" si="5"/>
        <v>0</v>
      </c>
      <c r="N56" s="68">
        <f t="shared" si="6"/>
        <v>0</v>
      </c>
    </row>
    <row r="57" spans="1:14" ht="14.25" customHeight="1">
      <c r="A57" s="14">
        <v>50</v>
      </c>
      <c r="B57" s="59" t="s">
        <v>26</v>
      </c>
      <c r="C57" s="11">
        <f t="shared" si="0"/>
        <v>2</v>
      </c>
      <c r="D57" s="11">
        <v>0</v>
      </c>
      <c r="E57" s="11">
        <v>2</v>
      </c>
      <c r="F57" s="12">
        <v>682.36</v>
      </c>
      <c r="G57" s="12">
        <f t="shared" si="1"/>
        <v>709.65440000000001</v>
      </c>
      <c r="H57" s="27">
        <v>1</v>
      </c>
      <c r="I57" s="12">
        <f t="shared" si="2"/>
        <v>682.36</v>
      </c>
      <c r="J57" s="12">
        <f t="shared" si="3"/>
        <v>709.65440000000001</v>
      </c>
      <c r="K57" s="12">
        <v>0</v>
      </c>
      <c r="L57" s="20">
        <f t="shared" si="4"/>
        <v>1.4</v>
      </c>
      <c r="M57" s="67">
        <f t="shared" si="5"/>
        <v>21.289632000000001</v>
      </c>
      <c r="N57" s="68">
        <f t="shared" si="6"/>
        <v>21.289632000000001</v>
      </c>
    </row>
    <row r="58" spans="1:14" ht="14.25" customHeight="1">
      <c r="A58" s="14">
        <v>51</v>
      </c>
      <c r="B58" s="59" t="s">
        <v>12</v>
      </c>
      <c r="C58" s="11">
        <f t="shared" si="0"/>
        <v>0</v>
      </c>
      <c r="D58" s="11">
        <v>0</v>
      </c>
      <c r="E58" s="11">
        <v>0</v>
      </c>
      <c r="F58" s="12">
        <v>682.36</v>
      </c>
      <c r="G58" s="12">
        <f t="shared" si="1"/>
        <v>709.65440000000001</v>
      </c>
      <c r="H58" s="27">
        <v>1</v>
      </c>
      <c r="I58" s="12">
        <f t="shared" si="2"/>
        <v>682.36</v>
      </c>
      <c r="J58" s="12">
        <f t="shared" si="3"/>
        <v>709.65440000000001</v>
      </c>
      <c r="K58" s="12">
        <v>0</v>
      </c>
      <c r="L58" s="20">
        <f t="shared" si="4"/>
        <v>0</v>
      </c>
      <c r="M58" s="67">
        <f t="shared" si="5"/>
        <v>0</v>
      </c>
      <c r="N58" s="68">
        <f t="shared" si="6"/>
        <v>0</v>
      </c>
    </row>
    <row r="59" spans="1:14" ht="14.25" customHeight="1">
      <c r="A59" s="14">
        <v>52</v>
      </c>
      <c r="B59" s="59" t="s">
        <v>72</v>
      </c>
      <c r="C59" s="11">
        <f t="shared" si="0"/>
        <v>0</v>
      </c>
      <c r="D59" s="11">
        <v>0</v>
      </c>
      <c r="E59" s="11">
        <v>0</v>
      </c>
      <c r="F59" s="12">
        <v>682.36</v>
      </c>
      <c r="G59" s="12">
        <f t="shared" si="1"/>
        <v>709.65440000000001</v>
      </c>
      <c r="H59" s="27">
        <v>1.7</v>
      </c>
      <c r="I59" s="12">
        <f t="shared" si="2"/>
        <v>1160.0119999999999</v>
      </c>
      <c r="J59" s="12">
        <f t="shared" si="3"/>
        <v>1206.41248</v>
      </c>
      <c r="K59" s="12">
        <v>0</v>
      </c>
      <c r="L59" s="20">
        <f t="shared" si="4"/>
        <v>0</v>
      </c>
      <c r="M59" s="67">
        <f t="shared" si="5"/>
        <v>0</v>
      </c>
      <c r="N59" s="68">
        <f t="shared" si="6"/>
        <v>0</v>
      </c>
    </row>
    <row r="60" spans="1:14" ht="14.25" customHeight="1">
      <c r="A60" s="14">
        <v>53</v>
      </c>
      <c r="B60" s="59" t="s">
        <v>13</v>
      </c>
      <c r="C60" s="11">
        <f t="shared" si="0"/>
        <v>0</v>
      </c>
      <c r="D60" s="11">
        <v>0</v>
      </c>
      <c r="E60" s="11">
        <v>0</v>
      </c>
      <c r="F60" s="12">
        <v>682.36</v>
      </c>
      <c r="G60" s="12">
        <f t="shared" si="1"/>
        <v>709.65440000000001</v>
      </c>
      <c r="H60" s="27">
        <v>1</v>
      </c>
      <c r="I60" s="12">
        <f t="shared" si="2"/>
        <v>682.36</v>
      </c>
      <c r="J60" s="12">
        <f t="shared" si="3"/>
        <v>709.65440000000001</v>
      </c>
      <c r="K60" s="12">
        <v>0</v>
      </c>
      <c r="L60" s="20">
        <f t="shared" si="4"/>
        <v>0</v>
      </c>
      <c r="M60" s="67">
        <f t="shared" si="5"/>
        <v>0</v>
      </c>
      <c r="N60" s="68">
        <f t="shared" si="6"/>
        <v>0</v>
      </c>
    </row>
    <row r="61" spans="1:14" ht="14.25" customHeight="1">
      <c r="A61" s="14">
        <v>54</v>
      </c>
      <c r="B61" s="59" t="s">
        <v>27</v>
      </c>
      <c r="C61" s="11">
        <f t="shared" si="0"/>
        <v>1</v>
      </c>
      <c r="D61" s="11">
        <v>0</v>
      </c>
      <c r="E61" s="11">
        <v>1</v>
      </c>
      <c r="F61" s="12">
        <v>682.36</v>
      </c>
      <c r="G61" s="12">
        <f t="shared" si="1"/>
        <v>709.65440000000001</v>
      </c>
      <c r="H61" s="27">
        <v>1.4</v>
      </c>
      <c r="I61" s="12">
        <f t="shared" si="2"/>
        <v>955.30399999999997</v>
      </c>
      <c r="J61" s="12">
        <f t="shared" si="3"/>
        <v>993.5161599999999</v>
      </c>
      <c r="K61" s="12">
        <v>0</v>
      </c>
      <c r="L61" s="20">
        <f t="shared" si="4"/>
        <v>1</v>
      </c>
      <c r="M61" s="67">
        <f t="shared" si="5"/>
        <v>14.902742399999998</v>
      </c>
      <c r="N61" s="68">
        <f t="shared" si="6"/>
        <v>14.902742399999998</v>
      </c>
    </row>
    <row r="62" spans="1:14" ht="14.25" customHeight="1">
      <c r="A62" s="14">
        <v>55</v>
      </c>
      <c r="B62" s="59" t="s">
        <v>44</v>
      </c>
      <c r="C62" s="11">
        <f t="shared" si="0"/>
        <v>1</v>
      </c>
      <c r="D62" s="11">
        <v>0</v>
      </c>
      <c r="E62" s="11">
        <v>1</v>
      </c>
      <c r="F62" s="12">
        <v>682.36</v>
      </c>
      <c r="G62" s="12">
        <f t="shared" si="1"/>
        <v>709.65440000000001</v>
      </c>
      <c r="H62" s="27">
        <v>1</v>
      </c>
      <c r="I62" s="12">
        <f t="shared" si="2"/>
        <v>682.36</v>
      </c>
      <c r="J62" s="12">
        <f t="shared" si="3"/>
        <v>709.65440000000001</v>
      </c>
      <c r="K62" s="12">
        <v>0</v>
      </c>
      <c r="L62" s="20">
        <f t="shared" si="4"/>
        <v>0.7</v>
      </c>
      <c r="M62" s="67">
        <f t="shared" si="5"/>
        <v>10.644816</v>
      </c>
      <c r="N62" s="68">
        <f t="shared" si="6"/>
        <v>10.644816</v>
      </c>
    </row>
    <row r="63" spans="1:14" ht="14.25" customHeight="1">
      <c r="A63" s="14">
        <v>56</v>
      </c>
      <c r="B63" s="59" t="s">
        <v>28</v>
      </c>
      <c r="C63" s="11">
        <f t="shared" si="0"/>
        <v>0</v>
      </c>
      <c r="D63" s="11">
        <v>0</v>
      </c>
      <c r="E63" s="11">
        <v>0</v>
      </c>
      <c r="F63" s="12">
        <v>682.36</v>
      </c>
      <c r="G63" s="12">
        <f t="shared" si="1"/>
        <v>709.65440000000001</v>
      </c>
      <c r="H63" s="27">
        <v>1</v>
      </c>
      <c r="I63" s="12">
        <f t="shared" si="2"/>
        <v>682.36</v>
      </c>
      <c r="J63" s="12">
        <f t="shared" si="3"/>
        <v>709.65440000000001</v>
      </c>
      <c r="K63" s="12">
        <v>0</v>
      </c>
      <c r="L63" s="20">
        <f t="shared" si="4"/>
        <v>0</v>
      </c>
      <c r="M63" s="67">
        <f t="shared" si="5"/>
        <v>0</v>
      </c>
      <c r="N63" s="68">
        <f t="shared" si="6"/>
        <v>0</v>
      </c>
    </row>
    <row r="64" spans="1:14" ht="14.25" customHeight="1">
      <c r="A64" s="14">
        <v>57</v>
      </c>
      <c r="B64" s="59" t="s">
        <v>63</v>
      </c>
      <c r="C64" s="11">
        <f t="shared" si="0"/>
        <v>0</v>
      </c>
      <c r="D64" s="11">
        <v>0</v>
      </c>
      <c r="E64" s="11">
        <v>0</v>
      </c>
      <c r="F64" s="12">
        <v>682.36</v>
      </c>
      <c r="G64" s="12">
        <f t="shared" si="1"/>
        <v>709.65440000000001</v>
      </c>
      <c r="H64" s="27">
        <v>1.2</v>
      </c>
      <c r="I64" s="12">
        <f t="shared" si="2"/>
        <v>818.83199999999999</v>
      </c>
      <c r="J64" s="12">
        <f t="shared" si="3"/>
        <v>851.58528000000001</v>
      </c>
      <c r="K64" s="12">
        <v>0</v>
      </c>
      <c r="L64" s="20">
        <f t="shared" si="4"/>
        <v>0</v>
      </c>
      <c r="M64" s="67">
        <f t="shared" si="5"/>
        <v>0</v>
      </c>
      <c r="N64" s="68">
        <f t="shared" si="6"/>
        <v>0</v>
      </c>
    </row>
    <row r="65" spans="1:14" ht="14.25" customHeight="1">
      <c r="A65" s="14">
        <v>58</v>
      </c>
      <c r="B65" s="59" t="s">
        <v>64</v>
      </c>
      <c r="C65" s="11">
        <f t="shared" si="0"/>
        <v>0</v>
      </c>
      <c r="D65" s="11">
        <v>0</v>
      </c>
      <c r="E65" s="11">
        <v>0</v>
      </c>
      <c r="F65" s="12">
        <v>682.36</v>
      </c>
      <c r="G65" s="12">
        <f t="shared" si="1"/>
        <v>709.65440000000001</v>
      </c>
      <c r="H65" s="27">
        <v>1.1499999999999999</v>
      </c>
      <c r="I65" s="12">
        <f t="shared" si="2"/>
        <v>784.71399999999994</v>
      </c>
      <c r="J65" s="12">
        <f t="shared" si="3"/>
        <v>816.10255999999993</v>
      </c>
      <c r="K65" s="12">
        <v>0</v>
      </c>
      <c r="L65" s="20">
        <f t="shared" si="4"/>
        <v>0</v>
      </c>
      <c r="M65" s="67">
        <f t="shared" si="5"/>
        <v>0</v>
      </c>
      <c r="N65" s="68">
        <f t="shared" si="6"/>
        <v>0</v>
      </c>
    </row>
    <row r="66" spans="1:14" ht="14.25" customHeight="1">
      <c r="A66" s="14">
        <v>59</v>
      </c>
      <c r="B66" s="59" t="s">
        <v>45</v>
      </c>
      <c r="C66" s="11">
        <f t="shared" si="0"/>
        <v>2</v>
      </c>
      <c r="D66" s="11">
        <v>0</v>
      </c>
      <c r="E66" s="11">
        <v>2</v>
      </c>
      <c r="F66" s="12">
        <v>682.36</v>
      </c>
      <c r="G66" s="12">
        <f t="shared" si="1"/>
        <v>709.65440000000001</v>
      </c>
      <c r="H66" s="27">
        <v>1.1499999999999999</v>
      </c>
      <c r="I66" s="12">
        <f t="shared" si="2"/>
        <v>784.71399999999994</v>
      </c>
      <c r="J66" s="12">
        <f t="shared" si="3"/>
        <v>816.10255999999993</v>
      </c>
      <c r="K66" s="12">
        <v>22.7</v>
      </c>
      <c r="L66" s="20">
        <f t="shared" si="4"/>
        <v>1.7</v>
      </c>
      <c r="M66" s="67">
        <f t="shared" si="5"/>
        <v>24.483076799999999</v>
      </c>
      <c r="N66" s="68">
        <f t="shared" si="6"/>
        <v>1.7830767999999999</v>
      </c>
    </row>
    <row r="67" spans="1:14" ht="14.25" customHeight="1">
      <c r="A67" s="14">
        <v>60</v>
      </c>
      <c r="B67" s="59" t="s">
        <v>14</v>
      </c>
      <c r="C67" s="11">
        <f t="shared" si="0"/>
        <v>6</v>
      </c>
      <c r="D67" s="11">
        <v>2</v>
      </c>
      <c r="E67" s="11">
        <v>4</v>
      </c>
      <c r="F67" s="12">
        <v>682.36</v>
      </c>
      <c r="G67" s="12">
        <f t="shared" si="1"/>
        <v>709.65440000000001</v>
      </c>
      <c r="H67" s="27">
        <v>1</v>
      </c>
      <c r="I67" s="12">
        <f t="shared" si="2"/>
        <v>682.36</v>
      </c>
      <c r="J67" s="12">
        <f t="shared" si="3"/>
        <v>709.65440000000001</v>
      </c>
      <c r="K67" s="12">
        <v>0</v>
      </c>
      <c r="L67" s="20">
        <f t="shared" si="4"/>
        <v>4.2</v>
      </c>
      <c r="M67" s="67">
        <f t="shared" si="5"/>
        <v>63.050063999999999</v>
      </c>
      <c r="N67" s="68">
        <f t="shared" si="6"/>
        <v>63.050063999999999</v>
      </c>
    </row>
    <row r="68" spans="1:14" ht="14.25" customHeight="1">
      <c r="A68" s="14">
        <v>61</v>
      </c>
      <c r="B68" s="59" t="s">
        <v>46</v>
      </c>
      <c r="C68" s="11">
        <f t="shared" si="0"/>
        <v>1</v>
      </c>
      <c r="D68" s="11">
        <v>0</v>
      </c>
      <c r="E68" s="11">
        <v>1</v>
      </c>
      <c r="F68" s="12">
        <v>682.36</v>
      </c>
      <c r="G68" s="12">
        <f t="shared" si="1"/>
        <v>709.65440000000001</v>
      </c>
      <c r="H68" s="27">
        <v>1</v>
      </c>
      <c r="I68" s="12">
        <f t="shared" ref="I68:I93" si="7">F68*H68</f>
        <v>682.36</v>
      </c>
      <c r="J68" s="12">
        <f t="shared" ref="J68:J93" si="8">G68*H68</f>
        <v>709.65440000000001</v>
      </c>
      <c r="K68" s="12">
        <v>0</v>
      </c>
      <c r="L68" s="20">
        <f t="shared" si="4"/>
        <v>0.7</v>
      </c>
      <c r="M68" s="67">
        <f t="shared" si="5"/>
        <v>10.644816</v>
      </c>
      <c r="N68" s="68">
        <f t="shared" si="6"/>
        <v>10.644816</v>
      </c>
    </row>
    <row r="69" spans="1:14" ht="14.25" customHeight="1">
      <c r="A69" s="14">
        <v>62</v>
      </c>
      <c r="B69" s="59" t="s">
        <v>29</v>
      </c>
      <c r="C69" s="11">
        <f t="shared" si="0"/>
        <v>1</v>
      </c>
      <c r="D69" s="11">
        <v>0</v>
      </c>
      <c r="E69" s="11">
        <v>1</v>
      </c>
      <c r="F69" s="12">
        <v>682.36</v>
      </c>
      <c r="G69" s="12">
        <f t="shared" si="1"/>
        <v>709.65440000000001</v>
      </c>
      <c r="H69" s="27">
        <v>1</v>
      </c>
      <c r="I69" s="12">
        <f t="shared" si="7"/>
        <v>682.36</v>
      </c>
      <c r="J69" s="12">
        <f t="shared" si="8"/>
        <v>709.65440000000001</v>
      </c>
      <c r="K69" s="12">
        <v>0</v>
      </c>
      <c r="L69" s="20">
        <f t="shared" si="4"/>
        <v>0.7</v>
      </c>
      <c r="M69" s="67">
        <f t="shared" si="5"/>
        <v>10.644816</v>
      </c>
      <c r="N69" s="68">
        <f t="shared" si="6"/>
        <v>10.644816</v>
      </c>
    </row>
    <row r="70" spans="1:14" ht="14.25" customHeight="1">
      <c r="A70" s="14">
        <v>63</v>
      </c>
      <c r="B70" s="59" t="s">
        <v>38</v>
      </c>
      <c r="C70" s="11">
        <f t="shared" si="0"/>
        <v>0</v>
      </c>
      <c r="D70" s="11">
        <v>0</v>
      </c>
      <c r="E70" s="11">
        <v>0</v>
      </c>
      <c r="F70" s="12">
        <v>682.36</v>
      </c>
      <c r="G70" s="12">
        <f t="shared" si="1"/>
        <v>709.65440000000001</v>
      </c>
      <c r="H70" s="27">
        <v>1.008</v>
      </c>
      <c r="I70" s="12">
        <f t="shared" si="7"/>
        <v>687.81888000000004</v>
      </c>
      <c r="J70" s="12">
        <f t="shared" si="8"/>
        <v>715.33163520000005</v>
      </c>
      <c r="K70" s="12">
        <v>0</v>
      </c>
      <c r="L70" s="20">
        <f t="shared" si="4"/>
        <v>0</v>
      </c>
      <c r="M70" s="67">
        <f t="shared" si="5"/>
        <v>0</v>
      </c>
      <c r="N70" s="68">
        <f t="shared" si="6"/>
        <v>0</v>
      </c>
    </row>
    <row r="71" spans="1:14" ht="14.25" customHeight="1">
      <c r="A71" s="14">
        <v>64</v>
      </c>
      <c r="B71" s="59" t="s">
        <v>15</v>
      </c>
      <c r="C71" s="11">
        <f t="shared" si="0"/>
        <v>1</v>
      </c>
      <c r="D71" s="11">
        <v>0</v>
      </c>
      <c r="E71" s="11">
        <v>1</v>
      </c>
      <c r="F71" s="12">
        <v>682.36</v>
      </c>
      <c r="G71" s="12">
        <f t="shared" si="1"/>
        <v>709.65440000000001</v>
      </c>
      <c r="H71" s="27">
        <v>1</v>
      </c>
      <c r="I71" s="12">
        <f t="shared" si="7"/>
        <v>682.36</v>
      </c>
      <c r="J71" s="12">
        <f t="shared" si="8"/>
        <v>709.65440000000001</v>
      </c>
      <c r="K71" s="12">
        <v>9.85</v>
      </c>
      <c r="L71" s="20">
        <f t="shared" si="4"/>
        <v>0.7</v>
      </c>
      <c r="M71" s="67">
        <f t="shared" si="5"/>
        <v>10.644816</v>
      </c>
      <c r="N71" s="68">
        <f t="shared" si="6"/>
        <v>0.79481600000000086</v>
      </c>
    </row>
    <row r="72" spans="1:14" ht="14.25" customHeight="1">
      <c r="A72" s="14">
        <v>65</v>
      </c>
      <c r="B72" s="59" t="s">
        <v>48</v>
      </c>
      <c r="C72" s="11">
        <f t="shared" si="0"/>
        <v>1</v>
      </c>
      <c r="D72" s="11">
        <v>0</v>
      </c>
      <c r="E72" s="11">
        <v>1</v>
      </c>
      <c r="F72" s="12">
        <v>682.36</v>
      </c>
      <c r="G72" s="12">
        <f t="shared" si="1"/>
        <v>709.65440000000001</v>
      </c>
      <c r="H72" s="27">
        <v>1</v>
      </c>
      <c r="I72" s="12">
        <f t="shared" si="7"/>
        <v>682.36</v>
      </c>
      <c r="J72" s="12">
        <f t="shared" si="8"/>
        <v>709.65440000000001</v>
      </c>
      <c r="K72" s="12">
        <v>0</v>
      </c>
      <c r="L72" s="20">
        <f t="shared" si="4"/>
        <v>0.7</v>
      </c>
      <c r="M72" s="67">
        <f t="shared" si="5"/>
        <v>10.644816</v>
      </c>
      <c r="N72" s="68">
        <f t="shared" si="6"/>
        <v>10.644816</v>
      </c>
    </row>
    <row r="73" spans="1:14" ht="14.25" customHeight="1">
      <c r="A73" s="14">
        <v>66</v>
      </c>
      <c r="B73" s="59" t="s">
        <v>49</v>
      </c>
      <c r="C73" s="11">
        <f t="shared" ref="C73:C93" si="9">D73+E73</f>
        <v>0</v>
      </c>
      <c r="D73" s="11">
        <v>0</v>
      </c>
      <c r="E73" s="11">
        <v>0</v>
      </c>
      <c r="F73" s="12">
        <v>682.36</v>
      </c>
      <c r="G73" s="12">
        <f t="shared" ref="G73:G93" si="10">F73*1.04</f>
        <v>709.65440000000001</v>
      </c>
      <c r="H73" s="27">
        <v>1.0029999999999999</v>
      </c>
      <c r="I73" s="12">
        <f t="shared" si="7"/>
        <v>684.40707999999995</v>
      </c>
      <c r="J73" s="12">
        <f t="shared" si="8"/>
        <v>711.78336319999994</v>
      </c>
      <c r="K73" s="12">
        <v>0</v>
      </c>
      <c r="L73" s="20">
        <f t="shared" ref="L73:L93" si="11">ROUND(((D73*I73+E73*J73+K73)/1000),1)</f>
        <v>0</v>
      </c>
      <c r="M73" s="67">
        <f t="shared" ref="M73:M93" si="12">(D73*I73+E73*J73)*1.5/100</f>
        <v>0</v>
      </c>
      <c r="N73" s="68">
        <f t="shared" ref="N73:N93" si="13">M73-K73</f>
        <v>0</v>
      </c>
    </row>
    <row r="74" spans="1:14" ht="14.25" customHeight="1">
      <c r="A74" s="14">
        <v>67</v>
      </c>
      <c r="B74" s="59" t="s">
        <v>73</v>
      </c>
      <c r="C74" s="11">
        <f t="shared" si="9"/>
        <v>0</v>
      </c>
      <c r="D74" s="11">
        <v>0</v>
      </c>
      <c r="E74" s="11">
        <v>0</v>
      </c>
      <c r="F74" s="12">
        <v>682.36</v>
      </c>
      <c r="G74" s="12">
        <f t="shared" si="10"/>
        <v>709.65440000000001</v>
      </c>
      <c r="H74" s="27">
        <v>1.4</v>
      </c>
      <c r="I74" s="12">
        <f t="shared" si="7"/>
        <v>955.30399999999997</v>
      </c>
      <c r="J74" s="12">
        <f t="shared" si="8"/>
        <v>993.5161599999999</v>
      </c>
      <c r="K74" s="12">
        <v>0</v>
      </c>
      <c r="L74" s="20">
        <f t="shared" si="11"/>
        <v>0</v>
      </c>
      <c r="M74" s="67">
        <f t="shared" si="12"/>
        <v>0</v>
      </c>
      <c r="N74" s="68">
        <f t="shared" si="13"/>
        <v>0</v>
      </c>
    </row>
    <row r="75" spans="1:14" ht="14.25" customHeight="1">
      <c r="A75" s="14">
        <v>68</v>
      </c>
      <c r="B75" s="59" t="s">
        <v>52</v>
      </c>
      <c r="C75" s="11">
        <f t="shared" si="9"/>
        <v>0</v>
      </c>
      <c r="D75" s="11">
        <v>0</v>
      </c>
      <c r="E75" s="11">
        <v>0</v>
      </c>
      <c r="F75" s="12">
        <v>682.36</v>
      </c>
      <c r="G75" s="12">
        <f t="shared" si="10"/>
        <v>709.65440000000001</v>
      </c>
      <c r="H75" s="27">
        <v>1.1519999999999999</v>
      </c>
      <c r="I75" s="12">
        <f t="shared" si="7"/>
        <v>786.07871999999998</v>
      </c>
      <c r="J75" s="12">
        <f t="shared" si="8"/>
        <v>817.52186879999999</v>
      </c>
      <c r="K75" s="12">
        <v>0</v>
      </c>
      <c r="L75" s="20">
        <f t="shared" si="11"/>
        <v>0</v>
      </c>
      <c r="M75" s="67">
        <f t="shared" si="12"/>
        <v>0</v>
      </c>
      <c r="N75" s="68">
        <f t="shared" si="13"/>
        <v>0</v>
      </c>
    </row>
    <row r="76" spans="1:14" ht="14.25" customHeight="1">
      <c r="A76" s="14">
        <v>69</v>
      </c>
      <c r="B76" s="59" t="s">
        <v>16</v>
      </c>
      <c r="C76" s="11">
        <f t="shared" si="9"/>
        <v>1</v>
      </c>
      <c r="D76" s="11">
        <v>0</v>
      </c>
      <c r="E76" s="11">
        <v>1</v>
      </c>
      <c r="F76" s="12">
        <v>682.36</v>
      </c>
      <c r="G76" s="12">
        <f t="shared" si="10"/>
        <v>709.65440000000001</v>
      </c>
      <c r="H76" s="27">
        <v>1</v>
      </c>
      <c r="I76" s="12">
        <f t="shared" si="7"/>
        <v>682.36</v>
      </c>
      <c r="J76" s="12">
        <f t="shared" si="8"/>
        <v>709.65440000000001</v>
      </c>
      <c r="K76" s="12">
        <v>0</v>
      </c>
      <c r="L76" s="20">
        <f t="shared" si="11"/>
        <v>0.7</v>
      </c>
      <c r="M76" s="67">
        <f t="shared" si="12"/>
        <v>10.644816</v>
      </c>
      <c r="N76" s="68">
        <f t="shared" si="13"/>
        <v>10.644816</v>
      </c>
    </row>
    <row r="77" spans="1:14" ht="14.25" customHeight="1">
      <c r="A77" s="14">
        <v>70</v>
      </c>
      <c r="B77" s="59" t="s">
        <v>17</v>
      </c>
      <c r="C77" s="11">
        <f t="shared" si="9"/>
        <v>0</v>
      </c>
      <c r="D77" s="11">
        <v>0</v>
      </c>
      <c r="E77" s="11">
        <v>0</v>
      </c>
      <c r="F77" s="12">
        <v>682.36</v>
      </c>
      <c r="G77" s="12">
        <f t="shared" si="10"/>
        <v>709.65440000000001</v>
      </c>
      <c r="H77" s="27">
        <v>1</v>
      </c>
      <c r="I77" s="12">
        <f t="shared" si="7"/>
        <v>682.36</v>
      </c>
      <c r="J77" s="12">
        <f t="shared" si="8"/>
        <v>709.65440000000001</v>
      </c>
      <c r="K77" s="12">
        <v>0</v>
      </c>
      <c r="L77" s="20">
        <f t="shared" si="11"/>
        <v>0</v>
      </c>
      <c r="M77" s="67">
        <f t="shared" si="12"/>
        <v>0</v>
      </c>
      <c r="N77" s="68">
        <f t="shared" si="13"/>
        <v>0</v>
      </c>
    </row>
    <row r="78" spans="1:14" ht="14.25" customHeight="1">
      <c r="A78" s="14">
        <v>71</v>
      </c>
      <c r="B78" s="59" t="s">
        <v>18</v>
      </c>
      <c r="C78" s="11">
        <f t="shared" si="9"/>
        <v>0</v>
      </c>
      <c r="D78" s="11">
        <v>0</v>
      </c>
      <c r="E78" s="11">
        <v>0</v>
      </c>
      <c r="F78" s="12">
        <v>682.36</v>
      </c>
      <c r="G78" s="12">
        <f t="shared" si="10"/>
        <v>709.65440000000001</v>
      </c>
      <c r="H78" s="27">
        <v>1</v>
      </c>
      <c r="I78" s="12">
        <f t="shared" si="7"/>
        <v>682.36</v>
      </c>
      <c r="J78" s="12">
        <f t="shared" si="8"/>
        <v>709.65440000000001</v>
      </c>
      <c r="K78" s="12">
        <v>0</v>
      </c>
      <c r="L78" s="20">
        <f t="shared" si="11"/>
        <v>0</v>
      </c>
      <c r="M78" s="67">
        <f t="shared" si="12"/>
        <v>0</v>
      </c>
      <c r="N78" s="68">
        <f t="shared" si="13"/>
        <v>0</v>
      </c>
    </row>
    <row r="79" spans="1:14" ht="14.25" customHeight="1">
      <c r="A79" s="14">
        <v>72</v>
      </c>
      <c r="B79" s="59" t="s">
        <v>65</v>
      </c>
      <c r="C79" s="11">
        <f t="shared" si="9"/>
        <v>1</v>
      </c>
      <c r="D79" s="11">
        <v>1</v>
      </c>
      <c r="E79" s="11">
        <v>0</v>
      </c>
      <c r="F79" s="12">
        <v>682.36</v>
      </c>
      <c r="G79" s="12">
        <f t="shared" si="10"/>
        <v>709.65440000000001</v>
      </c>
      <c r="H79" s="27">
        <v>1.4</v>
      </c>
      <c r="I79" s="12">
        <f t="shared" si="7"/>
        <v>955.30399999999997</v>
      </c>
      <c r="J79" s="12">
        <f t="shared" si="8"/>
        <v>993.5161599999999</v>
      </c>
      <c r="K79" s="12">
        <v>13.19</v>
      </c>
      <c r="L79" s="20">
        <f t="shared" si="11"/>
        <v>1</v>
      </c>
      <c r="M79" s="67">
        <f t="shared" si="12"/>
        <v>14.329559999999999</v>
      </c>
      <c r="N79" s="68">
        <f t="shared" si="13"/>
        <v>1.1395599999999995</v>
      </c>
    </row>
    <row r="80" spans="1:14" ht="14.25" customHeight="1">
      <c r="A80" s="14">
        <v>73</v>
      </c>
      <c r="B80" s="59" t="s">
        <v>19</v>
      </c>
      <c r="C80" s="11">
        <f t="shared" si="9"/>
        <v>0</v>
      </c>
      <c r="D80" s="11">
        <v>0</v>
      </c>
      <c r="E80" s="11">
        <v>0</v>
      </c>
      <c r="F80" s="12">
        <v>682.36</v>
      </c>
      <c r="G80" s="12">
        <f t="shared" si="10"/>
        <v>709.65440000000001</v>
      </c>
      <c r="H80" s="27">
        <v>1</v>
      </c>
      <c r="I80" s="12">
        <f t="shared" si="7"/>
        <v>682.36</v>
      </c>
      <c r="J80" s="12">
        <f t="shared" si="8"/>
        <v>709.65440000000001</v>
      </c>
      <c r="K80" s="12">
        <v>0</v>
      </c>
      <c r="L80" s="20">
        <f t="shared" si="11"/>
        <v>0</v>
      </c>
      <c r="M80" s="67">
        <f t="shared" si="12"/>
        <v>0</v>
      </c>
      <c r="N80" s="68">
        <f t="shared" si="13"/>
        <v>0</v>
      </c>
    </row>
    <row r="81" spans="1:14" ht="14.25" customHeight="1">
      <c r="A81" s="14">
        <v>74</v>
      </c>
      <c r="B81" s="59" t="s">
        <v>53</v>
      </c>
      <c r="C81" s="11">
        <f t="shared" si="9"/>
        <v>1</v>
      </c>
      <c r="D81" s="11">
        <v>0</v>
      </c>
      <c r="E81" s="11">
        <v>1</v>
      </c>
      <c r="F81" s="12">
        <v>682.36</v>
      </c>
      <c r="G81" s="12">
        <f t="shared" si="10"/>
        <v>709.65440000000001</v>
      </c>
      <c r="H81" s="27">
        <v>1.1599999999999999</v>
      </c>
      <c r="I81" s="12">
        <f t="shared" si="7"/>
        <v>791.5376</v>
      </c>
      <c r="J81" s="12">
        <f t="shared" si="8"/>
        <v>823.19910399999992</v>
      </c>
      <c r="K81" s="12">
        <v>0</v>
      </c>
      <c r="L81" s="20">
        <f t="shared" si="11"/>
        <v>0.8</v>
      </c>
      <c r="M81" s="67">
        <f t="shared" si="12"/>
        <v>12.347986559999999</v>
      </c>
      <c r="N81" s="68">
        <f t="shared" si="13"/>
        <v>12.347986559999999</v>
      </c>
    </row>
    <row r="82" spans="1:14" ht="14.25" customHeight="1">
      <c r="A82" s="14">
        <v>75</v>
      </c>
      <c r="B82" s="59" t="s">
        <v>50</v>
      </c>
      <c r="C82" s="11">
        <f t="shared" si="9"/>
        <v>1</v>
      </c>
      <c r="D82" s="11">
        <v>0</v>
      </c>
      <c r="E82" s="11">
        <v>1</v>
      </c>
      <c r="F82" s="12">
        <v>682.36</v>
      </c>
      <c r="G82" s="12">
        <f t="shared" si="10"/>
        <v>709.65440000000001</v>
      </c>
      <c r="H82" s="27">
        <v>1</v>
      </c>
      <c r="I82" s="12">
        <f t="shared" si="7"/>
        <v>682.36</v>
      </c>
      <c r="J82" s="12">
        <f t="shared" si="8"/>
        <v>709.65440000000001</v>
      </c>
      <c r="K82" s="12">
        <v>9.8000000000000007</v>
      </c>
      <c r="L82" s="20">
        <f t="shared" si="11"/>
        <v>0.7</v>
      </c>
      <c r="M82" s="67">
        <f t="shared" si="12"/>
        <v>10.644816</v>
      </c>
      <c r="N82" s="68">
        <f t="shared" si="13"/>
        <v>0.84481599999999979</v>
      </c>
    </row>
    <row r="83" spans="1:14" ht="14.25" customHeight="1">
      <c r="A83" s="14">
        <v>76</v>
      </c>
      <c r="B83" s="59" t="s">
        <v>54</v>
      </c>
      <c r="C83" s="11">
        <f t="shared" si="9"/>
        <v>2</v>
      </c>
      <c r="D83" s="11">
        <v>0</v>
      </c>
      <c r="E83" s="11">
        <v>2</v>
      </c>
      <c r="F83" s="12">
        <v>682.36</v>
      </c>
      <c r="G83" s="12">
        <f t="shared" si="10"/>
        <v>709.65440000000001</v>
      </c>
      <c r="H83" s="27">
        <v>1.1499999999999999</v>
      </c>
      <c r="I83" s="12">
        <f t="shared" si="7"/>
        <v>784.71399999999994</v>
      </c>
      <c r="J83" s="12">
        <f t="shared" si="8"/>
        <v>816.10255999999993</v>
      </c>
      <c r="K83" s="12">
        <v>0</v>
      </c>
      <c r="L83" s="20">
        <f t="shared" si="11"/>
        <v>1.6</v>
      </c>
      <c r="M83" s="67">
        <f t="shared" si="12"/>
        <v>24.483076799999999</v>
      </c>
      <c r="N83" s="68">
        <f t="shared" si="13"/>
        <v>24.483076799999999</v>
      </c>
    </row>
    <row r="84" spans="1:14" ht="14.25" customHeight="1">
      <c r="A84" s="14">
        <v>77</v>
      </c>
      <c r="B84" s="59" t="s">
        <v>20</v>
      </c>
      <c r="C84" s="11">
        <f t="shared" si="9"/>
        <v>1</v>
      </c>
      <c r="D84" s="11">
        <v>0</v>
      </c>
      <c r="E84" s="11">
        <v>1</v>
      </c>
      <c r="F84" s="12">
        <v>682.36</v>
      </c>
      <c r="G84" s="12">
        <f t="shared" si="10"/>
        <v>709.65440000000001</v>
      </c>
      <c r="H84" s="27">
        <v>1</v>
      </c>
      <c r="I84" s="12">
        <f t="shared" si="7"/>
        <v>682.36</v>
      </c>
      <c r="J84" s="12">
        <f t="shared" si="8"/>
        <v>709.65440000000001</v>
      </c>
      <c r="K84" s="12">
        <v>0</v>
      </c>
      <c r="L84" s="20">
        <f t="shared" si="11"/>
        <v>0.7</v>
      </c>
      <c r="M84" s="67">
        <f t="shared" si="12"/>
        <v>10.644816</v>
      </c>
      <c r="N84" s="68">
        <f t="shared" si="13"/>
        <v>10.644816</v>
      </c>
    </row>
    <row r="85" spans="1:14" ht="14.25" customHeight="1">
      <c r="A85" s="14">
        <v>78</v>
      </c>
      <c r="B85" s="59" t="s">
        <v>112</v>
      </c>
      <c r="C85" s="11">
        <f t="shared" si="9"/>
        <v>5</v>
      </c>
      <c r="D85" s="11">
        <v>0</v>
      </c>
      <c r="E85" s="11">
        <v>5</v>
      </c>
      <c r="F85" s="12">
        <v>682.36</v>
      </c>
      <c r="G85" s="12">
        <f t="shared" si="10"/>
        <v>709.65440000000001</v>
      </c>
      <c r="H85" s="27">
        <v>1</v>
      </c>
      <c r="I85" s="12">
        <f t="shared" si="7"/>
        <v>682.36</v>
      </c>
      <c r="J85" s="12">
        <f t="shared" si="8"/>
        <v>709.65440000000001</v>
      </c>
      <c r="K85" s="12">
        <v>0</v>
      </c>
      <c r="L85" s="20">
        <f t="shared" si="11"/>
        <v>3.5</v>
      </c>
      <c r="M85" s="67">
        <f t="shared" si="12"/>
        <v>53.224079999999994</v>
      </c>
      <c r="N85" s="68">
        <f t="shared" si="13"/>
        <v>53.224079999999994</v>
      </c>
    </row>
    <row r="86" spans="1:14" ht="14.25" customHeight="1">
      <c r="A86" s="14">
        <v>79</v>
      </c>
      <c r="B86" s="59" t="s">
        <v>113</v>
      </c>
      <c r="C86" s="11">
        <f t="shared" si="9"/>
        <v>0</v>
      </c>
      <c r="D86" s="11">
        <v>0</v>
      </c>
      <c r="E86" s="11">
        <v>0</v>
      </c>
      <c r="F86" s="12">
        <v>682.36</v>
      </c>
      <c r="G86" s="12">
        <f t="shared" si="10"/>
        <v>709.65440000000001</v>
      </c>
      <c r="H86" s="27">
        <v>1</v>
      </c>
      <c r="I86" s="12">
        <f t="shared" si="7"/>
        <v>682.36</v>
      </c>
      <c r="J86" s="12">
        <f t="shared" si="8"/>
        <v>709.65440000000001</v>
      </c>
      <c r="K86" s="12">
        <v>0</v>
      </c>
      <c r="L86" s="20">
        <f t="shared" si="11"/>
        <v>0</v>
      </c>
      <c r="M86" s="67">
        <f t="shared" si="12"/>
        <v>0</v>
      </c>
      <c r="N86" s="68">
        <f t="shared" si="13"/>
        <v>0</v>
      </c>
    </row>
    <row r="87" spans="1:14" ht="14.25" customHeight="1">
      <c r="A87" s="14">
        <v>80</v>
      </c>
      <c r="B87" s="59" t="s">
        <v>86</v>
      </c>
      <c r="C87" s="11">
        <f t="shared" si="9"/>
        <v>2</v>
      </c>
      <c r="D87" s="11">
        <v>0</v>
      </c>
      <c r="E87" s="11">
        <v>2</v>
      </c>
      <c r="F87" s="12">
        <v>682.36</v>
      </c>
      <c r="G87" s="12">
        <f t="shared" si="10"/>
        <v>709.65440000000001</v>
      </c>
      <c r="H87" s="27">
        <v>1</v>
      </c>
      <c r="I87" s="12">
        <f t="shared" si="7"/>
        <v>682.36</v>
      </c>
      <c r="J87" s="12">
        <f t="shared" si="8"/>
        <v>709.65440000000001</v>
      </c>
      <c r="K87" s="12">
        <v>0</v>
      </c>
      <c r="L87" s="20">
        <f t="shared" si="11"/>
        <v>1.4</v>
      </c>
      <c r="M87" s="67">
        <f t="shared" si="12"/>
        <v>21.289632000000001</v>
      </c>
      <c r="N87" s="68">
        <f t="shared" si="13"/>
        <v>21.289632000000001</v>
      </c>
    </row>
    <row r="88" spans="1:14" ht="14.25" customHeight="1">
      <c r="A88" s="14">
        <v>81</v>
      </c>
      <c r="B88" s="59" t="s">
        <v>74</v>
      </c>
      <c r="C88" s="11">
        <f t="shared" si="9"/>
        <v>0</v>
      </c>
      <c r="D88" s="11">
        <v>0</v>
      </c>
      <c r="E88" s="11">
        <v>0</v>
      </c>
      <c r="F88" s="12">
        <v>682.36</v>
      </c>
      <c r="G88" s="12">
        <f t="shared" si="10"/>
        <v>709.65440000000001</v>
      </c>
      <c r="H88" s="27">
        <v>1.27</v>
      </c>
      <c r="I88" s="12">
        <f t="shared" si="7"/>
        <v>866.59720000000004</v>
      </c>
      <c r="J88" s="12">
        <f t="shared" si="8"/>
        <v>901.26108799999997</v>
      </c>
      <c r="K88" s="12">
        <v>0</v>
      </c>
      <c r="L88" s="20">
        <f t="shared" si="11"/>
        <v>0</v>
      </c>
      <c r="M88" s="67">
        <f t="shared" si="12"/>
        <v>0</v>
      </c>
      <c r="N88" s="68">
        <f t="shared" si="13"/>
        <v>0</v>
      </c>
    </row>
    <row r="89" spans="1:14" ht="14.25" customHeight="1">
      <c r="A89" s="14">
        <v>82</v>
      </c>
      <c r="B89" s="59" t="s">
        <v>87</v>
      </c>
      <c r="C89" s="11">
        <f t="shared" si="9"/>
        <v>0</v>
      </c>
      <c r="D89" s="11">
        <v>0</v>
      </c>
      <c r="E89" s="11">
        <v>0</v>
      </c>
      <c r="F89" s="12">
        <v>682.36</v>
      </c>
      <c r="G89" s="12">
        <f t="shared" si="10"/>
        <v>709.65440000000001</v>
      </c>
      <c r="H89" s="27">
        <v>1.5</v>
      </c>
      <c r="I89" s="12">
        <f t="shared" si="7"/>
        <v>1023.54</v>
      </c>
      <c r="J89" s="12">
        <f t="shared" si="8"/>
        <v>1064.4816000000001</v>
      </c>
      <c r="K89" s="12">
        <v>0</v>
      </c>
      <c r="L89" s="20">
        <f t="shared" si="11"/>
        <v>0</v>
      </c>
      <c r="M89" s="67">
        <f t="shared" si="12"/>
        <v>0</v>
      </c>
      <c r="N89" s="68">
        <f t="shared" si="13"/>
        <v>0</v>
      </c>
    </row>
    <row r="90" spans="1:14" ht="14.25" customHeight="1">
      <c r="A90" s="14">
        <v>83</v>
      </c>
      <c r="B90" s="59" t="s">
        <v>114</v>
      </c>
      <c r="C90" s="11">
        <f t="shared" si="9"/>
        <v>1</v>
      </c>
      <c r="D90" s="11">
        <v>0</v>
      </c>
      <c r="E90" s="11">
        <v>1</v>
      </c>
      <c r="F90" s="12">
        <v>682.36</v>
      </c>
      <c r="G90" s="12">
        <f t="shared" si="10"/>
        <v>709.65440000000001</v>
      </c>
      <c r="H90" s="27">
        <v>1.5</v>
      </c>
      <c r="I90" s="12">
        <f t="shared" si="7"/>
        <v>1023.54</v>
      </c>
      <c r="J90" s="12">
        <f t="shared" si="8"/>
        <v>1064.4816000000001</v>
      </c>
      <c r="K90" s="12">
        <v>0</v>
      </c>
      <c r="L90" s="20">
        <f t="shared" si="11"/>
        <v>1.1000000000000001</v>
      </c>
      <c r="M90" s="67">
        <f t="shared" si="12"/>
        <v>15.967224000000002</v>
      </c>
      <c r="N90" s="68">
        <f t="shared" si="13"/>
        <v>15.967224000000002</v>
      </c>
    </row>
    <row r="91" spans="1:14" ht="14.25" customHeight="1">
      <c r="A91" s="14">
        <v>84</v>
      </c>
      <c r="B91" s="59" t="s">
        <v>75</v>
      </c>
      <c r="C91" s="11">
        <f t="shared" si="9"/>
        <v>0</v>
      </c>
      <c r="D91" s="11">
        <v>0</v>
      </c>
      <c r="E91" s="11">
        <v>0</v>
      </c>
      <c r="F91" s="12">
        <v>682.36</v>
      </c>
      <c r="G91" s="12">
        <f t="shared" si="10"/>
        <v>709.65440000000001</v>
      </c>
      <c r="H91" s="27">
        <v>2</v>
      </c>
      <c r="I91" s="12">
        <f t="shared" si="7"/>
        <v>1364.72</v>
      </c>
      <c r="J91" s="12">
        <f t="shared" si="8"/>
        <v>1419.3088</v>
      </c>
      <c r="K91" s="12">
        <v>0</v>
      </c>
      <c r="L91" s="20">
        <f t="shared" si="11"/>
        <v>0</v>
      </c>
      <c r="M91" s="67">
        <f t="shared" si="12"/>
        <v>0</v>
      </c>
      <c r="N91" s="68">
        <f t="shared" si="13"/>
        <v>0</v>
      </c>
    </row>
    <row r="92" spans="1:14" ht="14.25" customHeight="1">
      <c r="A92" s="14">
        <v>85</v>
      </c>
      <c r="B92" s="59" t="s">
        <v>115</v>
      </c>
      <c r="C92" s="11">
        <f t="shared" si="9"/>
        <v>1</v>
      </c>
      <c r="D92" s="11">
        <v>0</v>
      </c>
      <c r="E92" s="11">
        <v>1</v>
      </c>
      <c r="F92" s="12">
        <v>682.36</v>
      </c>
      <c r="G92" s="12">
        <f t="shared" si="10"/>
        <v>709.65440000000001</v>
      </c>
      <c r="H92" s="27">
        <v>1.5</v>
      </c>
      <c r="I92" s="12">
        <f t="shared" si="7"/>
        <v>1023.54</v>
      </c>
      <c r="J92" s="12">
        <f t="shared" si="8"/>
        <v>1064.4816000000001</v>
      </c>
      <c r="K92" s="12">
        <v>14.8</v>
      </c>
      <c r="L92" s="20">
        <f t="shared" si="11"/>
        <v>1.1000000000000001</v>
      </c>
      <c r="M92" s="67">
        <f t="shared" si="12"/>
        <v>15.967224000000002</v>
      </c>
      <c r="N92" s="68">
        <f t="shared" si="13"/>
        <v>1.1672240000000009</v>
      </c>
    </row>
    <row r="93" spans="1:14" ht="14.25" customHeight="1">
      <c r="A93" s="30">
        <v>86</v>
      </c>
      <c r="B93" s="59" t="s">
        <v>116</v>
      </c>
      <c r="C93" s="11">
        <f t="shared" si="9"/>
        <v>0</v>
      </c>
      <c r="D93" s="11">
        <v>0</v>
      </c>
      <c r="E93" s="11">
        <v>0</v>
      </c>
      <c r="F93" s="12">
        <v>682.36</v>
      </c>
      <c r="G93" s="12">
        <f t="shared" si="10"/>
        <v>709.65440000000001</v>
      </c>
      <c r="H93" s="27">
        <v>1.4</v>
      </c>
      <c r="I93" s="12">
        <f t="shared" si="7"/>
        <v>955.30399999999997</v>
      </c>
      <c r="J93" s="12">
        <f t="shared" si="8"/>
        <v>993.5161599999999</v>
      </c>
      <c r="K93" s="12">
        <v>0</v>
      </c>
      <c r="L93" s="20">
        <f t="shared" si="11"/>
        <v>0</v>
      </c>
      <c r="M93" s="67">
        <f t="shared" si="12"/>
        <v>0</v>
      </c>
      <c r="N93" s="68">
        <f t="shared" si="13"/>
        <v>0</v>
      </c>
    </row>
    <row r="94" spans="1:14">
      <c r="N94" s="68"/>
    </row>
  </sheetData>
  <mergeCells count="9">
    <mergeCell ref="M3:M4"/>
    <mergeCell ref="A2:L2"/>
    <mergeCell ref="A3:A4"/>
    <mergeCell ref="B3:B4"/>
    <mergeCell ref="C3:C4"/>
    <mergeCell ref="F3:J3"/>
    <mergeCell ref="K3:K4"/>
    <mergeCell ref="L3:L4"/>
    <mergeCell ref="D3:E3"/>
  </mergeCells>
  <pageMargins left="0.59" right="0.59" top="0.79" bottom="0.79" header="0.51" footer="0.51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9</vt:i4>
      </vt:variant>
    </vt:vector>
  </HeadingPairs>
  <TitlesOfParts>
    <vt:vector size="14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'Приложение 1'!Заголовки_для_печати</vt:lpstr>
      <vt:lpstr>'Приложение 2'!Заголовки_для_печати</vt:lpstr>
      <vt:lpstr>'Приложение 4'!Заголовки_для_печати</vt:lpstr>
      <vt:lpstr>'Приложение 5'!Заголовки_для_печати</vt:lpstr>
      <vt:lpstr>'Приложение 1'!Область_печати</vt:lpstr>
      <vt:lpstr>'Приложение 2'!Область_печати</vt:lpstr>
      <vt:lpstr>'Приложение 3'!Область_печати</vt:lpstr>
      <vt:lpstr>'Приложение 4'!Область_печати</vt:lpstr>
      <vt:lpstr>'Приложение 5'!Область_печати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Карасева Ольга</dc:creator>
  <cp:lastModifiedBy>ShevcovaAA</cp:lastModifiedBy>
  <cp:lastPrinted>2018-07-10T17:21:50Z</cp:lastPrinted>
  <dcterms:created xsi:type="dcterms:W3CDTF">2014-03-17T05:33:05Z</dcterms:created>
  <dcterms:modified xsi:type="dcterms:W3CDTF">2018-07-10T17:25:56Z</dcterms:modified>
</cp:coreProperties>
</file>