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0830" tabRatio="630"/>
  </bookViews>
  <sheets>
    <sheet name="2019 - 4,7" sheetId="18" r:id="rId1"/>
    <sheet name="2020 - 3,7" sheetId="20" r:id="rId2"/>
    <sheet name="2021 - 4,0" sheetId="21" r:id="rId3"/>
  </sheets>
  <definedNames>
    <definedName name="_xlnm._FilterDatabase" localSheetId="0" hidden="1">'2019 - 4,7'!$A$37:$V$92</definedName>
    <definedName name="_xlnm._FilterDatabase" localSheetId="1" hidden="1">'2020 - 3,7'!$A$37:$V$92</definedName>
    <definedName name="_xlnm._FilterDatabase" localSheetId="2" hidden="1">'2021 - 4,0'!$A$37:$V$92</definedName>
    <definedName name="_xlnm.Print_Area" localSheetId="0">'2019 - 4,7'!$A$1:$V$92</definedName>
    <definedName name="_xlnm.Print_Area" localSheetId="1">'2020 - 3,7'!$A$1:$V$92</definedName>
    <definedName name="_xlnm.Print_Area" localSheetId="2">'2021 - 4,0'!$A$1:$V$92</definedName>
  </definedNames>
  <calcPr calcId="125725"/>
</workbook>
</file>

<file path=xl/calcChain.xml><?xml version="1.0" encoding="utf-8"?>
<calcChain xmlns="http://schemas.openxmlformats.org/spreadsheetml/2006/main">
  <c r="P7" i="21"/>
  <c r="S7" s="1"/>
  <c r="P8"/>
  <c r="S8" s="1"/>
  <c r="U8" s="1"/>
  <c r="P9"/>
  <c r="P10"/>
  <c r="P11"/>
  <c r="P12"/>
  <c r="S12" s="1"/>
  <c r="U12" s="1"/>
  <c r="P13"/>
  <c r="P14"/>
  <c r="P15"/>
  <c r="S15" s="1"/>
  <c r="P16"/>
  <c r="P17"/>
  <c r="P18"/>
  <c r="P19"/>
  <c r="S19" s="1"/>
  <c r="P20"/>
  <c r="P21"/>
  <c r="P22"/>
  <c r="P23"/>
  <c r="S23" s="1"/>
  <c r="P24"/>
  <c r="S24" s="1"/>
  <c r="P25"/>
  <c r="P26"/>
  <c r="P27"/>
  <c r="P28"/>
  <c r="S28" s="1"/>
  <c r="P29"/>
  <c r="P30"/>
  <c r="P31"/>
  <c r="S31" s="1"/>
  <c r="U31" s="1"/>
  <c r="P32"/>
  <c r="P33"/>
  <c r="P34"/>
  <c r="P35"/>
  <c r="S35" s="1"/>
  <c r="U35" s="1"/>
  <c r="P36"/>
  <c r="P37"/>
  <c r="P38"/>
  <c r="P39"/>
  <c r="S39" s="1"/>
  <c r="U39" s="1"/>
  <c r="P40"/>
  <c r="S40" s="1"/>
  <c r="P41"/>
  <c r="P42"/>
  <c r="P43"/>
  <c r="S43" s="1"/>
  <c r="U43" s="1"/>
  <c r="P44"/>
  <c r="S44" s="1"/>
  <c r="P45"/>
  <c r="P46"/>
  <c r="P47"/>
  <c r="S47" s="1"/>
  <c r="P48"/>
  <c r="S48" s="1"/>
  <c r="P49"/>
  <c r="P50"/>
  <c r="P51"/>
  <c r="S51" s="1"/>
  <c r="P52"/>
  <c r="S52" s="1"/>
  <c r="P53"/>
  <c r="P54"/>
  <c r="P55"/>
  <c r="P56"/>
  <c r="S56" s="1"/>
  <c r="P57"/>
  <c r="P58"/>
  <c r="P59"/>
  <c r="S59" s="1"/>
  <c r="U59" s="1"/>
  <c r="P60"/>
  <c r="S60" s="1"/>
  <c r="P61"/>
  <c r="P62"/>
  <c r="P63"/>
  <c r="P64"/>
  <c r="P65"/>
  <c r="P66"/>
  <c r="S66" s="1"/>
  <c r="P67"/>
  <c r="P68"/>
  <c r="P69"/>
  <c r="P70"/>
  <c r="P71"/>
  <c r="P72"/>
  <c r="P73"/>
  <c r="P74"/>
  <c r="P75"/>
  <c r="S75" s="1"/>
  <c r="P76"/>
  <c r="S76" s="1"/>
  <c r="P77"/>
  <c r="P78"/>
  <c r="P79"/>
  <c r="S79" s="1"/>
  <c r="P80"/>
  <c r="P81"/>
  <c r="P82"/>
  <c r="S82" s="1"/>
  <c r="P83"/>
  <c r="S83" s="1"/>
  <c r="P84"/>
  <c r="P85"/>
  <c r="P86"/>
  <c r="P87"/>
  <c r="S87" s="1"/>
  <c r="P88"/>
  <c r="S88" s="1"/>
  <c r="U88" s="1"/>
  <c r="P89"/>
  <c r="P90"/>
  <c r="P91"/>
  <c r="S91" s="1"/>
  <c r="P6"/>
  <c r="G7"/>
  <c r="J7" s="1"/>
  <c r="G8"/>
  <c r="G9"/>
  <c r="G10"/>
  <c r="G11"/>
  <c r="J11" s="1"/>
  <c r="G12"/>
  <c r="G13"/>
  <c r="G14"/>
  <c r="G15"/>
  <c r="J15" s="1"/>
  <c r="G16"/>
  <c r="G17"/>
  <c r="G18"/>
  <c r="G19"/>
  <c r="J19" s="1"/>
  <c r="G20"/>
  <c r="G21"/>
  <c r="G22"/>
  <c r="J22" s="1"/>
  <c r="G23"/>
  <c r="G24"/>
  <c r="J24" s="1"/>
  <c r="G25"/>
  <c r="G26"/>
  <c r="G27"/>
  <c r="J27" s="1"/>
  <c r="G28"/>
  <c r="G29"/>
  <c r="G30"/>
  <c r="J30" s="1"/>
  <c r="G31"/>
  <c r="G32"/>
  <c r="J32" s="1"/>
  <c r="G33"/>
  <c r="G34"/>
  <c r="G35"/>
  <c r="J35" s="1"/>
  <c r="G36"/>
  <c r="G37"/>
  <c r="G38"/>
  <c r="J38" s="1"/>
  <c r="G39"/>
  <c r="J39" s="1"/>
  <c r="G40"/>
  <c r="G41"/>
  <c r="G42"/>
  <c r="G43"/>
  <c r="J43" s="1"/>
  <c r="G44"/>
  <c r="J44" s="1"/>
  <c r="G45"/>
  <c r="G46"/>
  <c r="J46" s="1"/>
  <c r="G47"/>
  <c r="J47" s="1"/>
  <c r="G48"/>
  <c r="J48" s="1"/>
  <c r="G49"/>
  <c r="G50"/>
  <c r="G51"/>
  <c r="G52"/>
  <c r="G53"/>
  <c r="G54"/>
  <c r="G55"/>
  <c r="J55" s="1"/>
  <c r="G56"/>
  <c r="G57"/>
  <c r="G58"/>
  <c r="G59"/>
  <c r="J59" s="1"/>
  <c r="G60"/>
  <c r="J60" s="1"/>
  <c r="G61"/>
  <c r="G62"/>
  <c r="J62" s="1"/>
  <c r="G63"/>
  <c r="J63" s="1"/>
  <c r="G64"/>
  <c r="J64" s="1"/>
  <c r="G65"/>
  <c r="G66"/>
  <c r="G67"/>
  <c r="G68"/>
  <c r="G69"/>
  <c r="G70"/>
  <c r="G71"/>
  <c r="J71" s="1"/>
  <c r="G72"/>
  <c r="J72" s="1"/>
  <c r="L72" s="1"/>
  <c r="G73"/>
  <c r="G74"/>
  <c r="G75"/>
  <c r="J75" s="1"/>
  <c r="G76"/>
  <c r="G77"/>
  <c r="G78"/>
  <c r="G79"/>
  <c r="J79" s="1"/>
  <c r="G80"/>
  <c r="J80" s="1"/>
  <c r="L80" s="1"/>
  <c r="G81"/>
  <c r="G82"/>
  <c r="G83"/>
  <c r="J83" s="1"/>
  <c r="G84"/>
  <c r="G85"/>
  <c r="G86"/>
  <c r="G87"/>
  <c r="J87" s="1"/>
  <c r="G88"/>
  <c r="J88" s="1"/>
  <c r="L88" s="1"/>
  <c r="G89"/>
  <c r="G90"/>
  <c r="G91"/>
  <c r="J91" s="1"/>
  <c r="G6"/>
  <c r="J6" s="1"/>
  <c r="R91"/>
  <c r="I91"/>
  <c r="C91"/>
  <c r="R90"/>
  <c r="S90"/>
  <c r="I90"/>
  <c r="J90"/>
  <c r="L90" s="1"/>
  <c r="C90"/>
  <c r="S89"/>
  <c r="R89"/>
  <c r="J89"/>
  <c r="I89"/>
  <c r="C89"/>
  <c r="R88"/>
  <c r="I88"/>
  <c r="C88"/>
  <c r="R87"/>
  <c r="I87"/>
  <c r="C87"/>
  <c r="R86"/>
  <c r="S86"/>
  <c r="I86"/>
  <c r="J86"/>
  <c r="L86" s="1"/>
  <c r="C86"/>
  <c r="S85"/>
  <c r="R85"/>
  <c r="J85"/>
  <c r="I85"/>
  <c r="C85"/>
  <c r="R84"/>
  <c r="S84"/>
  <c r="U84" s="1"/>
  <c r="I84"/>
  <c r="J84"/>
  <c r="L84" s="1"/>
  <c r="C84"/>
  <c r="R83"/>
  <c r="I83"/>
  <c r="C83"/>
  <c r="R82"/>
  <c r="I82"/>
  <c r="J82"/>
  <c r="L82" s="1"/>
  <c r="C82"/>
  <c r="R81"/>
  <c r="S81"/>
  <c r="J81"/>
  <c r="I81"/>
  <c r="C81"/>
  <c r="R80"/>
  <c r="S80"/>
  <c r="I80"/>
  <c r="C80"/>
  <c r="R79"/>
  <c r="I79"/>
  <c r="C79"/>
  <c r="R78"/>
  <c r="S78"/>
  <c r="I78"/>
  <c r="J78"/>
  <c r="L78" s="1"/>
  <c r="C78"/>
  <c r="R77"/>
  <c r="S77"/>
  <c r="J77"/>
  <c r="I77"/>
  <c r="C77"/>
  <c r="R76"/>
  <c r="I76"/>
  <c r="J76"/>
  <c r="L76" s="1"/>
  <c r="C76"/>
  <c r="R75"/>
  <c r="I75"/>
  <c r="C75"/>
  <c r="R74"/>
  <c r="S74"/>
  <c r="U74" s="1"/>
  <c r="I74"/>
  <c r="J74"/>
  <c r="L74" s="1"/>
  <c r="C74"/>
  <c r="R73"/>
  <c r="S73"/>
  <c r="J73"/>
  <c r="I73"/>
  <c r="C73"/>
  <c r="R72"/>
  <c r="S72"/>
  <c r="I72"/>
  <c r="C72"/>
  <c r="S71"/>
  <c r="R71"/>
  <c r="I71"/>
  <c r="C71"/>
  <c r="R70"/>
  <c r="S70"/>
  <c r="U70" s="1"/>
  <c r="I70"/>
  <c r="J70"/>
  <c r="L70" s="1"/>
  <c r="C70"/>
  <c r="R69"/>
  <c r="S69"/>
  <c r="J69"/>
  <c r="I69"/>
  <c r="C69"/>
  <c r="T68"/>
  <c r="R68"/>
  <c r="S68"/>
  <c r="I68"/>
  <c r="J68"/>
  <c r="C68"/>
  <c r="S67"/>
  <c r="R67"/>
  <c r="I67"/>
  <c r="J67"/>
  <c r="C67"/>
  <c r="R66"/>
  <c r="I66"/>
  <c r="L66" s="1"/>
  <c r="J66"/>
  <c r="C66"/>
  <c r="S65"/>
  <c r="R65"/>
  <c r="U65" s="1"/>
  <c r="J65"/>
  <c r="L65" s="1"/>
  <c r="I65"/>
  <c r="C65"/>
  <c r="R64"/>
  <c r="S64"/>
  <c r="I64"/>
  <c r="C64"/>
  <c r="R63"/>
  <c r="S63"/>
  <c r="I63"/>
  <c r="C63"/>
  <c r="R62"/>
  <c r="S62"/>
  <c r="I62"/>
  <c r="C62"/>
  <c r="S61"/>
  <c r="U61" s="1"/>
  <c r="R61"/>
  <c r="L61"/>
  <c r="J61"/>
  <c r="I61"/>
  <c r="C61"/>
  <c r="R60"/>
  <c r="I60"/>
  <c r="C60"/>
  <c r="R59"/>
  <c r="I59"/>
  <c r="C59"/>
  <c r="R58"/>
  <c r="S58"/>
  <c r="I58"/>
  <c r="J58"/>
  <c r="C58"/>
  <c r="S57"/>
  <c r="R57"/>
  <c r="L57"/>
  <c r="J57"/>
  <c r="I57"/>
  <c r="C57"/>
  <c r="R56"/>
  <c r="I56"/>
  <c r="J56"/>
  <c r="C56"/>
  <c r="S55"/>
  <c r="U55" s="1"/>
  <c r="R55"/>
  <c r="I55"/>
  <c r="C55"/>
  <c r="R54"/>
  <c r="S54"/>
  <c r="I54"/>
  <c r="J54"/>
  <c r="C54"/>
  <c r="S53"/>
  <c r="R53"/>
  <c r="J53"/>
  <c r="L53" s="1"/>
  <c r="I53"/>
  <c r="C53"/>
  <c r="R52"/>
  <c r="I52"/>
  <c r="J52"/>
  <c r="C52"/>
  <c r="R51"/>
  <c r="I51"/>
  <c r="J51"/>
  <c r="C51"/>
  <c r="R50"/>
  <c r="S50"/>
  <c r="I50"/>
  <c r="L50" s="1"/>
  <c r="J50"/>
  <c r="C50"/>
  <c r="S49"/>
  <c r="R49"/>
  <c r="J49"/>
  <c r="L49" s="1"/>
  <c r="I49"/>
  <c r="C49"/>
  <c r="R48"/>
  <c r="I48"/>
  <c r="C48"/>
  <c r="R47"/>
  <c r="I47"/>
  <c r="C47"/>
  <c r="R46"/>
  <c r="S46"/>
  <c r="I46"/>
  <c r="C46"/>
  <c r="S45"/>
  <c r="U45" s="1"/>
  <c r="R45"/>
  <c r="L45"/>
  <c r="J45"/>
  <c r="I45"/>
  <c r="C45"/>
  <c r="R44"/>
  <c r="I44"/>
  <c r="C44"/>
  <c r="R43"/>
  <c r="I43"/>
  <c r="C43"/>
  <c r="R42"/>
  <c r="S42"/>
  <c r="I42"/>
  <c r="J42"/>
  <c r="C42"/>
  <c r="S41"/>
  <c r="R41"/>
  <c r="U41" s="1"/>
  <c r="L41"/>
  <c r="J41"/>
  <c r="I41"/>
  <c r="C41"/>
  <c r="R40"/>
  <c r="I40"/>
  <c r="J40"/>
  <c r="C40"/>
  <c r="R39"/>
  <c r="I39"/>
  <c r="C39"/>
  <c r="T38"/>
  <c r="R38"/>
  <c r="S38"/>
  <c r="I38"/>
  <c r="C38"/>
  <c r="R37"/>
  <c r="S37"/>
  <c r="I37"/>
  <c r="J37"/>
  <c r="C37"/>
  <c r="S36"/>
  <c r="R36"/>
  <c r="I36"/>
  <c r="J36"/>
  <c r="C36"/>
  <c r="R35"/>
  <c r="I35"/>
  <c r="C35"/>
  <c r="R34"/>
  <c r="S34"/>
  <c r="I34"/>
  <c r="J34"/>
  <c r="C34"/>
  <c r="R33"/>
  <c r="S33"/>
  <c r="I33"/>
  <c r="J33"/>
  <c r="C33"/>
  <c r="R32"/>
  <c r="S32"/>
  <c r="I32"/>
  <c r="C32"/>
  <c r="R31"/>
  <c r="I31"/>
  <c r="J31"/>
  <c r="C31"/>
  <c r="S30"/>
  <c r="R30"/>
  <c r="I30"/>
  <c r="C30"/>
  <c r="R29"/>
  <c r="S29"/>
  <c r="I29"/>
  <c r="J29"/>
  <c r="C29"/>
  <c r="R28"/>
  <c r="I28"/>
  <c r="J28"/>
  <c r="C28"/>
  <c r="R27"/>
  <c r="S27"/>
  <c r="I27"/>
  <c r="C27"/>
  <c r="S26"/>
  <c r="R26"/>
  <c r="I26"/>
  <c r="J26"/>
  <c r="C26"/>
  <c r="R25"/>
  <c r="S25"/>
  <c r="U25" s="1"/>
  <c r="I25"/>
  <c r="J25"/>
  <c r="C25"/>
  <c r="R24"/>
  <c r="I24"/>
  <c r="C24"/>
  <c r="R23"/>
  <c r="I23"/>
  <c r="J23"/>
  <c r="C23"/>
  <c r="S22"/>
  <c r="R22"/>
  <c r="I22"/>
  <c r="C22"/>
  <c r="R21"/>
  <c r="S21"/>
  <c r="U21" s="1"/>
  <c r="I21"/>
  <c r="J21"/>
  <c r="C21"/>
  <c r="R20"/>
  <c r="S20"/>
  <c r="K20"/>
  <c r="K5" s="1"/>
  <c r="J20"/>
  <c r="L20" s="1"/>
  <c r="I20"/>
  <c r="C20"/>
  <c r="R19"/>
  <c r="I19"/>
  <c r="C19"/>
  <c r="R18"/>
  <c r="S18"/>
  <c r="I18"/>
  <c r="J18"/>
  <c r="L18" s="1"/>
  <c r="C18"/>
  <c r="R17"/>
  <c r="S17"/>
  <c r="I17"/>
  <c r="J17"/>
  <c r="C17"/>
  <c r="R16"/>
  <c r="S16"/>
  <c r="J16"/>
  <c r="I16"/>
  <c r="C16"/>
  <c r="R15"/>
  <c r="I15"/>
  <c r="C15"/>
  <c r="R14"/>
  <c r="S14"/>
  <c r="U14" s="1"/>
  <c r="I14"/>
  <c r="J14"/>
  <c r="L14" s="1"/>
  <c r="C14"/>
  <c r="R13"/>
  <c r="U13" s="1"/>
  <c r="S13"/>
  <c r="I13"/>
  <c r="J13"/>
  <c r="C13"/>
  <c r="R12"/>
  <c r="J12"/>
  <c r="I12"/>
  <c r="C12"/>
  <c r="R11"/>
  <c r="S11"/>
  <c r="I11"/>
  <c r="C11"/>
  <c r="S10"/>
  <c r="U10" s="1"/>
  <c r="R10"/>
  <c r="I10"/>
  <c r="J10"/>
  <c r="L10" s="1"/>
  <c r="C10"/>
  <c r="R9"/>
  <c r="S9"/>
  <c r="I9"/>
  <c r="J9"/>
  <c r="C9"/>
  <c r="R8"/>
  <c r="J8"/>
  <c r="I8"/>
  <c r="C8"/>
  <c r="R7"/>
  <c r="I7"/>
  <c r="C7"/>
  <c r="R6"/>
  <c r="U6" s="1"/>
  <c r="S6"/>
  <c r="I6"/>
  <c r="C6"/>
  <c r="C5" s="1"/>
  <c r="T5"/>
  <c r="N5"/>
  <c r="M5"/>
  <c r="E5"/>
  <c r="D5"/>
  <c r="P7" i="20"/>
  <c r="S7" s="1"/>
  <c r="P8"/>
  <c r="P9"/>
  <c r="P10"/>
  <c r="P11"/>
  <c r="S11" s="1"/>
  <c r="P12"/>
  <c r="S12" s="1"/>
  <c r="P13"/>
  <c r="P14"/>
  <c r="P15"/>
  <c r="P16"/>
  <c r="S16" s="1"/>
  <c r="P17"/>
  <c r="P18"/>
  <c r="P19"/>
  <c r="S19" s="1"/>
  <c r="P20"/>
  <c r="P21"/>
  <c r="P22"/>
  <c r="P23"/>
  <c r="S23" s="1"/>
  <c r="P24"/>
  <c r="P25"/>
  <c r="P26"/>
  <c r="P27"/>
  <c r="S27" s="1"/>
  <c r="P28"/>
  <c r="P29"/>
  <c r="P30"/>
  <c r="P31"/>
  <c r="P32"/>
  <c r="S32" s="1"/>
  <c r="P33"/>
  <c r="P34"/>
  <c r="P35"/>
  <c r="S35" s="1"/>
  <c r="P36"/>
  <c r="P37"/>
  <c r="P38"/>
  <c r="P39"/>
  <c r="S39" s="1"/>
  <c r="P40"/>
  <c r="P41"/>
  <c r="P42"/>
  <c r="P43"/>
  <c r="S43" s="1"/>
  <c r="P44"/>
  <c r="S44" s="1"/>
  <c r="P45"/>
  <c r="P46"/>
  <c r="P47"/>
  <c r="P48"/>
  <c r="S48" s="1"/>
  <c r="P49"/>
  <c r="P50"/>
  <c r="P51"/>
  <c r="S51" s="1"/>
  <c r="P52"/>
  <c r="P53"/>
  <c r="P54"/>
  <c r="P55"/>
  <c r="S55" s="1"/>
  <c r="P56"/>
  <c r="P57"/>
  <c r="P58"/>
  <c r="P59"/>
  <c r="S59" s="1"/>
  <c r="P60"/>
  <c r="S60" s="1"/>
  <c r="P61"/>
  <c r="P62"/>
  <c r="P63"/>
  <c r="P64"/>
  <c r="S64" s="1"/>
  <c r="P65"/>
  <c r="P66"/>
  <c r="P67"/>
  <c r="S67" s="1"/>
  <c r="P68"/>
  <c r="P69"/>
  <c r="P70"/>
  <c r="P71"/>
  <c r="S71" s="1"/>
  <c r="P72"/>
  <c r="P73"/>
  <c r="P74"/>
  <c r="P75"/>
  <c r="S75" s="1"/>
  <c r="P76"/>
  <c r="P77"/>
  <c r="P78"/>
  <c r="P79"/>
  <c r="S79" s="1"/>
  <c r="P80"/>
  <c r="S80" s="1"/>
  <c r="U80" s="1"/>
  <c r="P81"/>
  <c r="P82"/>
  <c r="P83"/>
  <c r="S83" s="1"/>
  <c r="P84"/>
  <c r="P85"/>
  <c r="P86"/>
  <c r="P87"/>
  <c r="S87" s="1"/>
  <c r="P88"/>
  <c r="S88" s="1"/>
  <c r="U88" s="1"/>
  <c r="P89"/>
  <c r="P90"/>
  <c r="P91"/>
  <c r="S91" s="1"/>
  <c r="P6"/>
  <c r="G7"/>
  <c r="J7" s="1"/>
  <c r="G8"/>
  <c r="G9"/>
  <c r="G10"/>
  <c r="G11"/>
  <c r="G12"/>
  <c r="J12" s="1"/>
  <c r="G13"/>
  <c r="G14"/>
  <c r="G15"/>
  <c r="J15" s="1"/>
  <c r="G16"/>
  <c r="G17"/>
  <c r="G18"/>
  <c r="G19"/>
  <c r="J19" s="1"/>
  <c r="G20"/>
  <c r="J20" s="1"/>
  <c r="G21"/>
  <c r="G22"/>
  <c r="G23"/>
  <c r="J23" s="1"/>
  <c r="G24"/>
  <c r="G25"/>
  <c r="G26"/>
  <c r="G27"/>
  <c r="J27" s="1"/>
  <c r="G28"/>
  <c r="G29"/>
  <c r="G30"/>
  <c r="G31"/>
  <c r="J31" s="1"/>
  <c r="G32"/>
  <c r="J32" s="1"/>
  <c r="G33"/>
  <c r="G34"/>
  <c r="G35"/>
  <c r="J35" s="1"/>
  <c r="G36"/>
  <c r="G37"/>
  <c r="G38"/>
  <c r="G39"/>
  <c r="J39" s="1"/>
  <c r="G40"/>
  <c r="G41"/>
  <c r="G42"/>
  <c r="G43"/>
  <c r="J43" s="1"/>
  <c r="G44"/>
  <c r="G45"/>
  <c r="G46"/>
  <c r="G47"/>
  <c r="J47" s="1"/>
  <c r="G48"/>
  <c r="G49"/>
  <c r="G50"/>
  <c r="G51"/>
  <c r="J51" s="1"/>
  <c r="G52"/>
  <c r="G53"/>
  <c r="G54"/>
  <c r="G55"/>
  <c r="J55" s="1"/>
  <c r="G56"/>
  <c r="G57"/>
  <c r="G58"/>
  <c r="G59"/>
  <c r="J59" s="1"/>
  <c r="G60"/>
  <c r="G61"/>
  <c r="G62"/>
  <c r="G63"/>
  <c r="J63" s="1"/>
  <c r="G64"/>
  <c r="G65"/>
  <c r="G66"/>
  <c r="G67"/>
  <c r="J67" s="1"/>
  <c r="G68"/>
  <c r="G69"/>
  <c r="G70"/>
  <c r="G71"/>
  <c r="J71" s="1"/>
  <c r="L71" s="1"/>
  <c r="G72"/>
  <c r="G73"/>
  <c r="G74"/>
  <c r="G75"/>
  <c r="J75" s="1"/>
  <c r="L75" s="1"/>
  <c r="G76"/>
  <c r="G77"/>
  <c r="G78"/>
  <c r="G79"/>
  <c r="J79" s="1"/>
  <c r="L79" s="1"/>
  <c r="G80"/>
  <c r="G81"/>
  <c r="G82"/>
  <c r="J82" s="1"/>
  <c r="G83"/>
  <c r="J83" s="1"/>
  <c r="L83" s="1"/>
  <c r="G84"/>
  <c r="G85"/>
  <c r="G86"/>
  <c r="J86" s="1"/>
  <c r="G87"/>
  <c r="J87" s="1"/>
  <c r="L87" s="1"/>
  <c r="G88"/>
  <c r="G89"/>
  <c r="G90"/>
  <c r="J90" s="1"/>
  <c r="G91"/>
  <c r="J91" s="1"/>
  <c r="G6"/>
  <c r="J6" s="1"/>
  <c r="R91"/>
  <c r="I91"/>
  <c r="C91"/>
  <c r="R90"/>
  <c r="U90" s="1"/>
  <c r="S90"/>
  <c r="I90"/>
  <c r="C90"/>
  <c r="R89"/>
  <c r="S89"/>
  <c r="I89"/>
  <c r="J89"/>
  <c r="C89"/>
  <c r="R88"/>
  <c r="I88"/>
  <c r="J88"/>
  <c r="C88"/>
  <c r="R87"/>
  <c r="I87"/>
  <c r="C87"/>
  <c r="R86"/>
  <c r="S86"/>
  <c r="I86"/>
  <c r="C86"/>
  <c r="R85"/>
  <c r="S85"/>
  <c r="I85"/>
  <c r="J85"/>
  <c r="C85"/>
  <c r="R84"/>
  <c r="S84"/>
  <c r="I84"/>
  <c r="J84"/>
  <c r="C84"/>
  <c r="R83"/>
  <c r="I83"/>
  <c r="C83"/>
  <c r="R82"/>
  <c r="S82"/>
  <c r="I82"/>
  <c r="C82"/>
  <c r="R81"/>
  <c r="S81"/>
  <c r="I81"/>
  <c r="J81"/>
  <c r="C81"/>
  <c r="R80"/>
  <c r="I80"/>
  <c r="J80"/>
  <c r="C80"/>
  <c r="R79"/>
  <c r="I79"/>
  <c r="C79"/>
  <c r="R78"/>
  <c r="S78"/>
  <c r="I78"/>
  <c r="J78"/>
  <c r="C78"/>
  <c r="R77"/>
  <c r="S77"/>
  <c r="I77"/>
  <c r="J77"/>
  <c r="C77"/>
  <c r="R76"/>
  <c r="S76"/>
  <c r="I76"/>
  <c r="J76"/>
  <c r="C76"/>
  <c r="R75"/>
  <c r="I75"/>
  <c r="C75"/>
  <c r="R74"/>
  <c r="S74"/>
  <c r="U74" s="1"/>
  <c r="I74"/>
  <c r="J74"/>
  <c r="C74"/>
  <c r="R73"/>
  <c r="S73"/>
  <c r="I73"/>
  <c r="J73"/>
  <c r="C73"/>
  <c r="R72"/>
  <c r="S72"/>
  <c r="I72"/>
  <c r="J72"/>
  <c r="C72"/>
  <c r="R71"/>
  <c r="I71"/>
  <c r="C71"/>
  <c r="R70"/>
  <c r="S70"/>
  <c r="I70"/>
  <c r="J70"/>
  <c r="C70"/>
  <c r="R69"/>
  <c r="S69"/>
  <c r="I69"/>
  <c r="J69"/>
  <c r="C69"/>
  <c r="T68"/>
  <c r="R68"/>
  <c r="S68"/>
  <c r="I68"/>
  <c r="J68"/>
  <c r="C68"/>
  <c r="R67"/>
  <c r="I67"/>
  <c r="C67"/>
  <c r="R66"/>
  <c r="S66"/>
  <c r="I66"/>
  <c r="J66"/>
  <c r="C66"/>
  <c r="R65"/>
  <c r="S65"/>
  <c r="I65"/>
  <c r="J65"/>
  <c r="C65"/>
  <c r="R64"/>
  <c r="I64"/>
  <c r="J64"/>
  <c r="C64"/>
  <c r="R63"/>
  <c r="S63"/>
  <c r="I63"/>
  <c r="C63"/>
  <c r="R62"/>
  <c r="S62"/>
  <c r="I62"/>
  <c r="J62"/>
  <c r="C62"/>
  <c r="R61"/>
  <c r="S61"/>
  <c r="I61"/>
  <c r="J61"/>
  <c r="C61"/>
  <c r="R60"/>
  <c r="I60"/>
  <c r="J60"/>
  <c r="C60"/>
  <c r="R59"/>
  <c r="I59"/>
  <c r="C59"/>
  <c r="R58"/>
  <c r="S58"/>
  <c r="I58"/>
  <c r="J58"/>
  <c r="C58"/>
  <c r="R57"/>
  <c r="S57"/>
  <c r="I57"/>
  <c r="J57"/>
  <c r="C57"/>
  <c r="R56"/>
  <c r="U56" s="1"/>
  <c r="S56"/>
  <c r="I56"/>
  <c r="J56"/>
  <c r="C56"/>
  <c r="R55"/>
  <c r="I55"/>
  <c r="C55"/>
  <c r="R54"/>
  <c r="S54"/>
  <c r="I54"/>
  <c r="J54"/>
  <c r="C54"/>
  <c r="R53"/>
  <c r="S53"/>
  <c r="I53"/>
  <c r="J53"/>
  <c r="C53"/>
  <c r="R52"/>
  <c r="S52"/>
  <c r="I52"/>
  <c r="J52"/>
  <c r="C52"/>
  <c r="R51"/>
  <c r="I51"/>
  <c r="C51"/>
  <c r="R50"/>
  <c r="S50"/>
  <c r="I50"/>
  <c r="J50"/>
  <c r="C50"/>
  <c r="R49"/>
  <c r="S49"/>
  <c r="I49"/>
  <c r="J49"/>
  <c r="C49"/>
  <c r="R48"/>
  <c r="I48"/>
  <c r="J48"/>
  <c r="C48"/>
  <c r="R47"/>
  <c r="S47"/>
  <c r="I47"/>
  <c r="C47"/>
  <c r="R46"/>
  <c r="S46"/>
  <c r="I46"/>
  <c r="J46"/>
  <c r="C46"/>
  <c r="R45"/>
  <c r="S45"/>
  <c r="I45"/>
  <c r="J45"/>
  <c r="C45"/>
  <c r="R44"/>
  <c r="I44"/>
  <c r="J44"/>
  <c r="C44"/>
  <c r="R43"/>
  <c r="I43"/>
  <c r="C43"/>
  <c r="R42"/>
  <c r="S42"/>
  <c r="I42"/>
  <c r="J42"/>
  <c r="C42"/>
  <c r="R41"/>
  <c r="S41"/>
  <c r="I41"/>
  <c r="J41"/>
  <c r="C41"/>
  <c r="R40"/>
  <c r="U40" s="1"/>
  <c r="S40"/>
  <c r="I40"/>
  <c r="J40"/>
  <c r="C40"/>
  <c r="R39"/>
  <c r="I39"/>
  <c r="C39"/>
  <c r="T38"/>
  <c r="T5" s="1"/>
  <c r="R38"/>
  <c r="S38"/>
  <c r="I38"/>
  <c r="J38"/>
  <c r="C38"/>
  <c r="S37"/>
  <c r="R37"/>
  <c r="J37"/>
  <c r="I37"/>
  <c r="C37"/>
  <c r="R36"/>
  <c r="S36"/>
  <c r="I36"/>
  <c r="J36"/>
  <c r="C36"/>
  <c r="R35"/>
  <c r="I35"/>
  <c r="C35"/>
  <c r="R34"/>
  <c r="S34"/>
  <c r="I34"/>
  <c r="J34"/>
  <c r="C34"/>
  <c r="R33"/>
  <c r="S33"/>
  <c r="J33"/>
  <c r="I33"/>
  <c r="C33"/>
  <c r="R32"/>
  <c r="I32"/>
  <c r="C32"/>
  <c r="R31"/>
  <c r="S31"/>
  <c r="I31"/>
  <c r="C31"/>
  <c r="R30"/>
  <c r="S30"/>
  <c r="I30"/>
  <c r="J30"/>
  <c r="C30"/>
  <c r="R29"/>
  <c r="S29"/>
  <c r="J29"/>
  <c r="I29"/>
  <c r="C29"/>
  <c r="S28"/>
  <c r="R28"/>
  <c r="I28"/>
  <c r="J28"/>
  <c r="C28"/>
  <c r="R27"/>
  <c r="I27"/>
  <c r="C27"/>
  <c r="R26"/>
  <c r="S26"/>
  <c r="I26"/>
  <c r="J26"/>
  <c r="C26"/>
  <c r="R25"/>
  <c r="S25"/>
  <c r="I25"/>
  <c r="J25"/>
  <c r="C25"/>
  <c r="R24"/>
  <c r="S24"/>
  <c r="I24"/>
  <c r="J24"/>
  <c r="C24"/>
  <c r="R23"/>
  <c r="I23"/>
  <c r="C23"/>
  <c r="R22"/>
  <c r="S22"/>
  <c r="J22"/>
  <c r="I22"/>
  <c r="C22"/>
  <c r="R21"/>
  <c r="S21"/>
  <c r="I21"/>
  <c r="J21"/>
  <c r="C21"/>
  <c r="R20"/>
  <c r="S20"/>
  <c r="K20"/>
  <c r="K5" s="1"/>
  <c r="I20"/>
  <c r="C20"/>
  <c r="R19"/>
  <c r="I19"/>
  <c r="C19"/>
  <c r="R18"/>
  <c r="S18"/>
  <c r="U18" s="1"/>
  <c r="I18"/>
  <c r="J18"/>
  <c r="L18" s="1"/>
  <c r="C18"/>
  <c r="R17"/>
  <c r="S17"/>
  <c r="I17"/>
  <c r="J17"/>
  <c r="L17" s="1"/>
  <c r="C17"/>
  <c r="R16"/>
  <c r="I16"/>
  <c r="L16" s="1"/>
  <c r="J16"/>
  <c r="C16"/>
  <c r="R15"/>
  <c r="S15"/>
  <c r="I15"/>
  <c r="C15"/>
  <c r="S14"/>
  <c r="U14" s="1"/>
  <c r="R14"/>
  <c r="I14"/>
  <c r="J14"/>
  <c r="C14"/>
  <c r="R13"/>
  <c r="S13"/>
  <c r="I13"/>
  <c r="J13"/>
  <c r="L13" s="1"/>
  <c r="C13"/>
  <c r="R12"/>
  <c r="I12"/>
  <c r="C12"/>
  <c r="R11"/>
  <c r="J11"/>
  <c r="I11"/>
  <c r="C11"/>
  <c r="S10"/>
  <c r="U10" s="1"/>
  <c r="R10"/>
  <c r="I10"/>
  <c r="J10"/>
  <c r="C10"/>
  <c r="R9"/>
  <c r="S9"/>
  <c r="I9"/>
  <c r="J9"/>
  <c r="C9"/>
  <c r="R8"/>
  <c r="U8" s="1"/>
  <c r="S8"/>
  <c r="I8"/>
  <c r="J8"/>
  <c r="C8"/>
  <c r="R7"/>
  <c r="I7"/>
  <c r="C7"/>
  <c r="R6"/>
  <c r="S6"/>
  <c r="I6"/>
  <c r="C6"/>
  <c r="N5"/>
  <c r="M5"/>
  <c r="E5"/>
  <c r="D5"/>
  <c r="C5"/>
  <c r="R7" i="18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6"/>
  <c r="C6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7"/>
  <c r="AA5"/>
  <c r="AB5"/>
  <c r="Y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U17" i="21" l="1"/>
  <c r="U46"/>
  <c r="U47"/>
  <c r="U49"/>
  <c r="U53"/>
  <c r="U60"/>
  <c r="V60" s="1"/>
  <c r="V61"/>
  <c r="U51"/>
  <c r="U44"/>
  <c r="V45"/>
  <c r="U57"/>
  <c r="U67"/>
  <c r="U16"/>
  <c r="U62"/>
  <c r="U63"/>
  <c r="U18"/>
  <c r="V18" s="1"/>
  <c r="U20"/>
  <c r="U24"/>
  <c r="V24" s="1"/>
  <c r="U38"/>
  <c r="U87"/>
  <c r="U91"/>
  <c r="U23"/>
  <c r="U26"/>
  <c r="U27"/>
  <c r="U30"/>
  <c r="U37"/>
  <c r="U76"/>
  <c r="U79"/>
  <c r="U80"/>
  <c r="V80" s="1"/>
  <c r="U83"/>
  <c r="U86"/>
  <c r="U90"/>
  <c r="V14"/>
  <c r="U22"/>
  <c r="V22" s="1"/>
  <c r="U29"/>
  <c r="U33"/>
  <c r="U36"/>
  <c r="U42"/>
  <c r="U48"/>
  <c r="U50"/>
  <c r="U52"/>
  <c r="U54"/>
  <c r="U58"/>
  <c r="U64"/>
  <c r="U66"/>
  <c r="V66" s="1"/>
  <c r="U68"/>
  <c r="U71"/>
  <c r="U72"/>
  <c r="V72" s="1"/>
  <c r="U75"/>
  <c r="U78"/>
  <c r="V78" s="1"/>
  <c r="U82"/>
  <c r="V82" s="1"/>
  <c r="U85"/>
  <c r="U89"/>
  <c r="U34"/>
  <c r="V34" s="1"/>
  <c r="V50"/>
  <c r="U69"/>
  <c r="U73"/>
  <c r="V10"/>
  <c r="U9"/>
  <c r="U28"/>
  <c r="U32"/>
  <c r="V32" s="1"/>
  <c r="U40"/>
  <c r="V40" s="1"/>
  <c r="V41"/>
  <c r="V49"/>
  <c r="V53"/>
  <c r="U56"/>
  <c r="V57"/>
  <c r="V65"/>
  <c r="U77"/>
  <c r="U81"/>
  <c r="L43"/>
  <c r="V43" s="1"/>
  <c r="L46"/>
  <c r="L59"/>
  <c r="V59" s="1"/>
  <c r="L62"/>
  <c r="V62" s="1"/>
  <c r="L8"/>
  <c r="V8" s="1"/>
  <c r="L12"/>
  <c r="V12" s="1"/>
  <c r="L16"/>
  <c r="V16" s="1"/>
  <c r="L42"/>
  <c r="L58"/>
  <c r="L51"/>
  <c r="V51" s="1"/>
  <c r="L54"/>
  <c r="L67"/>
  <c r="V67" s="1"/>
  <c r="L39"/>
  <c r="V39" s="1"/>
  <c r="L47"/>
  <c r="L55"/>
  <c r="V55" s="1"/>
  <c r="L63"/>
  <c r="L26"/>
  <c r="L30"/>
  <c r="L34"/>
  <c r="L69"/>
  <c r="V69" s="1"/>
  <c r="L71"/>
  <c r="L73"/>
  <c r="V73" s="1"/>
  <c r="L75"/>
  <c r="V75" s="1"/>
  <c r="L77"/>
  <c r="L79"/>
  <c r="V79" s="1"/>
  <c r="L81"/>
  <c r="L83"/>
  <c r="L85"/>
  <c r="V85" s="1"/>
  <c r="L87"/>
  <c r="V87" s="1"/>
  <c r="L89"/>
  <c r="V89" s="1"/>
  <c r="L91"/>
  <c r="V91" s="1"/>
  <c r="L7"/>
  <c r="L11"/>
  <c r="L15"/>
  <c r="L19"/>
  <c r="L21"/>
  <c r="V21" s="1"/>
  <c r="L23"/>
  <c r="L25"/>
  <c r="V25" s="1"/>
  <c r="L27"/>
  <c r="L29"/>
  <c r="V29" s="1"/>
  <c r="L31"/>
  <c r="V31" s="1"/>
  <c r="L33"/>
  <c r="V33" s="1"/>
  <c r="L35"/>
  <c r="V35" s="1"/>
  <c r="L37"/>
  <c r="L22"/>
  <c r="L24"/>
  <c r="L28"/>
  <c r="L32"/>
  <c r="L36"/>
  <c r="L38"/>
  <c r="L40"/>
  <c r="L44"/>
  <c r="V44" s="1"/>
  <c r="L48"/>
  <c r="L52"/>
  <c r="V52" s="1"/>
  <c r="L56"/>
  <c r="L60"/>
  <c r="L64"/>
  <c r="V64" s="1"/>
  <c r="L68"/>
  <c r="L6"/>
  <c r="V6" s="1"/>
  <c r="V56"/>
  <c r="V70"/>
  <c r="V74"/>
  <c r="V76"/>
  <c r="V84"/>
  <c r="V86"/>
  <c r="V88"/>
  <c r="V90"/>
  <c r="U7"/>
  <c r="V7" s="1"/>
  <c r="L9"/>
  <c r="U11"/>
  <c r="L13"/>
  <c r="V13" s="1"/>
  <c r="U15"/>
  <c r="V15" s="1"/>
  <c r="L17"/>
  <c r="V17" s="1"/>
  <c r="U19"/>
  <c r="V19" s="1"/>
  <c r="V20"/>
  <c r="V28"/>
  <c r="V30"/>
  <c r="U71" i="20"/>
  <c r="V71" s="1"/>
  <c r="U48"/>
  <c r="U64"/>
  <c r="U79"/>
  <c r="U87"/>
  <c r="U83"/>
  <c r="U91"/>
  <c r="U52"/>
  <c r="U68"/>
  <c r="U11"/>
  <c r="U15"/>
  <c r="U78"/>
  <c r="U86"/>
  <c r="U17"/>
  <c r="V17" s="1"/>
  <c r="U12"/>
  <c r="U13"/>
  <c r="U19"/>
  <c r="U44"/>
  <c r="U60"/>
  <c r="U70"/>
  <c r="U75"/>
  <c r="U76"/>
  <c r="U82"/>
  <c r="U72"/>
  <c r="U84"/>
  <c r="V84" s="1"/>
  <c r="L42"/>
  <c r="L46"/>
  <c r="L50"/>
  <c r="L54"/>
  <c r="L58"/>
  <c r="L62"/>
  <c r="L66"/>
  <c r="L70"/>
  <c r="L74"/>
  <c r="V74" s="1"/>
  <c r="L78"/>
  <c r="V78" s="1"/>
  <c r="L82"/>
  <c r="L86"/>
  <c r="V86" s="1"/>
  <c r="L90"/>
  <c r="L11"/>
  <c r="L14"/>
  <c r="L72"/>
  <c r="L76"/>
  <c r="V76" s="1"/>
  <c r="L80"/>
  <c r="L84"/>
  <c r="L88"/>
  <c r="V88" s="1"/>
  <c r="L19"/>
  <c r="L10"/>
  <c r="L15"/>
  <c r="L91"/>
  <c r="V91" s="1"/>
  <c r="V16"/>
  <c r="L8"/>
  <c r="V8" s="1"/>
  <c r="U16"/>
  <c r="L12"/>
  <c r="U7"/>
  <c r="L23"/>
  <c r="U26"/>
  <c r="U6"/>
  <c r="L7"/>
  <c r="L9"/>
  <c r="U39"/>
  <c r="L41"/>
  <c r="U43"/>
  <c r="L45"/>
  <c r="U47"/>
  <c r="L49"/>
  <c r="U51"/>
  <c r="L53"/>
  <c r="U55"/>
  <c r="L57"/>
  <c r="U59"/>
  <c r="L61"/>
  <c r="U63"/>
  <c r="L65"/>
  <c r="U67"/>
  <c r="L69"/>
  <c r="L73"/>
  <c r="L77"/>
  <c r="L81"/>
  <c r="V81" s="1"/>
  <c r="L85"/>
  <c r="L89"/>
  <c r="U9"/>
  <c r="L6"/>
  <c r="U21"/>
  <c r="L22"/>
  <c r="U25"/>
  <c r="L26"/>
  <c r="V26" s="1"/>
  <c r="U29"/>
  <c r="L30"/>
  <c r="U33"/>
  <c r="L34"/>
  <c r="V34" s="1"/>
  <c r="U37"/>
  <c r="L38"/>
  <c r="U69"/>
  <c r="U73"/>
  <c r="U77"/>
  <c r="U81"/>
  <c r="U85"/>
  <c r="U89"/>
  <c r="U22"/>
  <c r="L27"/>
  <c r="U30"/>
  <c r="L31"/>
  <c r="U34"/>
  <c r="L35"/>
  <c r="U38"/>
  <c r="V82"/>
  <c r="V90"/>
  <c r="V10"/>
  <c r="V13"/>
  <c r="V14"/>
  <c r="V18"/>
  <c r="V75"/>
  <c r="V83"/>
  <c r="L24"/>
  <c r="L28"/>
  <c r="U31"/>
  <c r="U35"/>
  <c r="V80"/>
  <c r="L39"/>
  <c r="U41"/>
  <c r="L43"/>
  <c r="U45"/>
  <c r="L47"/>
  <c r="U49"/>
  <c r="L51"/>
  <c r="U53"/>
  <c r="L55"/>
  <c r="U57"/>
  <c r="L59"/>
  <c r="U61"/>
  <c r="L63"/>
  <c r="U65"/>
  <c r="L67"/>
  <c r="V79"/>
  <c r="V87"/>
  <c r="U23"/>
  <c r="U27"/>
  <c r="L32"/>
  <c r="L36"/>
  <c r="L20"/>
  <c r="U20"/>
  <c r="L21"/>
  <c r="U24"/>
  <c r="L25"/>
  <c r="U28"/>
  <c r="L29"/>
  <c r="U32"/>
  <c r="L33"/>
  <c r="U36"/>
  <c r="L37"/>
  <c r="L40"/>
  <c r="U42"/>
  <c r="L44"/>
  <c r="U46"/>
  <c r="L48"/>
  <c r="U50"/>
  <c r="L52"/>
  <c r="U54"/>
  <c r="L56"/>
  <c r="U58"/>
  <c r="V58" s="1"/>
  <c r="L60"/>
  <c r="U62"/>
  <c r="L64"/>
  <c r="U66"/>
  <c r="V66" s="1"/>
  <c r="L68"/>
  <c r="Z5" i="18"/>
  <c r="T68"/>
  <c r="T38"/>
  <c r="K20"/>
  <c r="V46" i="21" l="1"/>
  <c r="U5"/>
  <c r="V27"/>
  <c r="V83"/>
  <c r="V54"/>
  <c r="V81"/>
  <c r="V47"/>
  <c r="V37"/>
  <c r="V77"/>
  <c r="V63"/>
  <c r="V42"/>
  <c r="V9"/>
  <c r="V48"/>
  <c r="V36"/>
  <c r="V23"/>
  <c r="V71"/>
  <c r="V26"/>
  <c r="V58"/>
  <c r="V68"/>
  <c r="V38"/>
  <c r="V11"/>
  <c r="L5"/>
  <c r="V85" i="20"/>
  <c r="V69"/>
  <c r="V9"/>
  <c r="V19"/>
  <c r="V30"/>
  <c r="V7"/>
  <c r="V35"/>
  <c r="V22"/>
  <c r="V89"/>
  <c r="V73"/>
  <c r="V15"/>
  <c r="V11"/>
  <c r="V77"/>
  <c r="V49"/>
  <c r="V12"/>
  <c r="V72"/>
  <c r="V70"/>
  <c r="V6"/>
  <c r="V65"/>
  <c r="V61"/>
  <c r="V53"/>
  <c r="V45"/>
  <c r="V38"/>
  <c r="V60"/>
  <c r="V37"/>
  <c r="V21"/>
  <c r="V32"/>
  <c r="V40"/>
  <c r="V36"/>
  <c r="V67"/>
  <c r="V51"/>
  <c r="V64"/>
  <c r="V48"/>
  <c r="V63"/>
  <c r="V55"/>
  <c r="V47"/>
  <c r="V39"/>
  <c r="V28"/>
  <c r="V46"/>
  <c r="V27"/>
  <c r="V62"/>
  <c r="V23"/>
  <c r="U5"/>
  <c r="V44"/>
  <c r="V29"/>
  <c r="V56"/>
  <c r="V59"/>
  <c r="V43"/>
  <c r="V68"/>
  <c r="V52"/>
  <c r="V33"/>
  <c r="V25"/>
  <c r="V20"/>
  <c r="V24"/>
  <c r="V54"/>
  <c r="L5"/>
  <c r="V31"/>
  <c r="V57"/>
  <c r="V41"/>
  <c r="V42"/>
  <c r="V50"/>
  <c r="P91" i="18"/>
  <c r="S91" s="1"/>
  <c r="G91"/>
  <c r="J91" s="1"/>
  <c r="L91" s="1"/>
  <c r="P90"/>
  <c r="S90" s="1"/>
  <c r="G90"/>
  <c r="J90" s="1"/>
  <c r="L90" s="1"/>
  <c r="P89"/>
  <c r="S89" s="1"/>
  <c r="G89"/>
  <c r="J89" s="1"/>
  <c r="L89" s="1"/>
  <c r="P88"/>
  <c r="S88" s="1"/>
  <c r="G88"/>
  <c r="J88" s="1"/>
  <c r="L88" s="1"/>
  <c r="P87"/>
  <c r="S87" s="1"/>
  <c r="G87"/>
  <c r="J87" s="1"/>
  <c r="L87" s="1"/>
  <c r="P86"/>
  <c r="S86" s="1"/>
  <c r="G86"/>
  <c r="J86" s="1"/>
  <c r="L86" s="1"/>
  <c r="P85"/>
  <c r="S85" s="1"/>
  <c r="G85"/>
  <c r="J85" s="1"/>
  <c r="L85" s="1"/>
  <c r="P84"/>
  <c r="S84" s="1"/>
  <c r="G84"/>
  <c r="J84" s="1"/>
  <c r="L84" s="1"/>
  <c r="P83"/>
  <c r="S83" s="1"/>
  <c r="G83"/>
  <c r="J83" s="1"/>
  <c r="L83" s="1"/>
  <c r="P82"/>
  <c r="S82" s="1"/>
  <c r="G82"/>
  <c r="J82" s="1"/>
  <c r="L82" s="1"/>
  <c r="P81"/>
  <c r="S81" s="1"/>
  <c r="G81"/>
  <c r="J81" s="1"/>
  <c r="L81" s="1"/>
  <c r="P80"/>
  <c r="S80" s="1"/>
  <c r="U80" s="1"/>
  <c r="G80"/>
  <c r="J80" s="1"/>
  <c r="P79"/>
  <c r="S79" s="1"/>
  <c r="G79"/>
  <c r="J79" s="1"/>
  <c r="L79" s="1"/>
  <c r="P78"/>
  <c r="S78" s="1"/>
  <c r="G78"/>
  <c r="J78" s="1"/>
  <c r="L78" s="1"/>
  <c r="P77"/>
  <c r="S77" s="1"/>
  <c r="U77" s="1"/>
  <c r="G77"/>
  <c r="J77" s="1"/>
  <c r="P76"/>
  <c r="S76" s="1"/>
  <c r="G76"/>
  <c r="J76" s="1"/>
  <c r="L76" s="1"/>
  <c r="P75"/>
  <c r="S75" s="1"/>
  <c r="G75"/>
  <c r="J75" s="1"/>
  <c r="L75" s="1"/>
  <c r="P74"/>
  <c r="S74" s="1"/>
  <c r="U74" s="1"/>
  <c r="G74"/>
  <c r="J74" s="1"/>
  <c r="P73"/>
  <c r="S73" s="1"/>
  <c r="G73"/>
  <c r="J73" s="1"/>
  <c r="L73" s="1"/>
  <c r="P72"/>
  <c r="S72" s="1"/>
  <c r="G72"/>
  <c r="J72" s="1"/>
  <c r="L72" s="1"/>
  <c r="P71"/>
  <c r="S71" s="1"/>
  <c r="G71"/>
  <c r="J71" s="1"/>
  <c r="L71" s="1"/>
  <c r="P70"/>
  <c r="S70" s="1"/>
  <c r="G70"/>
  <c r="J70" s="1"/>
  <c r="L70" s="1"/>
  <c r="P69"/>
  <c r="S69" s="1"/>
  <c r="G69"/>
  <c r="J69" s="1"/>
  <c r="L69" s="1"/>
  <c r="P68"/>
  <c r="S68" s="1"/>
  <c r="G68"/>
  <c r="J68" s="1"/>
  <c r="L68" s="1"/>
  <c r="P67"/>
  <c r="S67" s="1"/>
  <c r="G67"/>
  <c r="J67" s="1"/>
  <c r="L67" s="1"/>
  <c r="P66"/>
  <c r="S66" s="1"/>
  <c r="G66"/>
  <c r="J66" s="1"/>
  <c r="L66" s="1"/>
  <c r="P65"/>
  <c r="S65" s="1"/>
  <c r="G65"/>
  <c r="J65" s="1"/>
  <c r="L65" s="1"/>
  <c r="P64"/>
  <c r="S64" s="1"/>
  <c r="U64" s="1"/>
  <c r="G64"/>
  <c r="J64" s="1"/>
  <c r="P63"/>
  <c r="S63" s="1"/>
  <c r="G63"/>
  <c r="J63" s="1"/>
  <c r="L63" s="1"/>
  <c r="P62"/>
  <c r="S62" s="1"/>
  <c r="G62"/>
  <c r="J62" s="1"/>
  <c r="L62" s="1"/>
  <c r="P61"/>
  <c r="S61" s="1"/>
  <c r="G61"/>
  <c r="J61" s="1"/>
  <c r="L61" s="1"/>
  <c r="P60"/>
  <c r="S60" s="1"/>
  <c r="U60" s="1"/>
  <c r="G60"/>
  <c r="J60" s="1"/>
  <c r="P59"/>
  <c r="S59" s="1"/>
  <c r="G59"/>
  <c r="J59" s="1"/>
  <c r="L59" s="1"/>
  <c r="P58"/>
  <c r="S58" s="1"/>
  <c r="G58"/>
  <c r="J58" s="1"/>
  <c r="L58" s="1"/>
  <c r="P57"/>
  <c r="S57" s="1"/>
  <c r="G57"/>
  <c r="J57" s="1"/>
  <c r="L57" s="1"/>
  <c r="P56"/>
  <c r="S56" s="1"/>
  <c r="G56"/>
  <c r="J56" s="1"/>
  <c r="L56" s="1"/>
  <c r="P55"/>
  <c r="S55" s="1"/>
  <c r="G55"/>
  <c r="J55" s="1"/>
  <c r="L55" s="1"/>
  <c r="P54"/>
  <c r="S54" s="1"/>
  <c r="G54"/>
  <c r="J54" s="1"/>
  <c r="L54" s="1"/>
  <c r="P53"/>
  <c r="S53" s="1"/>
  <c r="U53" s="1"/>
  <c r="G53"/>
  <c r="J53" s="1"/>
  <c r="P52"/>
  <c r="S52" s="1"/>
  <c r="U52" s="1"/>
  <c r="G52"/>
  <c r="J52" s="1"/>
  <c r="P51"/>
  <c r="S51" s="1"/>
  <c r="G51"/>
  <c r="J51" s="1"/>
  <c r="L51" s="1"/>
  <c r="P50"/>
  <c r="S50" s="1"/>
  <c r="G50"/>
  <c r="J50" s="1"/>
  <c r="L50" s="1"/>
  <c r="P49"/>
  <c r="S49" s="1"/>
  <c r="U49" s="1"/>
  <c r="G49"/>
  <c r="J49" s="1"/>
  <c r="P48"/>
  <c r="S48" s="1"/>
  <c r="G48"/>
  <c r="J48" s="1"/>
  <c r="L48" s="1"/>
  <c r="P47"/>
  <c r="S47" s="1"/>
  <c r="U47" s="1"/>
  <c r="G47"/>
  <c r="J47" s="1"/>
  <c r="P46"/>
  <c r="S46" s="1"/>
  <c r="U46" s="1"/>
  <c r="G46"/>
  <c r="J46" s="1"/>
  <c r="P45"/>
  <c r="S45" s="1"/>
  <c r="G45"/>
  <c r="J45" s="1"/>
  <c r="L45" s="1"/>
  <c r="P44"/>
  <c r="S44" s="1"/>
  <c r="U44" s="1"/>
  <c r="G44"/>
  <c r="J44" s="1"/>
  <c r="P43"/>
  <c r="S43" s="1"/>
  <c r="U43" s="1"/>
  <c r="G43"/>
  <c r="J43" s="1"/>
  <c r="P42"/>
  <c r="S42" s="1"/>
  <c r="G42"/>
  <c r="J42" s="1"/>
  <c r="L42" s="1"/>
  <c r="P41"/>
  <c r="S41" s="1"/>
  <c r="G41"/>
  <c r="J41" s="1"/>
  <c r="L41" s="1"/>
  <c r="P40"/>
  <c r="S40" s="1"/>
  <c r="U40" s="1"/>
  <c r="G40"/>
  <c r="J40" s="1"/>
  <c r="P39"/>
  <c r="S39" s="1"/>
  <c r="G39"/>
  <c r="J39" s="1"/>
  <c r="L39" s="1"/>
  <c r="P38"/>
  <c r="S38" s="1"/>
  <c r="G38"/>
  <c r="J38" s="1"/>
  <c r="L38" s="1"/>
  <c r="P37"/>
  <c r="S37" s="1"/>
  <c r="G37"/>
  <c r="J37" s="1"/>
  <c r="L37" s="1"/>
  <c r="P36"/>
  <c r="S36" s="1"/>
  <c r="G36"/>
  <c r="J36" s="1"/>
  <c r="L36" s="1"/>
  <c r="P35"/>
  <c r="S35" s="1"/>
  <c r="G35"/>
  <c r="J35" s="1"/>
  <c r="L35" s="1"/>
  <c r="P34"/>
  <c r="S34" s="1"/>
  <c r="G34"/>
  <c r="J34" s="1"/>
  <c r="L34" s="1"/>
  <c r="P33"/>
  <c r="S33" s="1"/>
  <c r="G33"/>
  <c r="J33" s="1"/>
  <c r="L33" s="1"/>
  <c r="P32"/>
  <c r="S32" s="1"/>
  <c r="G32"/>
  <c r="J32" s="1"/>
  <c r="L32" s="1"/>
  <c r="P31"/>
  <c r="S31" s="1"/>
  <c r="G31"/>
  <c r="J31" s="1"/>
  <c r="L31" s="1"/>
  <c r="P30"/>
  <c r="S30" s="1"/>
  <c r="G30"/>
  <c r="J30" s="1"/>
  <c r="L30" s="1"/>
  <c r="P29"/>
  <c r="S29" s="1"/>
  <c r="G29"/>
  <c r="J29" s="1"/>
  <c r="L29" s="1"/>
  <c r="P28"/>
  <c r="S28" s="1"/>
  <c r="G28"/>
  <c r="J28" s="1"/>
  <c r="L28" s="1"/>
  <c r="P27"/>
  <c r="S27" s="1"/>
  <c r="G27"/>
  <c r="J27" s="1"/>
  <c r="L27" s="1"/>
  <c r="P26"/>
  <c r="S26" s="1"/>
  <c r="U26" s="1"/>
  <c r="G26"/>
  <c r="J26" s="1"/>
  <c r="P25"/>
  <c r="S25" s="1"/>
  <c r="G25"/>
  <c r="J25" s="1"/>
  <c r="L25" s="1"/>
  <c r="P24"/>
  <c r="S24" s="1"/>
  <c r="G24"/>
  <c r="J24" s="1"/>
  <c r="L24" s="1"/>
  <c r="P23"/>
  <c r="S23" s="1"/>
  <c r="G23"/>
  <c r="J23" s="1"/>
  <c r="L23" s="1"/>
  <c r="P22"/>
  <c r="S22" s="1"/>
  <c r="G22"/>
  <c r="J22" s="1"/>
  <c r="L22" s="1"/>
  <c r="P21"/>
  <c r="S21" s="1"/>
  <c r="U21" s="1"/>
  <c r="G21"/>
  <c r="J21" s="1"/>
  <c r="P20"/>
  <c r="S20" s="1"/>
  <c r="G20"/>
  <c r="J20" s="1"/>
  <c r="L20" s="1"/>
  <c r="P19"/>
  <c r="S19" s="1"/>
  <c r="G19"/>
  <c r="J19" s="1"/>
  <c r="L19" s="1"/>
  <c r="P18"/>
  <c r="S18" s="1"/>
  <c r="G18"/>
  <c r="J18" s="1"/>
  <c r="L18" s="1"/>
  <c r="P17"/>
  <c r="S17" s="1"/>
  <c r="G17"/>
  <c r="J17" s="1"/>
  <c r="L17" s="1"/>
  <c r="P16"/>
  <c r="S16" s="1"/>
  <c r="G16"/>
  <c r="J16" s="1"/>
  <c r="L16" s="1"/>
  <c r="P15"/>
  <c r="S15" s="1"/>
  <c r="G15"/>
  <c r="J15" s="1"/>
  <c r="L15" s="1"/>
  <c r="P14"/>
  <c r="S14" s="1"/>
  <c r="G14"/>
  <c r="J14" s="1"/>
  <c r="L14" s="1"/>
  <c r="P13"/>
  <c r="S13" s="1"/>
  <c r="G13"/>
  <c r="J13" s="1"/>
  <c r="L13" s="1"/>
  <c r="P12"/>
  <c r="S12" s="1"/>
  <c r="U12" s="1"/>
  <c r="G12"/>
  <c r="J12" s="1"/>
  <c r="P11"/>
  <c r="S11" s="1"/>
  <c r="G11"/>
  <c r="J11" s="1"/>
  <c r="L11" s="1"/>
  <c r="P10"/>
  <c r="S10" s="1"/>
  <c r="G10"/>
  <c r="J10" s="1"/>
  <c r="L10" s="1"/>
  <c r="P9"/>
  <c r="S9" s="1"/>
  <c r="G9"/>
  <c r="J9" s="1"/>
  <c r="L9" s="1"/>
  <c r="P8"/>
  <c r="S8" s="1"/>
  <c r="G8"/>
  <c r="J8" s="1"/>
  <c r="L8" s="1"/>
  <c r="P7"/>
  <c r="S7" s="1"/>
  <c r="G7"/>
  <c r="J7" s="1"/>
  <c r="L7" s="1"/>
  <c r="P6"/>
  <c r="S6" s="1"/>
  <c r="U6" s="1"/>
  <c r="G6"/>
  <c r="J6" s="1"/>
  <c r="T5"/>
  <c r="N5"/>
  <c r="M5"/>
  <c r="K5"/>
  <c r="E5"/>
  <c r="D5"/>
  <c r="C5"/>
  <c r="V5" i="21" l="1"/>
  <c r="V96" s="1"/>
  <c r="V97" s="1"/>
  <c r="V5" i="20"/>
  <c r="V96" s="1"/>
  <c r="V97" s="1"/>
  <c r="AF11" i="18"/>
  <c r="U11"/>
  <c r="U27"/>
  <c r="AF27" s="1"/>
  <c r="AF35"/>
  <c r="AH35" s="1"/>
  <c r="U35"/>
  <c r="U63"/>
  <c r="AF63" s="1"/>
  <c r="AH63" s="1"/>
  <c r="AF69"/>
  <c r="U69"/>
  <c r="U75"/>
  <c r="AF75" s="1"/>
  <c r="AF79"/>
  <c r="U79"/>
  <c r="U81"/>
  <c r="AF81" s="1"/>
  <c r="AH81" s="1"/>
  <c r="AF83"/>
  <c r="U83"/>
  <c r="U85"/>
  <c r="AF85" s="1"/>
  <c r="AF89"/>
  <c r="AH89" s="1"/>
  <c r="U89"/>
  <c r="L43"/>
  <c r="AE43" s="1"/>
  <c r="AG43" s="1"/>
  <c r="AE47"/>
  <c r="AG47" s="1"/>
  <c r="L47"/>
  <c r="L49"/>
  <c r="AE49" s="1"/>
  <c r="AG49" s="1"/>
  <c r="AE53"/>
  <c r="AG53" s="1"/>
  <c r="L53"/>
  <c r="L77"/>
  <c r="AE77" s="1"/>
  <c r="AG77" s="1"/>
  <c r="AF9"/>
  <c r="AH9" s="1"/>
  <c r="U9"/>
  <c r="U15"/>
  <c r="AF15" s="1"/>
  <c r="AF19"/>
  <c r="U19"/>
  <c r="U25"/>
  <c r="AF25" s="1"/>
  <c r="AF33"/>
  <c r="U33"/>
  <c r="U39"/>
  <c r="AF39" s="1"/>
  <c r="AF41"/>
  <c r="U41"/>
  <c r="U45"/>
  <c r="AF45" s="1"/>
  <c r="AF55"/>
  <c r="AH55" s="1"/>
  <c r="U55"/>
  <c r="V55" s="1"/>
  <c r="AD55" s="1"/>
  <c r="U59"/>
  <c r="AF59" s="1"/>
  <c r="AF65"/>
  <c r="U65"/>
  <c r="U71"/>
  <c r="AF71" s="1"/>
  <c r="AH71" s="1"/>
  <c r="AF91"/>
  <c r="AH91" s="1"/>
  <c r="U91"/>
  <c r="V91" s="1"/>
  <c r="AD91" s="1"/>
  <c r="L21"/>
  <c r="AE21" s="1"/>
  <c r="AG21" s="1"/>
  <c r="AF8"/>
  <c r="U8"/>
  <c r="U10"/>
  <c r="AF10" s="1"/>
  <c r="AF14"/>
  <c r="U14"/>
  <c r="U16"/>
  <c r="AF16" s="1"/>
  <c r="AH16" s="1"/>
  <c r="AF18"/>
  <c r="U18"/>
  <c r="U20"/>
  <c r="AF20" s="1"/>
  <c r="AF22"/>
  <c r="U22"/>
  <c r="U24"/>
  <c r="AF24" s="1"/>
  <c r="AF28"/>
  <c r="U28"/>
  <c r="U30"/>
  <c r="AF30" s="1"/>
  <c r="AF32"/>
  <c r="U32"/>
  <c r="U34"/>
  <c r="AF34" s="1"/>
  <c r="AF36"/>
  <c r="U36"/>
  <c r="U38"/>
  <c r="AF38" s="1"/>
  <c r="AF42"/>
  <c r="U42"/>
  <c r="U48"/>
  <c r="AF48" s="1"/>
  <c r="AF50"/>
  <c r="U50"/>
  <c r="U54"/>
  <c r="AF54" s="1"/>
  <c r="AF56"/>
  <c r="AH56" s="1"/>
  <c r="U56"/>
  <c r="U58"/>
  <c r="AF58" s="1"/>
  <c r="AF62"/>
  <c r="U62"/>
  <c r="U66"/>
  <c r="AF66" s="1"/>
  <c r="AF68"/>
  <c r="U68"/>
  <c r="U70"/>
  <c r="AF70" s="1"/>
  <c r="AF72"/>
  <c r="AH72" s="1"/>
  <c r="U72"/>
  <c r="U76"/>
  <c r="AF76" s="1"/>
  <c r="AF78"/>
  <c r="U78"/>
  <c r="U82"/>
  <c r="AF82" s="1"/>
  <c r="AF84"/>
  <c r="AH84" s="1"/>
  <c r="U84"/>
  <c r="U86"/>
  <c r="AF86" s="1"/>
  <c r="AF88"/>
  <c r="U88"/>
  <c r="U90"/>
  <c r="AF90" s="1"/>
  <c r="AF7"/>
  <c r="AH7" s="1"/>
  <c r="U7"/>
  <c r="U13"/>
  <c r="AF13" s="1"/>
  <c r="AF17"/>
  <c r="AH17" s="1"/>
  <c r="U17"/>
  <c r="U23"/>
  <c r="AF23" s="1"/>
  <c r="AF29"/>
  <c r="U29"/>
  <c r="V29" s="1"/>
  <c r="AD29" s="1"/>
  <c r="U31"/>
  <c r="AF31" s="1"/>
  <c r="AF37"/>
  <c r="U37"/>
  <c r="U51"/>
  <c r="AF51" s="1"/>
  <c r="AH51" s="1"/>
  <c r="AF57"/>
  <c r="U57"/>
  <c r="U61"/>
  <c r="AF61" s="1"/>
  <c r="AF67"/>
  <c r="AH67" s="1"/>
  <c r="U67"/>
  <c r="V67" s="1"/>
  <c r="AD67" s="1"/>
  <c r="U73"/>
  <c r="AF73" s="1"/>
  <c r="AF87"/>
  <c r="U87"/>
  <c r="L6"/>
  <c r="AE6" s="1"/>
  <c r="AG6" s="1"/>
  <c r="AE12"/>
  <c r="AG12" s="1"/>
  <c r="L12"/>
  <c r="V12" s="1"/>
  <c r="AD12" s="1"/>
  <c r="L26"/>
  <c r="AE26" s="1"/>
  <c r="AG26" s="1"/>
  <c r="AE40"/>
  <c r="AG40" s="1"/>
  <c r="L40"/>
  <c r="L44"/>
  <c r="AE44" s="1"/>
  <c r="AG44" s="1"/>
  <c r="AE46"/>
  <c r="AG46" s="1"/>
  <c r="L46"/>
  <c r="V46" s="1"/>
  <c r="AD46" s="1"/>
  <c r="L52"/>
  <c r="AE52" s="1"/>
  <c r="AG52" s="1"/>
  <c r="AE60"/>
  <c r="AG60" s="1"/>
  <c r="L60"/>
  <c r="L64"/>
  <c r="AE64" s="1"/>
  <c r="AG64" s="1"/>
  <c r="AE74"/>
  <c r="AG74" s="1"/>
  <c r="L74"/>
  <c r="L80"/>
  <c r="AE80" s="1"/>
  <c r="AG80" s="1"/>
  <c r="V7"/>
  <c r="AD7" s="1"/>
  <c r="AE7"/>
  <c r="AG7" s="1"/>
  <c r="AE13"/>
  <c r="AG13" s="1"/>
  <c r="V13"/>
  <c r="AD13" s="1"/>
  <c r="V17"/>
  <c r="AD17" s="1"/>
  <c r="AE17"/>
  <c r="AG17" s="1"/>
  <c r="AE19"/>
  <c r="AG19" s="1"/>
  <c r="V19"/>
  <c r="AD19" s="1"/>
  <c r="AE23"/>
  <c r="AG23" s="1"/>
  <c r="V23"/>
  <c r="AD23" s="1"/>
  <c r="AE27"/>
  <c r="AG27" s="1"/>
  <c r="V27"/>
  <c r="AD27" s="1"/>
  <c r="AE31"/>
  <c r="AG31" s="1"/>
  <c r="V31"/>
  <c r="AD31" s="1"/>
  <c r="V35"/>
  <c r="AD35" s="1"/>
  <c r="AE35"/>
  <c r="AG35" s="1"/>
  <c r="AE39"/>
  <c r="AG39" s="1"/>
  <c r="V39"/>
  <c r="AD39" s="1"/>
  <c r="AE73"/>
  <c r="AG73" s="1"/>
  <c r="V73"/>
  <c r="AD73" s="1"/>
  <c r="V6"/>
  <c r="AD6" s="1"/>
  <c r="AF6"/>
  <c r="V9"/>
  <c r="AD9" s="1"/>
  <c r="AE9"/>
  <c r="AG9" s="1"/>
  <c r="AE11"/>
  <c r="AG11" s="1"/>
  <c r="V11"/>
  <c r="AD11" s="1"/>
  <c r="AE15"/>
  <c r="AG15" s="1"/>
  <c r="V15"/>
  <c r="AD15" s="1"/>
  <c r="AE25"/>
  <c r="AG25" s="1"/>
  <c r="V25"/>
  <c r="AD25" s="1"/>
  <c r="AE29"/>
  <c r="AG29" s="1"/>
  <c r="AE33"/>
  <c r="AG33" s="1"/>
  <c r="V33"/>
  <c r="AD33" s="1"/>
  <c r="AE37"/>
  <c r="AG37" s="1"/>
  <c r="V37"/>
  <c r="AD37" s="1"/>
  <c r="AE41"/>
  <c r="AG41" s="1"/>
  <c r="V41"/>
  <c r="AD41" s="1"/>
  <c r="AE45"/>
  <c r="AG45" s="1"/>
  <c r="V45"/>
  <c r="AD45" s="1"/>
  <c r="V51"/>
  <c r="AD51" s="1"/>
  <c r="AE51"/>
  <c r="AG51" s="1"/>
  <c r="AE55"/>
  <c r="AG55" s="1"/>
  <c r="V57"/>
  <c r="AD57" s="1"/>
  <c r="AE57"/>
  <c r="AG57" s="1"/>
  <c r="AE59"/>
  <c r="AG59" s="1"/>
  <c r="V59"/>
  <c r="AD59" s="1"/>
  <c r="AE61"/>
  <c r="AG61" s="1"/>
  <c r="V61"/>
  <c r="AD61" s="1"/>
  <c r="V63"/>
  <c r="AD63" s="1"/>
  <c r="AE63"/>
  <c r="AG63" s="1"/>
  <c r="AE65"/>
  <c r="AG65" s="1"/>
  <c r="V65"/>
  <c r="AD65" s="1"/>
  <c r="AE67"/>
  <c r="AG67" s="1"/>
  <c r="AE69"/>
  <c r="AG69" s="1"/>
  <c r="V69"/>
  <c r="AD69" s="1"/>
  <c r="V71"/>
  <c r="AD71" s="1"/>
  <c r="AE71"/>
  <c r="AG71" s="1"/>
  <c r="AE75"/>
  <c r="AG75" s="1"/>
  <c r="V75"/>
  <c r="AD75" s="1"/>
  <c r="AE79"/>
  <c r="AG79" s="1"/>
  <c r="V79"/>
  <c r="AD79" s="1"/>
  <c r="V81"/>
  <c r="AD81" s="1"/>
  <c r="AE81"/>
  <c r="AG81" s="1"/>
  <c r="AE83"/>
  <c r="AG83" s="1"/>
  <c r="V83"/>
  <c r="AD83" s="1"/>
  <c r="V85"/>
  <c r="AD85" s="1"/>
  <c r="AE85"/>
  <c r="AG85" s="1"/>
  <c r="AE87"/>
  <c r="AG87" s="1"/>
  <c r="V87"/>
  <c r="AD87" s="1"/>
  <c r="V89"/>
  <c r="AD89" s="1"/>
  <c r="AE89"/>
  <c r="AG89" s="1"/>
  <c r="AE91"/>
  <c r="AG91" s="1"/>
  <c r="AE8"/>
  <c r="AG8" s="1"/>
  <c r="V8"/>
  <c r="AD8" s="1"/>
  <c r="AE10"/>
  <c r="AG10" s="1"/>
  <c r="V10"/>
  <c r="AD10" s="1"/>
  <c r="AE14"/>
  <c r="AG14" s="1"/>
  <c r="V14"/>
  <c r="AD14" s="1"/>
  <c r="V16"/>
  <c r="AD16" s="1"/>
  <c r="AE16"/>
  <c r="AG16" s="1"/>
  <c r="AE18"/>
  <c r="AG18" s="1"/>
  <c r="V18"/>
  <c r="AD18" s="1"/>
  <c r="AE20"/>
  <c r="AG20" s="1"/>
  <c r="V20"/>
  <c r="AD20" s="1"/>
  <c r="V22"/>
  <c r="AD22" s="1"/>
  <c r="AE22"/>
  <c r="AG22" s="1"/>
  <c r="AE24"/>
  <c r="AG24" s="1"/>
  <c r="V24"/>
  <c r="AD24" s="1"/>
  <c r="AE28"/>
  <c r="AG28" s="1"/>
  <c r="V28"/>
  <c r="AD28" s="1"/>
  <c r="AE30"/>
  <c r="AG30" s="1"/>
  <c r="V30"/>
  <c r="AD30" s="1"/>
  <c r="AE32"/>
  <c r="AG32" s="1"/>
  <c r="V32"/>
  <c r="AD32" s="1"/>
  <c r="AE34"/>
  <c r="AG34" s="1"/>
  <c r="V34"/>
  <c r="AD34" s="1"/>
  <c r="AE36"/>
  <c r="AG36" s="1"/>
  <c r="V36"/>
  <c r="AD36" s="1"/>
  <c r="AE38"/>
  <c r="AG38" s="1"/>
  <c r="V38"/>
  <c r="AD38" s="1"/>
  <c r="AE42"/>
  <c r="AG42" s="1"/>
  <c r="V42"/>
  <c r="AD42" s="1"/>
  <c r="AE48"/>
  <c r="AG48" s="1"/>
  <c r="V48"/>
  <c r="AD48" s="1"/>
  <c r="AE50"/>
  <c r="AG50" s="1"/>
  <c r="V50"/>
  <c r="AD50" s="1"/>
  <c r="AE54"/>
  <c r="AG54" s="1"/>
  <c r="V54"/>
  <c r="AD54" s="1"/>
  <c r="V56"/>
  <c r="AD56" s="1"/>
  <c r="AE56"/>
  <c r="AG56" s="1"/>
  <c r="AE58"/>
  <c r="AG58" s="1"/>
  <c r="V58"/>
  <c r="AD58" s="1"/>
  <c r="AE62"/>
  <c r="AG62" s="1"/>
  <c r="V62"/>
  <c r="AD62" s="1"/>
  <c r="AE66"/>
  <c r="AG66" s="1"/>
  <c r="V66"/>
  <c r="AD66" s="1"/>
  <c r="AE68"/>
  <c r="AG68" s="1"/>
  <c r="V68"/>
  <c r="AD68" s="1"/>
  <c r="AE70"/>
  <c r="AG70" s="1"/>
  <c r="V70"/>
  <c r="AD70" s="1"/>
  <c r="V72"/>
  <c r="AD72" s="1"/>
  <c r="AE72"/>
  <c r="AG72" s="1"/>
  <c r="AE76"/>
  <c r="AG76" s="1"/>
  <c r="V76"/>
  <c r="AD76" s="1"/>
  <c r="AE78"/>
  <c r="AG78" s="1"/>
  <c r="V78"/>
  <c r="AD78" s="1"/>
  <c r="AE82"/>
  <c r="AG82" s="1"/>
  <c r="V82"/>
  <c r="AD82" s="1"/>
  <c r="V84"/>
  <c r="AD84" s="1"/>
  <c r="AE84"/>
  <c r="AG84" s="1"/>
  <c r="AE86"/>
  <c r="AG86" s="1"/>
  <c r="V86"/>
  <c r="AD86" s="1"/>
  <c r="AE88"/>
  <c r="AG88" s="1"/>
  <c r="V88"/>
  <c r="AD88" s="1"/>
  <c r="AE90"/>
  <c r="AG90" s="1"/>
  <c r="V90"/>
  <c r="AD90" s="1"/>
  <c r="V80"/>
  <c r="AD80" s="1"/>
  <c r="AF80"/>
  <c r="V77"/>
  <c r="AD77" s="1"/>
  <c r="AF77"/>
  <c r="AF74"/>
  <c r="V74"/>
  <c r="AD74" s="1"/>
  <c r="AF64"/>
  <c r="AF60"/>
  <c r="V60"/>
  <c r="AD60" s="1"/>
  <c r="V53"/>
  <c r="AD53" s="1"/>
  <c r="AF53"/>
  <c r="AF52"/>
  <c r="V52"/>
  <c r="AD52" s="1"/>
  <c r="AF49"/>
  <c r="V49"/>
  <c r="AD49" s="1"/>
  <c r="AF47"/>
  <c r="V47"/>
  <c r="AD47" s="1"/>
  <c r="AF46"/>
  <c r="AF44"/>
  <c r="V44"/>
  <c r="AD44" s="1"/>
  <c r="AF43"/>
  <c r="V43"/>
  <c r="AD43" s="1"/>
  <c r="AF40"/>
  <c r="V40"/>
  <c r="AD40" s="1"/>
  <c r="AF26"/>
  <c r="AF21"/>
  <c r="V21"/>
  <c r="AD21" s="1"/>
  <c r="AF12"/>
  <c r="L5"/>
  <c r="U5"/>
  <c r="V26" l="1"/>
  <c r="AD26" s="1"/>
  <c r="V64"/>
  <c r="AD64" s="1"/>
  <c r="AH90"/>
  <c r="AH88"/>
  <c r="AH87"/>
  <c r="AH86"/>
  <c r="AH85"/>
  <c r="AH83"/>
  <c r="AH82"/>
  <c r="AH80"/>
  <c r="AH79"/>
  <c r="AH78"/>
  <c r="AH77"/>
  <c r="AH76"/>
  <c r="AH75"/>
  <c r="AH74"/>
  <c r="AH73"/>
  <c r="AH70"/>
  <c r="AH69"/>
  <c r="AH68"/>
  <c r="AH66"/>
  <c r="AH65"/>
  <c r="AH64"/>
  <c r="AH62"/>
  <c r="AH61"/>
  <c r="AH60"/>
  <c r="AH59"/>
  <c r="AH58"/>
  <c r="AH57"/>
  <c r="AH54"/>
  <c r="AH53"/>
  <c r="AH52"/>
  <c r="AH50"/>
  <c r="AH49"/>
  <c r="AH48"/>
  <c r="AH47"/>
  <c r="AH46"/>
  <c r="AH45"/>
  <c r="AH44"/>
  <c r="AH43"/>
  <c r="AH42"/>
  <c r="AH41"/>
  <c r="AH40"/>
  <c r="AH39"/>
  <c r="AH38"/>
  <c r="AH37"/>
  <c r="AH36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5"/>
  <c r="AH14"/>
  <c r="AH13"/>
  <c r="AH12"/>
  <c r="AH11"/>
  <c r="AH10"/>
  <c r="AH8"/>
  <c r="AH6"/>
  <c r="V5" l="1"/>
  <c r="V96" s="1"/>
  <c r="V97" s="1"/>
  <c r="X5"/>
  <c r="X4" s="1"/>
  <c r="X6" s="1"/>
</calcChain>
</file>

<file path=xl/sharedStrings.xml><?xml version="1.0" encoding="utf-8"?>
<sst xmlns="http://schemas.openxmlformats.org/spreadsheetml/2006/main" count="362" uniqueCount="139">
  <si>
    <t>Расчет потребности в субвенции из федерального бюджета бюджету субъекта Российской Федерации на финансовое обеспечение выплаты единовременного пособия беременной жене военнослужащего, проходящего военную службу по призыву, и ежемесячного пособия беременной жене военнослужащего, проходящего военную службу по призыву, на 2019 год</t>
  </si>
  <si>
    <t>№ п/п</t>
  </si>
  <si>
    <t>Наименование субъекта Российской Федерации</t>
  </si>
  <si>
    <t>Прогнозная численность беременных жен военнослужа-щих (чел.)</t>
  </si>
  <si>
    <t>в том числе:</t>
  </si>
  <si>
    <t>Размер выплаты единовременного пособия (руб)</t>
  </si>
  <si>
    <t>Почтовые расходы и компенсация затрат на осуществление переданных полномочий (не более 1,5%) (рублей)</t>
  </si>
  <si>
    <t>Прогнозная численность детей военнослужа-щих (чел.)</t>
  </si>
  <si>
    <t>Среднемесяч-ное прогнозное количество выплат (шт.)</t>
  </si>
  <si>
    <t>Размер выплаты ежемесячного пособия (руб)</t>
  </si>
  <si>
    <t>Общий объем средств на предоставле-ние пособий на соответствую-щий год (руб) (гр.10 + гр.18)</t>
  </si>
  <si>
    <t>на январь</t>
  </si>
  <si>
    <t>на февраль-декабрь</t>
  </si>
  <si>
    <t>Районный коэффициент (%)</t>
  </si>
  <si>
    <t>Всего по Российской Федерации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</si>
  <si>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</si>
  <si>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</si>
  <si>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</si>
  <si>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</si>
  <si>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</si>
  <si>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</si>
  <si>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</si>
  <si>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</si>
  <si>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</si>
  <si>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</si>
  <si>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</si>
  <si>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</si>
  <si>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</si>
  <si>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</si>
  <si>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</si>
  <si>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</si>
  <si>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</si>
  <si>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</si>
  <si>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</si>
  <si>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</si>
  <si>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</si>
  <si>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</si>
  <si>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</si>
  <si>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</si>
  <si>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</si>
  <si>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</si>
  <si>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Ненецкий автономный округ</t>
  </si>
  <si>
    <t>Республика Адыгея</t>
  </si>
  <si>
    <t>Республика Калмыкия</t>
  </si>
  <si>
    <t>Краснодарский край</t>
  </si>
  <si>
    <t>Республика Крым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</si>
  <si>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</si>
  <si>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</si>
  <si>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</si>
  <si>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</si>
  <si>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</si>
  <si>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</si>
  <si>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</si>
  <si>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</si>
  <si>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</si>
  <si>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</si>
  <si>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</si>
  <si>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</si>
  <si>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</si>
  <si>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</si>
  <si>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</si>
  <si>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</si>
  <si>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</si>
  <si>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</si>
  <si>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Пермский край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</si>
  <si>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</si>
  <si>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</si>
  <si>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</si>
  <si>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</si>
  <si>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</si>
  <si>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Ямало-Ненецкий автономный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</si>
  <si>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</si>
  <si>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</si>
  <si>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</si>
  <si>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</si>
  <si>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</si>
  <si>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Забайкальский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</si>
  <si>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</si>
  <si>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</si>
  <si>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</si>
  <si>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</si>
  <si>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</si>
  <si>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</si>
  <si>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Саха (Якутия)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</si>
  <si>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</si>
  <si>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</si>
  <si>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</si>
  <si>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</si>
  <si>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</si>
  <si>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</si>
  <si>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</si>
  <si>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</si>
  <si>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Байконур</t>
  </si>
  <si>
    <t>Кабардино-Балкарская Республика</t>
  </si>
  <si>
    <t>Карачаево-Черкесская Республика</t>
  </si>
  <si>
    <t>Удмуртская Республика</t>
  </si>
  <si>
    <t>Чеченская Республика</t>
  </si>
  <si>
    <t>город Москва</t>
  </si>
  <si>
    <t>город Санкт-Петербург</t>
  </si>
  <si>
    <t>город Севастополь</t>
  </si>
  <si>
    <t>Нераспредленный резерв</t>
  </si>
  <si>
    <t>Чувашская Республика</t>
  </si>
  <si>
    <t>нер рез 5%</t>
  </si>
  <si>
    <t>Всего</t>
  </si>
  <si>
    <t>портебность</t>
  </si>
  <si>
    <t>Фактический расход в 2017 году</t>
  </si>
  <si>
    <r>
      <t xml:space="preserve">НАШ прогноз на 2019 год (4,7%) </t>
    </r>
    <r>
      <rPr>
        <sz val="10"/>
        <rFont val="Times New Roman"/>
        <family val="1"/>
        <charset val="204"/>
      </rPr>
      <t>от кассы 2017 года</t>
    </r>
  </si>
  <si>
    <r>
      <t>НАШ прогноз на 2020 год (3,7%)</t>
    </r>
    <r>
      <rPr>
        <sz val="10"/>
        <rFont val="Times New Roman"/>
        <family val="1"/>
        <charset val="204"/>
      </rPr>
      <t xml:space="preserve"> от кассы 2017 года</t>
    </r>
  </si>
  <si>
    <r>
      <t>НАШ прогноз на 2021 год (4,0%)</t>
    </r>
    <r>
      <rPr>
        <sz val="10"/>
        <rFont val="Times New Roman"/>
        <family val="1"/>
        <charset val="204"/>
      </rPr>
      <t xml:space="preserve"> от кассы 2017 года</t>
    </r>
  </si>
  <si>
    <t>резерв</t>
  </si>
  <si>
    <t>Лимит</t>
  </si>
  <si>
    <t>%</t>
  </si>
  <si>
    <t>Почтовые расходы из расчета субъектов</t>
  </si>
  <si>
    <r>
      <t>Размер выплаты на январь (предыдущего</t>
    </r>
    <r>
      <rPr>
        <b/>
        <sz val="10"/>
        <color indexed="8"/>
        <rFont val="Times New Roman"/>
        <family val="1"/>
        <charset val="204"/>
      </rPr>
      <t xml:space="preserve"> 2018 года без индексации</t>
    </r>
    <r>
      <rPr>
        <sz val="10"/>
        <color indexed="8"/>
        <rFont val="Times New Roman"/>
        <family val="1"/>
        <charset val="204"/>
      </rPr>
      <t>)</t>
    </r>
  </si>
  <si>
    <r>
      <t xml:space="preserve">Размер выплаты пособия с учетом районного коэффициента </t>
    </r>
    <r>
      <rPr>
        <b/>
        <sz val="10"/>
        <color indexed="8"/>
        <rFont val="Times New Roman"/>
        <family val="1"/>
        <charset val="204"/>
      </rPr>
      <t>(индексация 4,7%</t>
    </r>
    <r>
      <rPr>
        <sz val="10"/>
        <color indexed="8"/>
        <rFont val="Times New Roman"/>
        <family val="1"/>
        <charset val="204"/>
      </rPr>
      <t>)               (гр.6 x гр.7)</t>
    </r>
  </si>
  <si>
    <r>
      <t>Размер выплаты пособия (</t>
    </r>
    <r>
      <rPr>
        <b/>
        <sz val="10"/>
        <rFont val="Times New Roman"/>
        <family val="1"/>
        <charset val="204"/>
      </rPr>
      <t>индексация 4,7%</t>
    </r>
    <r>
      <rPr>
        <sz val="10"/>
        <rFont val="Times New Roman"/>
        <family val="1"/>
        <charset val="204"/>
      </rPr>
      <t>)</t>
    </r>
  </si>
  <si>
    <r>
      <t>Размер выплаты пособия (</t>
    </r>
    <r>
      <rPr>
        <b/>
        <sz val="10"/>
        <rFont val="Times New Roman"/>
        <family val="1"/>
        <charset val="204"/>
      </rPr>
      <t>индексация на 4,7%</t>
    </r>
    <r>
      <rPr>
        <sz val="10"/>
        <rFont val="Times New Roman"/>
        <family val="1"/>
        <charset val="204"/>
      </rPr>
      <t>)</t>
    </r>
  </si>
  <si>
    <t>Необходимая сумма средств на выплату единовремен-ного пособия (руб.) (гр.3 x гр.8 + гр.4 х гр.9 + гр.10)</t>
  </si>
  <si>
    <r>
      <t xml:space="preserve">Размер выплаты пособия с учетом районного коэффициента </t>
    </r>
    <r>
      <rPr>
        <b/>
        <sz val="10"/>
        <color indexed="8"/>
        <rFont val="Times New Roman"/>
        <family val="1"/>
        <charset val="204"/>
      </rPr>
      <t xml:space="preserve">2018 года                             </t>
    </r>
    <r>
      <rPr>
        <sz val="10"/>
        <color indexed="8"/>
        <rFont val="Times New Roman"/>
        <family val="1"/>
        <charset val="204"/>
      </rPr>
      <t>(гр.5 x гр.7)</t>
    </r>
  </si>
  <si>
    <r>
      <t>Размер выплаты пособия с учетом районного коэффициента (</t>
    </r>
    <r>
      <rPr>
        <b/>
        <sz val="10"/>
        <color indexed="8"/>
        <rFont val="Times New Roman"/>
        <family val="1"/>
        <charset val="204"/>
      </rPr>
      <t>индексация 4,7%</t>
    </r>
    <r>
      <rPr>
        <sz val="10"/>
        <color indexed="8"/>
        <rFont val="Times New Roman"/>
        <family val="1"/>
        <charset val="204"/>
      </rPr>
      <t>)               (гр.15 x гр.16)</t>
    </r>
  </si>
  <si>
    <r>
      <t xml:space="preserve">Размер выплаты пособия с учетом районного коэффициента </t>
    </r>
    <r>
      <rPr>
        <b/>
        <sz val="10"/>
        <color indexed="8"/>
        <rFont val="Times New Roman"/>
        <family val="1"/>
        <charset val="204"/>
      </rPr>
      <t xml:space="preserve">2018 года                             </t>
    </r>
    <r>
      <rPr>
        <sz val="10"/>
        <color indexed="8"/>
        <rFont val="Times New Roman"/>
        <family val="1"/>
        <charset val="204"/>
      </rPr>
      <t>(гр.14 x гр.16)</t>
    </r>
  </si>
  <si>
    <t>Необходимая сумма средств на выплату ежемесячного пособия (руб.) (гр.13 х гр.17 + гр.13 х гр.18 x 11мес. + гр.19)</t>
  </si>
  <si>
    <t>Общий объем средств на предоставле-ние пособий на соответствую-щий год (руб) (гр.11 + гр.20)</t>
  </si>
  <si>
    <t>Расчет потребности в субвенции из федерального бюджета бюджету субъекта Российской Федерации на финансовое обеспечение выплаты единовременного пособия беременной жене военнослужащего, проходящего военную службу по призыву, и ежемесячного пособия беременной жене военнослужащего, проходящего военную службу по призыву, на 2020 год</t>
  </si>
  <si>
    <r>
      <t>Размер выплаты на январь (предыдущего</t>
    </r>
    <r>
      <rPr>
        <b/>
        <sz val="10"/>
        <color indexed="8"/>
        <rFont val="Times New Roman"/>
        <family val="1"/>
        <charset val="204"/>
      </rPr>
      <t xml:space="preserve"> 2019 года без индексации</t>
    </r>
    <r>
      <rPr>
        <sz val="10"/>
        <color indexed="8"/>
        <rFont val="Times New Roman"/>
        <family val="1"/>
        <charset val="204"/>
      </rPr>
      <t>)</t>
    </r>
  </si>
  <si>
    <r>
      <t>Размер выплаты пособия (</t>
    </r>
    <r>
      <rPr>
        <b/>
        <sz val="10"/>
        <rFont val="Times New Roman"/>
        <family val="1"/>
        <charset val="204"/>
      </rPr>
      <t>индексация 3,7%</t>
    </r>
    <r>
      <rPr>
        <sz val="10"/>
        <rFont val="Times New Roman"/>
        <family val="1"/>
        <charset val="204"/>
      </rPr>
      <t>)</t>
    </r>
  </si>
  <si>
    <r>
      <t xml:space="preserve">Размер выплаты пособия с учетом районного коэффициента </t>
    </r>
    <r>
      <rPr>
        <b/>
        <sz val="10"/>
        <color indexed="8"/>
        <rFont val="Times New Roman"/>
        <family val="1"/>
        <charset val="204"/>
      </rPr>
      <t xml:space="preserve">2019 года                             </t>
    </r>
    <r>
      <rPr>
        <sz val="10"/>
        <color indexed="8"/>
        <rFont val="Times New Roman"/>
        <family val="1"/>
        <charset val="204"/>
      </rPr>
      <t>(гр.5 x гр.7)</t>
    </r>
  </si>
  <si>
    <r>
      <t xml:space="preserve">Размер выплаты пособия с учетом районного коэффициента </t>
    </r>
    <r>
      <rPr>
        <b/>
        <sz val="10"/>
        <color indexed="8"/>
        <rFont val="Times New Roman"/>
        <family val="1"/>
        <charset val="204"/>
      </rPr>
      <t>(индексация 3,7%</t>
    </r>
    <r>
      <rPr>
        <sz val="10"/>
        <color indexed="8"/>
        <rFont val="Times New Roman"/>
        <family val="1"/>
        <charset val="204"/>
      </rPr>
      <t>)               (гр.6 x гр.7)</t>
    </r>
  </si>
  <si>
    <r>
      <t>Размер выплаты пособия (</t>
    </r>
    <r>
      <rPr>
        <b/>
        <sz val="10"/>
        <rFont val="Times New Roman"/>
        <family val="1"/>
        <charset val="204"/>
      </rPr>
      <t>индексация на 3,7%</t>
    </r>
    <r>
      <rPr>
        <sz val="10"/>
        <rFont val="Times New Roman"/>
        <family val="1"/>
        <charset val="204"/>
      </rPr>
      <t>)</t>
    </r>
  </si>
  <si>
    <r>
      <t xml:space="preserve">Размер выплаты пособия с учетом районного коэффициента </t>
    </r>
    <r>
      <rPr>
        <b/>
        <sz val="10"/>
        <color indexed="8"/>
        <rFont val="Times New Roman"/>
        <family val="1"/>
        <charset val="204"/>
      </rPr>
      <t xml:space="preserve">2019 года                             </t>
    </r>
    <r>
      <rPr>
        <sz val="10"/>
        <color indexed="8"/>
        <rFont val="Times New Roman"/>
        <family val="1"/>
        <charset val="204"/>
      </rPr>
      <t>(гр.14 x гр.16)</t>
    </r>
  </si>
  <si>
    <r>
      <t>Размер выплаты пособия с учетом районного коэффициента (</t>
    </r>
    <r>
      <rPr>
        <b/>
        <sz val="10"/>
        <color indexed="8"/>
        <rFont val="Times New Roman"/>
        <family val="1"/>
        <charset val="204"/>
      </rPr>
      <t>индексация 3,7%</t>
    </r>
    <r>
      <rPr>
        <sz val="10"/>
        <color indexed="8"/>
        <rFont val="Times New Roman"/>
        <family val="1"/>
        <charset val="204"/>
      </rPr>
      <t>)               (гр.15 x гр.16)</t>
    </r>
  </si>
  <si>
    <t>Расчет потребности в субвенции из федерального бюджета бюджету субъекта Российской Федерации на финансовое обеспечение выплаты единовременного пособия беременной жене военнослужащего, проходящего военную службу по призыву, и ежемесячного пособия беременной жене военнослужащего, проходящего военную службу по призыву, на 2021 год</t>
  </si>
  <si>
    <r>
      <t>Размер выплаты на январь (предыдущего</t>
    </r>
    <r>
      <rPr>
        <b/>
        <sz val="10"/>
        <color indexed="8"/>
        <rFont val="Times New Roman"/>
        <family val="1"/>
        <charset val="204"/>
      </rPr>
      <t xml:space="preserve"> 2020 года без индексации</t>
    </r>
    <r>
      <rPr>
        <sz val="10"/>
        <color indexed="8"/>
        <rFont val="Times New Roman"/>
        <family val="1"/>
        <charset val="204"/>
      </rPr>
      <t>)</t>
    </r>
  </si>
  <si>
    <r>
      <t xml:space="preserve">Размер выплаты пособия с учетом районного коэффициента </t>
    </r>
    <r>
      <rPr>
        <b/>
        <sz val="10"/>
        <color indexed="8"/>
        <rFont val="Times New Roman"/>
        <family val="1"/>
        <charset val="204"/>
      </rPr>
      <t xml:space="preserve">2020 года                             </t>
    </r>
    <r>
      <rPr>
        <sz val="10"/>
        <color indexed="8"/>
        <rFont val="Times New Roman"/>
        <family val="1"/>
        <charset val="204"/>
      </rPr>
      <t>(гр.5 x гр.7)</t>
    </r>
  </si>
  <si>
    <r>
      <t xml:space="preserve">Размер выплаты пособия с учетом районного коэффициента </t>
    </r>
    <r>
      <rPr>
        <b/>
        <sz val="10"/>
        <color indexed="8"/>
        <rFont val="Times New Roman"/>
        <family val="1"/>
        <charset val="204"/>
      </rPr>
      <t xml:space="preserve">2020 года                             </t>
    </r>
    <r>
      <rPr>
        <sz val="10"/>
        <color indexed="8"/>
        <rFont val="Times New Roman"/>
        <family val="1"/>
        <charset val="204"/>
      </rPr>
      <t>(гр.14 x гр.16)</t>
    </r>
  </si>
  <si>
    <r>
      <t>Размер выплаты пособия (</t>
    </r>
    <r>
      <rPr>
        <b/>
        <sz val="10"/>
        <rFont val="Times New Roman"/>
        <family val="1"/>
        <charset val="204"/>
      </rPr>
      <t>индексация 4,0%</t>
    </r>
    <r>
      <rPr>
        <sz val="10"/>
        <rFont val="Times New Roman"/>
        <family val="1"/>
        <charset val="204"/>
      </rPr>
      <t>)</t>
    </r>
  </si>
  <si>
    <r>
      <t xml:space="preserve">Размер выплаты пособия с учетом районного коэффициента </t>
    </r>
    <r>
      <rPr>
        <b/>
        <sz val="10"/>
        <color indexed="8"/>
        <rFont val="Times New Roman"/>
        <family val="1"/>
        <charset val="204"/>
      </rPr>
      <t>(индексация 4,0%</t>
    </r>
    <r>
      <rPr>
        <sz val="10"/>
        <color indexed="8"/>
        <rFont val="Times New Roman"/>
        <family val="1"/>
        <charset val="204"/>
      </rPr>
      <t>)               (гр.6 x гр.7)</t>
    </r>
  </si>
  <si>
    <r>
      <t>Размер выплаты пособия (</t>
    </r>
    <r>
      <rPr>
        <b/>
        <sz val="10"/>
        <rFont val="Times New Roman"/>
        <family val="1"/>
        <charset val="204"/>
      </rPr>
      <t>индексация на 4,0%</t>
    </r>
    <r>
      <rPr>
        <sz val="10"/>
        <rFont val="Times New Roman"/>
        <family val="1"/>
        <charset val="204"/>
      </rPr>
      <t>)</t>
    </r>
  </si>
  <si>
    <r>
      <t>Размер выплаты пособия с учетом районного коэффициента (</t>
    </r>
    <r>
      <rPr>
        <b/>
        <sz val="10"/>
        <color indexed="8"/>
        <rFont val="Times New Roman"/>
        <family val="1"/>
        <charset val="204"/>
      </rPr>
      <t>индексация 4,0%</t>
    </r>
    <r>
      <rPr>
        <sz val="10"/>
        <color indexed="8"/>
        <rFont val="Times New Roman"/>
        <family val="1"/>
        <charset val="204"/>
      </rPr>
      <t>)               (гр.15 x гр.16)</t>
    </r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</si>
</sst>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General_)"/>
    <numFmt numFmtId="166" formatCode="#,##0.0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FF0000"/>
      <name val="Arial Cyr"/>
      <charset val="204"/>
    </font>
    <font>
      <sz val="11"/>
      <color rgb="FFFF0000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5">
    <xf numFmtId="0" fontId="0" fillId="0" borderId="0" xfId="0"/>
    <xf numFmtId="0" fontId="19" fillId="0" borderId="11" xfId="42" applyFont="1" applyFill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/>
    </xf>
    <xf numFmtId="0" fontId="20" fillId="0" borderId="11" xfId="42" applyFont="1" applyFill="1" applyBorder="1" applyAlignment="1">
      <alignment horizontal="center" vertical="center" wrapText="1"/>
    </xf>
    <xf numFmtId="0" fontId="20" fillId="0" borderId="11" xfId="42" applyFont="1" applyFill="1" applyBorder="1" applyAlignment="1">
      <alignment horizontal="left" vertical="center" wrapText="1"/>
    </xf>
    <xf numFmtId="3" fontId="20" fillId="0" borderId="11" xfId="0" applyNumberFormat="1" applyFont="1" applyBorder="1" applyAlignment="1">
      <alignment horizontal="right" vertical="center"/>
    </xf>
    <xf numFmtId="4" fontId="20" fillId="0" borderId="11" xfId="0" applyNumberFormat="1" applyFont="1" applyBorder="1" applyAlignment="1">
      <alignment horizontal="right" vertical="center"/>
    </xf>
    <xf numFmtId="164" fontId="20" fillId="0" borderId="11" xfId="0" applyNumberFormat="1" applyFont="1" applyBorder="1" applyAlignment="1">
      <alignment horizontal="right" vertical="center"/>
    </xf>
    <xf numFmtId="3" fontId="20" fillId="33" borderId="11" xfId="0" applyNumberFormat="1" applyFont="1" applyFill="1" applyBorder="1" applyAlignment="1">
      <alignment horizontal="right" vertical="center"/>
    </xf>
    <xf numFmtId="4" fontId="20" fillId="33" borderId="11" xfId="0" applyNumberFormat="1" applyFont="1" applyFill="1" applyBorder="1" applyAlignment="1">
      <alignment horizontal="right" vertical="center"/>
    </xf>
    <xf numFmtId="164" fontId="20" fillId="33" borderId="11" xfId="0" applyNumberFormat="1" applyFont="1" applyFill="1" applyBorder="1" applyAlignment="1">
      <alignment horizontal="right" vertical="center"/>
    </xf>
    <xf numFmtId="0" fontId="0" fillId="33" borderId="0" xfId="0" applyFill="1"/>
    <xf numFmtId="0" fontId="19" fillId="34" borderId="11" xfId="0" applyFont="1" applyFill="1" applyBorder="1" applyAlignment="1">
      <alignment horizontal="center" vertical="center"/>
    </xf>
    <xf numFmtId="4" fontId="19" fillId="34" borderId="11" xfId="0" applyNumberFormat="1" applyFont="1" applyFill="1" applyBorder="1" applyAlignment="1">
      <alignment horizontal="right" vertical="center"/>
    </xf>
    <xf numFmtId="4" fontId="20" fillId="34" borderId="11" xfId="0" applyNumberFormat="1" applyFont="1" applyFill="1" applyBorder="1" applyAlignment="1">
      <alignment horizontal="right" vertical="center"/>
    </xf>
    <xf numFmtId="0" fontId="0" fillId="34" borderId="0" xfId="0" applyFill="1"/>
    <xf numFmtId="0" fontId="22" fillId="33" borderId="11" xfId="0" applyFont="1" applyFill="1" applyBorder="1" applyAlignment="1">
      <alignment horizontal="left" vertical="center" wrapText="1"/>
    </xf>
    <xf numFmtId="165" fontId="23" fillId="33" borderId="11" xfId="0" applyNumberFormat="1" applyFont="1" applyFill="1" applyBorder="1" applyAlignment="1">
      <alignment horizontal="left" vertical="center" wrapText="1"/>
    </xf>
    <xf numFmtId="0" fontId="24" fillId="33" borderId="11" xfId="0" applyFont="1" applyFill="1" applyBorder="1" applyAlignment="1">
      <alignment horizontal="left" vertical="center" wrapText="1"/>
    </xf>
    <xf numFmtId="166" fontId="20" fillId="34" borderId="11" xfId="0" applyNumberFormat="1" applyFont="1" applyFill="1" applyBorder="1" applyAlignment="1">
      <alignment horizontal="right" vertical="center"/>
    </xf>
    <xf numFmtId="166" fontId="19" fillId="34" borderId="11" xfId="0" applyNumberFormat="1" applyFont="1" applyFill="1" applyBorder="1" applyAlignment="1">
      <alignment horizontal="right" vertical="center"/>
    </xf>
    <xf numFmtId="0" fontId="0" fillId="0" borderId="0" xfId="0" applyFill="1"/>
    <xf numFmtId="0" fontId="20" fillId="33" borderId="11" xfId="42" applyFont="1" applyFill="1" applyBorder="1" applyAlignment="1">
      <alignment horizontal="center" vertical="center" wrapText="1"/>
    </xf>
    <xf numFmtId="166" fontId="19" fillId="33" borderId="11" xfId="0" applyNumberFormat="1" applyFont="1" applyFill="1" applyBorder="1" applyAlignment="1">
      <alignment horizontal="right" vertical="center"/>
    </xf>
    <xf numFmtId="0" fontId="20" fillId="34" borderId="11" xfId="42" applyFont="1" applyFill="1" applyBorder="1" applyAlignment="1">
      <alignment horizontal="center" vertical="center" wrapText="1"/>
    </xf>
    <xf numFmtId="0" fontId="19" fillId="34" borderId="11" xfId="42" applyFont="1" applyFill="1" applyBorder="1" applyAlignment="1">
      <alignment horizontal="left" vertical="center" wrapText="1"/>
    </xf>
    <xf numFmtId="3" fontId="19" fillId="34" borderId="11" xfId="0" applyNumberFormat="1" applyFont="1" applyFill="1" applyBorder="1" applyAlignment="1">
      <alignment horizontal="right" vertical="center"/>
    </xf>
    <xf numFmtId="164" fontId="19" fillId="34" borderId="11" xfId="0" applyNumberFormat="1" applyFont="1" applyFill="1" applyBorder="1" applyAlignment="1">
      <alignment horizontal="right" vertical="center"/>
    </xf>
    <xf numFmtId="166" fontId="0" fillId="0" borderId="0" xfId="0" applyNumberFormat="1"/>
    <xf numFmtId="166" fontId="25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33" borderId="11" xfId="0" applyFill="1" applyBorder="1"/>
    <xf numFmtId="166" fontId="27" fillId="33" borderId="11" xfId="0" applyNumberFormat="1" applyFont="1" applyFill="1" applyBorder="1"/>
    <xf numFmtId="4" fontId="0" fillId="0" borderId="0" xfId="0" applyNumberFormat="1"/>
    <xf numFmtId="166" fontId="0" fillId="33" borderId="0" xfId="0" applyNumberFormat="1" applyFill="1"/>
    <xf numFmtId="10" fontId="0" fillId="0" borderId="0" xfId="0" applyNumberFormat="1"/>
    <xf numFmtId="0" fontId="0" fillId="35" borderId="0" xfId="0" applyFill="1"/>
    <xf numFmtId="0" fontId="0" fillId="35" borderId="11" xfId="0" applyFill="1" applyBorder="1" applyAlignment="1">
      <alignment horizontal="right"/>
    </xf>
    <xf numFmtId="166" fontId="19" fillId="35" borderId="11" xfId="0" applyNumberFormat="1" applyFont="1" applyFill="1" applyBorder="1" applyAlignment="1">
      <alignment horizontal="right" vertical="center"/>
    </xf>
    <xf numFmtId="166" fontId="27" fillId="35" borderId="11" xfId="0" applyNumberFormat="1" applyFont="1" applyFill="1" applyBorder="1"/>
    <xf numFmtId="4" fontId="19" fillId="35" borderId="11" xfId="0" applyNumberFormat="1" applyFont="1" applyFill="1" applyBorder="1" applyAlignment="1">
      <alignment horizontal="right" vertical="center"/>
    </xf>
    <xf numFmtId="166" fontId="0" fillId="35" borderId="11" xfId="0" applyNumberFormat="1" applyFill="1" applyBorder="1" applyAlignment="1">
      <alignment vertical="center"/>
    </xf>
    <xf numFmtId="166" fontId="19" fillId="35" borderId="14" xfId="0" applyNumberFormat="1" applyFont="1" applyFill="1" applyBorder="1" applyAlignment="1">
      <alignment horizontal="right" vertical="center"/>
    </xf>
    <xf numFmtId="166" fontId="25" fillId="35" borderId="11" xfId="0" applyNumberFormat="1" applyFont="1" applyFill="1" applyBorder="1" applyAlignment="1">
      <alignment horizontal="center" vertical="center"/>
    </xf>
    <xf numFmtId="166" fontId="0" fillId="35" borderId="0" xfId="0" applyNumberFormat="1" applyFill="1"/>
    <xf numFmtId="0" fontId="0" fillId="35" borderId="11" xfId="0" applyFill="1" applyBorder="1"/>
    <xf numFmtId="0" fontId="28" fillId="0" borderId="0" xfId="0" applyFont="1" applyFill="1" applyAlignment="1">
      <alignment horizontal="right"/>
    </xf>
    <xf numFmtId="4" fontId="19" fillId="0" borderId="11" xfId="0" applyNumberFormat="1" applyFont="1" applyFill="1" applyBorder="1" applyAlignment="1">
      <alignment horizontal="right" vertical="center"/>
    </xf>
    <xf numFmtId="0" fontId="0" fillId="0" borderId="11" xfId="0" applyFill="1" applyBorder="1"/>
    <xf numFmtId="166" fontId="20" fillId="36" borderId="11" xfId="0" applyNumberFormat="1" applyFont="1" applyFill="1" applyBorder="1" applyAlignment="1">
      <alignment horizontal="right" vertical="center"/>
    </xf>
    <xf numFmtId="166" fontId="0" fillId="36" borderId="0" xfId="0" applyNumberFormat="1" applyFill="1"/>
    <xf numFmtId="166" fontId="25" fillId="35" borderId="11" xfId="0" applyNumberFormat="1" applyFont="1" applyFill="1" applyBorder="1" applyAlignment="1">
      <alignment horizontal="right" vertical="center"/>
    </xf>
    <xf numFmtId="4" fontId="0" fillId="33" borderId="0" xfId="0" applyNumberFormat="1" applyFill="1"/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35" borderId="12" xfId="0" applyFont="1" applyFill="1" applyBorder="1" applyAlignment="1">
      <alignment horizontal="center" vertical="center" wrapText="1"/>
    </xf>
    <xf numFmtId="0" fontId="26" fillId="35" borderId="13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0" fillId="0" borderId="12" xfId="42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0" fillId="0" borderId="13" xfId="42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99FFCC"/>
      <color rgb="FF66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36"/>
  <sheetViews>
    <sheetView tabSelected="1" zoomScale="81" zoomScaleNormal="81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AL19" sqref="AL19"/>
    </sheetView>
  </sheetViews>
  <sheetFormatPr defaultRowHeight="15"/>
  <cols>
    <col min="1" max="1" width="3.7109375" customWidth="1"/>
    <col min="2" max="2" width="27.5703125" customWidth="1"/>
    <col min="3" max="3" width="8.140625" customWidth="1"/>
    <col min="4" max="4" width="6.5703125" customWidth="1"/>
    <col min="5" max="5" width="9" customWidth="1"/>
    <col min="6" max="6" width="10.85546875" customWidth="1"/>
    <col min="7" max="7" width="11.42578125" customWidth="1"/>
    <col min="8" max="8" width="8" customWidth="1"/>
    <col min="9" max="9" width="10.5703125" customWidth="1"/>
    <col min="10" max="10" width="11.5703125" customWidth="1"/>
    <col min="11" max="11" width="12.7109375" customWidth="1"/>
    <col min="12" max="12" width="13.85546875" style="15" customWidth="1"/>
    <col min="13" max="13" width="11.85546875" customWidth="1"/>
    <col min="14" max="14" width="12" customWidth="1"/>
    <col min="15" max="15" width="9.85546875" customWidth="1"/>
    <col min="16" max="16" width="9.7109375" customWidth="1"/>
    <col min="17" max="17" width="8.140625" customWidth="1"/>
    <col min="18" max="18" width="10.28515625" customWidth="1"/>
    <col min="19" max="19" width="11.5703125" customWidth="1"/>
    <col min="20" max="20" width="14" customWidth="1"/>
    <col min="21" max="21" width="17.7109375" style="11" customWidth="1"/>
    <col min="22" max="22" width="15.42578125" style="11" customWidth="1"/>
    <col min="23" max="23" width="13" hidden="1" customWidth="1"/>
    <col min="24" max="24" width="15.28515625" hidden="1" customWidth="1"/>
    <col min="25" max="25" width="15.140625" hidden="1" customWidth="1"/>
    <col min="26" max="26" width="15.5703125" hidden="1" customWidth="1"/>
    <col min="27" max="27" width="4.42578125" hidden="1" customWidth="1"/>
    <col min="28" max="28" width="4.28515625" hidden="1" customWidth="1"/>
    <col min="29" max="29" width="16.140625" hidden="1" customWidth="1"/>
    <col min="30" max="30" width="8.85546875" hidden="1" customWidth="1"/>
    <col min="31" max="31" width="10.5703125" hidden="1" customWidth="1"/>
    <col min="32" max="32" width="11.42578125" hidden="1" customWidth="1"/>
    <col min="33" max="33" width="9.7109375" hidden="1" customWidth="1"/>
    <col min="34" max="34" width="12.28515625" hidden="1" customWidth="1"/>
    <col min="35" max="35" width="12.85546875" hidden="1" customWidth="1"/>
  </cols>
  <sheetData>
    <row r="1" spans="1:35" ht="60.7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35" ht="30.75" customHeight="1">
      <c r="A2" s="62" t="s">
        <v>1</v>
      </c>
      <c r="B2" s="62" t="s">
        <v>2</v>
      </c>
      <c r="C2" s="63" t="s">
        <v>3</v>
      </c>
      <c r="D2" s="64" t="s">
        <v>4</v>
      </c>
      <c r="E2" s="65"/>
      <c r="F2" s="64" t="s">
        <v>5</v>
      </c>
      <c r="G2" s="66"/>
      <c r="H2" s="66"/>
      <c r="I2" s="66"/>
      <c r="J2" s="65"/>
      <c r="K2" s="63" t="s">
        <v>6</v>
      </c>
      <c r="L2" s="67" t="s">
        <v>117</v>
      </c>
      <c r="M2" s="63" t="s">
        <v>7</v>
      </c>
      <c r="N2" s="63" t="s">
        <v>8</v>
      </c>
      <c r="O2" s="64" t="s">
        <v>9</v>
      </c>
      <c r="P2" s="66"/>
      <c r="Q2" s="66"/>
      <c r="R2" s="66"/>
      <c r="S2" s="65"/>
      <c r="T2" s="63" t="s">
        <v>6</v>
      </c>
      <c r="U2" s="67" t="s">
        <v>121</v>
      </c>
      <c r="V2" s="68" t="s">
        <v>122</v>
      </c>
      <c r="W2" s="36"/>
      <c r="X2" s="36"/>
      <c r="Y2" s="56" t="s">
        <v>105</v>
      </c>
      <c r="Z2" s="58" t="s">
        <v>106</v>
      </c>
      <c r="AA2" s="60" t="s">
        <v>107</v>
      </c>
      <c r="AB2" s="60" t="s">
        <v>108</v>
      </c>
      <c r="AC2" s="53" t="s">
        <v>10</v>
      </c>
      <c r="AI2" s="56" t="s">
        <v>112</v>
      </c>
    </row>
    <row r="3" spans="1:35" ht="147.75" customHeight="1">
      <c r="A3" s="69"/>
      <c r="B3" s="69"/>
      <c r="C3" s="70"/>
      <c r="D3" s="71" t="s">
        <v>11</v>
      </c>
      <c r="E3" s="71" t="s">
        <v>12</v>
      </c>
      <c r="F3" s="71" t="s">
        <v>113</v>
      </c>
      <c r="G3" s="74" t="s">
        <v>115</v>
      </c>
      <c r="H3" s="71" t="s">
        <v>13</v>
      </c>
      <c r="I3" s="71" t="s">
        <v>118</v>
      </c>
      <c r="J3" s="71" t="s">
        <v>114</v>
      </c>
      <c r="K3" s="70"/>
      <c r="L3" s="72"/>
      <c r="M3" s="70"/>
      <c r="N3" s="70"/>
      <c r="O3" s="71" t="s">
        <v>113</v>
      </c>
      <c r="P3" s="74" t="s">
        <v>116</v>
      </c>
      <c r="Q3" s="71" t="s">
        <v>13</v>
      </c>
      <c r="R3" s="71" t="s">
        <v>120</v>
      </c>
      <c r="S3" s="71" t="s">
        <v>119</v>
      </c>
      <c r="T3" s="70"/>
      <c r="U3" s="72"/>
      <c r="V3" s="73"/>
      <c r="W3" s="36"/>
      <c r="X3" s="36"/>
      <c r="Y3" s="57"/>
      <c r="Z3" s="59"/>
      <c r="AA3" s="61"/>
      <c r="AB3" s="61"/>
      <c r="AC3" s="54"/>
      <c r="AE3" s="35">
        <v>1.4999999999999999E-2</v>
      </c>
      <c r="AF3" s="35">
        <v>1.4999999999999999E-2</v>
      </c>
      <c r="AI3" s="57" t="s">
        <v>112</v>
      </c>
    </row>
    <row r="4" spans="1:35" ht="15" customHeight="1">
      <c r="A4" s="1"/>
      <c r="B4" s="1">
        <v>1</v>
      </c>
      <c r="C4" s="2">
        <v>2</v>
      </c>
      <c r="D4" s="2">
        <v>3</v>
      </c>
      <c r="E4" s="2">
        <v>4</v>
      </c>
      <c r="F4" s="1">
        <v>5</v>
      </c>
      <c r="G4" s="2">
        <v>6</v>
      </c>
      <c r="H4" s="2">
        <v>7</v>
      </c>
      <c r="I4" s="2">
        <v>8</v>
      </c>
      <c r="J4" s="1">
        <v>9</v>
      </c>
      <c r="K4" s="2">
        <v>10</v>
      </c>
      <c r="L4" s="2">
        <v>11</v>
      </c>
      <c r="M4" s="2">
        <v>12</v>
      </c>
      <c r="N4" s="1">
        <v>13</v>
      </c>
      <c r="O4" s="2">
        <v>14</v>
      </c>
      <c r="P4" s="2">
        <v>15</v>
      </c>
      <c r="Q4" s="2">
        <v>16</v>
      </c>
      <c r="R4" s="1">
        <v>17</v>
      </c>
      <c r="S4" s="2">
        <v>18</v>
      </c>
      <c r="T4" s="2">
        <v>19</v>
      </c>
      <c r="U4" s="2">
        <v>20</v>
      </c>
      <c r="V4" s="1">
        <v>21</v>
      </c>
      <c r="W4" s="37" t="s">
        <v>102</v>
      </c>
      <c r="X4" s="38">
        <f>X5/100*5</f>
        <v>49840.710000000006</v>
      </c>
      <c r="Y4" s="46" t="s">
        <v>109</v>
      </c>
      <c r="Z4" s="39">
        <v>58500000</v>
      </c>
      <c r="AA4" s="32">
        <v>68500000</v>
      </c>
      <c r="AB4" s="32">
        <v>78500000</v>
      </c>
      <c r="AC4" s="12">
        <v>19</v>
      </c>
    </row>
    <row r="5" spans="1:35" ht="18.75" customHeight="1">
      <c r="A5" s="24"/>
      <c r="B5" s="25" t="s">
        <v>14</v>
      </c>
      <c r="C5" s="26">
        <f>SUM(C6:C91)</f>
        <v>1884</v>
      </c>
      <c r="D5" s="26">
        <f t="shared" ref="D5:E5" si="0">SUM(D6:D91)</f>
        <v>255</v>
      </c>
      <c r="E5" s="26">
        <f t="shared" si="0"/>
        <v>1629</v>
      </c>
      <c r="F5" s="13"/>
      <c r="G5" s="13"/>
      <c r="H5" s="27"/>
      <c r="I5" s="27"/>
      <c r="J5" s="13"/>
      <c r="K5" s="13">
        <f>SUM(K6:K91)</f>
        <v>251830.97000000006</v>
      </c>
      <c r="L5" s="13">
        <f>SUM(L6:L91)</f>
        <v>58558924.999999993</v>
      </c>
      <c r="M5" s="26">
        <f>SUM(M6:M91)</f>
        <v>5385</v>
      </c>
      <c r="N5" s="26">
        <f>SUM(N6:N91)</f>
        <v>5764</v>
      </c>
      <c r="O5" s="13"/>
      <c r="P5" s="13"/>
      <c r="Q5" s="27"/>
      <c r="R5" s="27"/>
      <c r="S5" s="13"/>
      <c r="T5" s="13">
        <f>SUM(T6:T91)</f>
        <v>3429667.6199999996</v>
      </c>
      <c r="U5" s="13">
        <f>SUM(U6:U91)</f>
        <v>938255031.59999955</v>
      </c>
      <c r="V5" s="40">
        <f>SUM(V6:V92)</f>
        <v>1027695.9000000001</v>
      </c>
      <c r="W5" s="37" t="s">
        <v>104</v>
      </c>
      <c r="X5" s="41">
        <f>SUM(V6:V91)</f>
        <v>996814.20000000019</v>
      </c>
      <c r="Y5" s="47">
        <f>SUM(Y6:Y91)</f>
        <v>925688511.01100016</v>
      </c>
      <c r="Z5" s="40">
        <f t="shared" ref="Z5:AB5" si="1">SUM(Z6:Z91)</f>
        <v>969195871.02851737</v>
      </c>
      <c r="AA5" s="13">
        <f t="shared" si="1"/>
        <v>0</v>
      </c>
      <c r="AB5" s="13">
        <f t="shared" si="1"/>
        <v>0</v>
      </c>
      <c r="AC5" s="13">
        <v>1233103062.4500005</v>
      </c>
    </row>
    <row r="6" spans="1:35">
      <c r="A6" s="22">
        <v>1</v>
      </c>
      <c r="B6" s="4" t="s">
        <v>42</v>
      </c>
      <c r="C6" s="5">
        <f>D6+E6</f>
        <v>1</v>
      </c>
      <c r="D6" s="5">
        <v>0</v>
      </c>
      <c r="E6" s="5">
        <v>1</v>
      </c>
      <c r="F6" s="6">
        <v>26539.759999999998</v>
      </c>
      <c r="G6" s="9">
        <f>F6*1.047</f>
        <v>27787.128719999997</v>
      </c>
      <c r="H6" s="7">
        <v>1</v>
      </c>
      <c r="I6" s="6">
        <f>F6*H6</f>
        <v>26539.759999999998</v>
      </c>
      <c r="J6" s="6">
        <f t="shared" ref="J6:J65" si="2">G6*H6</f>
        <v>27787.128719999997</v>
      </c>
      <c r="K6" s="6">
        <v>420</v>
      </c>
      <c r="L6" s="14">
        <f>ROUND((D6*I6+E6*J6+K6),1)</f>
        <v>28207.1</v>
      </c>
      <c r="M6" s="5">
        <v>13</v>
      </c>
      <c r="N6" s="5">
        <v>13</v>
      </c>
      <c r="O6" s="6">
        <v>11374.18</v>
      </c>
      <c r="P6" s="9">
        <f>O6*1.047</f>
        <v>11908.766459999999</v>
      </c>
      <c r="Q6" s="7">
        <v>1</v>
      </c>
      <c r="R6" s="6">
        <f>O6*Q6</f>
        <v>11374.18</v>
      </c>
      <c r="S6" s="6">
        <f>P6*Q6</f>
        <v>11908.766459999999</v>
      </c>
      <c r="T6" s="6">
        <v>20000</v>
      </c>
      <c r="U6" s="14">
        <f>ROUND(N6*R6+N6*S6*11+T6,1)</f>
        <v>1870817.9</v>
      </c>
      <c r="V6" s="51">
        <f>ROUND(((L6+U6)/1000),1)</f>
        <v>1899</v>
      </c>
      <c r="W6" s="40" t="s">
        <v>103</v>
      </c>
      <c r="X6" s="42">
        <f>X4+X5</f>
        <v>1046654.9100000001</v>
      </c>
      <c r="Y6" s="29">
        <v>1813381.17</v>
      </c>
      <c r="Z6" s="43">
        <f t="shared" ref="Z6:Z37" si="3">Y6*1.047</f>
        <v>1898610.0849899999</v>
      </c>
      <c r="AA6" s="30"/>
      <c r="AB6" s="30"/>
      <c r="AC6" s="19">
        <v>2288968.9</v>
      </c>
      <c r="AD6" s="28">
        <f>V6-(Z6/1000)</f>
        <v>0.38991501000009521</v>
      </c>
      <c r="AE6" s="6">
        <f>L6*1.5/100</f>
        <v>423.10649999999993</v>
      </c>
      <c r="AF6" s="6">
        <f>U6*1.5/100</f>
        <v>28062.268499999995</v>
      </c>
      <c r="AG6" s="33">
        <f>AE6-K6</f>
        <v>3.1064999999999259</v>
      </c>
      <c r="AH6" s="33">
        <f>AF6-T6</f>
        <v>8062.2684999999947</v>
      </c>
      <c r="AI6" s="33">
        <v>13712.35</v>
      </c>
    </row>
    <row r="7" spans="1:35">
      <c r="A7" s="22">
        <v>2</v>
      </c>
      <c r="B7" s="4" t="s">
        <v>71</v>
      </c>
      <c r="C7" s="5">
        <f>D7+E7</f>
        <v>10</v>
      </c>
      <c r="D7" s="5">
        <v>2</v>
      </c>
      <c r="E7" s="5">
        <v>8</v>
      </c>
      <c r="F7" s="6">
        <v>26539.759999999998</v>
      </c>
      <c r="G7" s="9">
        <f>F7*1.047</f>
        <v>27787.128719999997</v>
      </c>
      <c r="H7" s="7">
        <v>1.4</v>
      </c>
      <c r="I7" s="6">
        <f t="shared" ref="I7:I70" si="4">F7*H7</f>
        <v>37155.663999999997</v>
      </c>
      <c r="J7" s="6">
        <f t="shared" si="2"/>
        <v>38901.980207999994</v>
      </c>
      <c r="K7" s="6">
        <v>0</v>
      </c>
      <c r="L7" s="14">
        <f t="shared" ref="L7:L70" si="5">ROUND((D7*I7+E7*J7+K7),1)</f>
        <v>385527.2</v>
      </c>
      <c r="M7" s="5">
        <v>25</v>
      </c>
      <c r="N7" s="5">
        <v>25</v>
      </c>
      <c r="O7" s="6">
        <v>11374.18</v>
      </c>
      <c r="P7" s="9">
        <f t="shared" ref="P7:P66" si="6">O7*1.047</f>
        <v>11908.766459999999</v>
      </c>
      <c r="Q7" s="7">
        <v>1.4</v>
      </c>
      <c r="R7" s="6">
        <f t="shared" ref="R7:R70" si="7">O7*Q7</f>
        <v>15923.851999999999</v>
      </c>
      <c r="S7" s="6">
        <f>P7*Q7</f>
        <v>16672.273043999998</v>
      </c>
      <c r="T7" s="6">
        <v>0</v>
      </c>
      <c r="U7" s="14">
        <f t="shared" ref="U7:U70" si="8">ROUND(N7*R7+N7*S7*11+T7,1)</f>
        <v>4982971.4000000004</v>
      </c>
      <c r="V7" s="51">
        <f>ROUND(((L7+U7)/1000),1)</f>
        <v>5368.5</v>
      </c>
      <c r="W7" s="36"/>
      <c r="X7" s="36"/>
      <c r="Y7" s="29">
        <v>4772674.51</v>
      </c>
      <c r="Z7" s="43">
        <f t="shared" si="3"/>
        <v>4996990.2119699996</v>
      </c>
      <c r="AA7" s="30"/>
      <c r="AB7" s="30"/>
      <c r="AC7" s="49">
        <v>5368498.5999999996</v>
      </c>
      <c r="AD7" s="28">
        <f t="shared" ref="AD7:AD70" si="9">V7-(Z7/1000)</f>
        <v>371.50978802999998</v>
      </c>
      <c r="AE7" s="6">
        <f t="shared" ref="AE7:AE70" si="10">L7*1.5/100</f>
        <v>5782.9080000000004</v>
      </c>
      <c r="AF7" s="6">
        <f t="shared" ref="AF7:AF70" si="11">U7*1.5/100</f>
        <v>74744.571000000011</v>
      </c>
      <c r="AG7" s="33">
        <f t="shared" ref="AG7:AG70" si="12">AE7-K7</f>
        <v>5782.9080000000004</v>
      </c>
      <c r="AH7" s="33">
        <f t="shared" ref="AH7:AH70" si="13">AF7-T7</f>
        <v>74744.571000000011</v>
      </c>
      <c r="AI7">
        <v>0</v>
      </c>
    </row>
    <row r="8" spans="1:35">
      <c r="A8" s="22">
        <v>3</v>
      </c>
      <c r="B8" s="4" t="s">
        <v>53</v>
      </c>
      <c r="C8" s="5">
        <f t="shared" ref="C8:C71" si="14">D8+E8</f>
        <v>65</v>
      </c>
      <c r="D8" s="5">
        <v>5</v>
      </c>
      <c r="E8" s="5">
        <v>60</v>
      </c>
      <c r="F8" s="6">
        <v>26539.759999999998</v>
      </c>
      <c r="G8" s="9">
        <f t="shared" ref="G8:G67" si="15">F8*1.047</f>
        <v>27787.128719999997</v>
      </c>
      <c r="H8" s="7">
        <v>1.1499999999999999</v>
      </c>
      <c r="I8" s="6">
        <f t="shared" si="4"/>
        <v>30520.723999999995</v>
      </c>
      <c r="J8" s="6">
        <f t="shared" si="2"/>
        <v>31955.198027999995</v>
      </c>
      <c r="K8" s="6">
        <v>0</v>
      </c>
      <c r="L8" s="14">
        <f t="shared" si="5"/>
        <v>2069915.5</v>
      </c>
      <c r="M8" s="5">
        <v>161</v>
      </c>
      <c r="N8" s="5">
        <v>161</v>
      </c>
      <c r="O8" s="6">
        <v>11374.18</v>
      </c>
      <c r="P8" s="9">
        <f t="shared" si="6"/>
        <v>11908.766459999999</v>
      </c>
      <c r="Q8" s="7">
        <v>1.1499999999999999</v>
      </c>
      <c r="R8" s="6">
        <f t="shared" si="7"/>
        <v>13080.306999999999</v>
      </c>
      <c r="S8" s="6">
        <f>P8*Q8</f>
        <v>13695.081428999998</v>
      </c>
      <c r="T8" s="6">
        <v>0</v>
      </c>
      <c r="U8" s="14">
        <f t="shared" si="8"/>
        <v>26359918.600000001</v>
      </c>
      <c r="V8" s="51">
        <f t="shared" ref="V8:V71" si="16">ROUND(((L8+U8)/1000),1)</f>
        <v>28429.8</v>
      </c>
      <c r="W8" s="36"/>
      <c r="X8" s="36"/>
      <c r="Y8" s="29">
        <v>27033184.960000001</v>
      </c>
      <c r="Z8" s="43">
        <f t="shared" si="3"/>
        <v>28303744.65312</v>
      </c>
      <c r="AA8" s="30"/>
      <c r="AB8" s="30"/>
      <c r="AC8" s="19">
        <v>38353222.399999999</v>
      </c>
      <c r="AD8" s="28">
        <f t="shared" si="9"/>
        <v>126.05534687999898</v>
      </c>
      <c r="AE8" s="6">
        <f t="shared" si="10"/>
        <v>31048.732499999998</v>
      </c>
      <c r="AF8" s="6">
        <f t="shared" si="11"/>
        <v>395398.77900000004</v>
      </c>
      <c r="AG8" s="33">
        <f t="shared" si="12"/>
        <v>31048.732499999998</v>
      </c>
      <c r="AH8" s="33">
        <f t="shared" si="13"/>
        <v>395398.77900000004</v>
      </c>
      <c r="AI8">
        <v>0</v>
      </c>
    </row>
    <row r="9" spans="1:35">
      <c r="A9" s="22">
        <v>4</v>
      </c>
      <c r="B9" s="4" t="s">
        <v>72</v>
      </c>
      <c r="C9" s="5">
        <f t="shared" si="14"/>
        <v>39</v>
      </c>
      <c r="D9" s="5">
        <v>3</v>
      </c>
      <c r="E9" s="5">
        <v>36</v>
      </c>
      <c r="F9" s="6">
        <v>26539.759999999998</v>
      </c>
      <c r="G9" s="9">
        <f t="shared" si="15"/>
        <v>27787.128719999997</v>
      </c>
      <c r="H9" s="7">
        <v>1.21</v>
      </c>
      <c r="I9" s="6">
        <f t="shared" si="4"/>
        <v>32113.109599999996</v>
      </c>
      <c r="J9" s="6">
        <f t="shared" si="2"/>
        <v>33622.425751199997</v>
      </c>
      <c r="K9" s="6">
        <v>0</v>
      </c>
      <c r="L9" s="14">
        <f t="shared" si="5"/>
        <v>1306746.7</v>
      </c>
      <c r="M9" s="5">
        <v>89</v>
      </c>
      <c r="N9" s="5">
        <v>89</v>
      </c>
      <c r="O9" s="6">
        <v>11374.18</v>
      </c>
      <c r="P9" s="9">
        <f t="shared" si="6"/>
        <v>11908.766459999999</v>
      </c>
      <c r="Q9" s="7">
        <v>1.21</v>
      </c>
      <c r="R9" s="6">
        <f t="shared" si="7"/>
        <v>13762.757799999999</v>
      </c>
      <c r="S9" s="6">
        <f t="shared" ref="S9:S68" si="17">P9*Q9</f>
        <v>14409.607416599998</v>
      </c>
      <c r="T9" s="6">
        <v>0</v>
      </c>
      <c r="U9" s="14">
        <f t="shared" si="8"/>
        <v>15331891.1</v>
      </c>
      <c r="V9" s="51">
        <f t="shared" si="16"/>
        <v>16638.599999999999</v>
      </c>
      <c r="W9" s="36"/>
      <c r="X9" s="36"/>
      <c r="Y9" s="29">
        <v>14215558.1</v>
      </c>
      <c r="Z9" s="43">
        <f t="shared" si="3"/>
        <v>14883689.330699999</v>
      </c>
      <c r="AA9" s="30"/>
      <c r="AB9" s="30"/>
      <c r="AC9" s="49">
        <v>16638637.800000001</v>
      </c>
      <c r="AD9" s="28">
        <f t="shared" si="9"/>
        <v>1754.9106692999994</v>
      </c>
      <c r="AE9" s="6">
        <f t="shared" si="10"/>
        <v>19601.200499999999</v>
      </c>
      <c r="AF9" s="6">
        <f t="shared" si="11"/>
        <v>229978.36649999997</v>
      </c>
      <c r="AG9" s="33">
        <f t="shared" si="12"/>
        <v>19601.200499999999</v>
      </c>
      <c r="AH9" s="33">
        <f t="shared" si="13"/>
        <v>229978.36649999997</v>
      </c>
      <c r="AI9">
        <v>0</v>
      </c>
    </row>
    <row r="10" spans="1:35">
      <c r="A10" s="22">
        <v>5</v>
      </c>
      <c r="B10" s="4" t="s">
        <v>49</v>
      </c>
      <c r="C10" s="5">
        <f t="shared" si="14"/>
        <v>30</v>
      </c>
      <c r="D10" s="5">
        <v>5</v>
      </c>
      <c r="E10" s="5">
        <v>25</v>
      </c>
      <c r="F10" s="6">
        <v>26539.759999999998</v>
      </c>
      <c r="G10" s="9">
        <f t="shared" si="15"/>
        <v>27787.128719999997</v>
      </c>
      <c r="H10" s="7">
        <v>1</v>
      </c>
      <c r="I10" s="6">
        <f t="shared" si="4"/>
        <v>26539.759999999998</v>
      </c>
      <c r="J10" s="6">
        <f t="shared" si="2"/>
        <v>27787.128719999997</v>
      </c>
      <c r="K10" s="6">
        <v>5080.8599999999997</v>
      </c>
      <c r="L10" s="14">
        <f t="shared" si="5"/>
        <v>832457.9</v>
      </c>
      <c r="M10" s="5">
        <v>60</v>
      </c>
      <c r="N10" s="5">
        <v>76</v>
      </c>
      <c r="O10" s="6">
        <v>11374.18</v>
      </c>
      <c r="P10" s="9">
        <f t="shared" si="6"/>
        <v>11908.766459999999</v>
      </c>
      <c r="Q10" s="7">
        <v>1</v>
      </c>
      <c r="R10" s="6">
        <f t="shared" si="7"/>
        <v>11374.18</v>
      </c>
      <c r="S10" s="6">
        <f t="shared" si="17"/>
        <v>11908.766459999999</v>
      </c>
      <c r="T10" s="6">
        <v>35275.660000000003</v>
      </c>
      <c r="U10" s="14">
        <f t="shared" si="8"/>
        <v>10855442.1</v>
      </c>
      <c r="V10" s="51">
        <f t="shared" si="16"/>
        <v>11687.9</v>
      </c>
      <c r="W10" s="36"/>
      <c r="X10" s="36"/>
      <c r="Y10" s="29">
        <v>10038733.68</v>
      </c>
      <c r="Z10" s="43">
        <f t="shared" si="3"/>
        <v>10510554.162959998</v>
      </c>
      <c r="AA10" s="30"/>
      <c r="AB10" s="30"/>
      <c r="AC10" s="19">
        <v>13958959.9</v>
      </c>
      <c r="AD10" s="28">
        <f t="shared" si="9"/>
        <v>1177.3458370400003</v>
      </c>
      <c r="AE10" s="6">
        <f t="shared" si="10"/>
        <v>12486.8685</v>
      </c>
      <c r="AF10" s="6">
        <f t="shared" si="11"/>
        <v>162831.63149999999</v>
      </c>
      <c r="AG10" s="33">
        <f t="shared" si="12"/>
        <v>7406.0085000000008</v>
      </c>
      <c r="AH10" s="33">
        <f t="shared" si="13"/>
        <v>127555.97149999999</v>
      </c>
      <c r="AI10" s="33">
        <v>35275.660000000003</v>
      </c>
    </row>
    <row r="11" spans="1:35">
      <c r="A11" s="22">
        <v>6</v>
      </c>
      <c r="B11" s="4" t="s">
        <v>50</v>
      </c>
      <c r="C11" s="5">
        <f t="shared" si="14"/>
        <v>4</v>
      </c>
      <c r="D11" s="5">
        <v>1</v>
      </c>
      <c r="E11" s="5">
        <v>3</v>
      </c>
      <c r="F11" s="6">
        <v>26539.759999999998</v>
      </c>
      <c r="G11" s="9">
        <f t="shared" si="15"/>
        <v>27787.128719999997</v>
      </c>
      <c r="H11" s="7">
        <v>1</v>
      </c>
      <c r="I11" s="6">
        <f t="shared" si="4"/>
        <v>26539.759999999998</v>
      </c>
      <c r="J11" s="6">
        <f t="shared" si="2"/>
        <v>27787.128719999997</v>
      </c>
      <c r="K11" s="6">
        <v>1650</v>
      </c>
      <c r="L11" s="14">
        <f t="shared" si="5"/>
        <v>111551.1</v>
      </c>
      <c r="M11" s="5">
        <v>7</v>
      </c>
      <c r="N11" s="5">
        <v>7</v>
      </c>
      <c r="O11" s="6">
        <v>11374.18</v>
      </c>
      <c r="P11" s="9">
        <f t="shared" si="6"/>
        <v>11908.766459999999</v>
      </c>
      <c r="Q11" s="7">
        <v>1</v>
      </c>
      <c r="R11" s="6">
        <f t="shared" si="7"/>
        <v>11374.18</v>
      </c>
      <c r="S11" s="6">
        <f t="shared" si="17"/>
        <v>11908.766459999999</v>
      </c>
      <c r="T11" s="6">
        <v>14856.19</v>
      </c>
      <c r="U11" s="14">
        <f t="shared" si="8"/>
        <v>1011450.5</v>
      </c>
      <c r="V11" s="51">
        <f t="shared" si="16"/>
        <v>1123</v>
      </c>
      <c r="W11" s="36"/>
      <c r="X11" s="36"/>
      <c r="Y11" s="29">
        <v>1061214.9099999999</v>
      </c>
      <c r="Z11" s="43">
        <f t="shared" si="3"/>
        <v>1111092.0107699998</v>
      </c>
      <c r="AA11" s="30"/>
      <c r="AB11" s="30"/>
      <c r="AC11" s="19">
        <v>1207595.2</v>
      </c>
      <c r="AD11" s="28">
        <f t="shared" si="9"/>
        <v>11.907989230000112</v>
      </c>
      <c r="AE11" s="6">
        <f t="shared" si="10"/>
        <v>1673.2665000000002</v>
      </c>
      <c r="AF11" s="6">
        <f t="shared" si="11"/>
        <v>15171.7575</v>
      </c>
      <c r="AG11" s="33">
        <f t="shared" si="12"/>
        <v>23.266500000000178</v>
      </c>
      <c r="AH11" s="33">
        <f t="shared" si="13"/>
        <v>315.5674999999992</v>
      </c>
      <c r="AI11" s="33">
        <v>14856.19</v>
      </c>
    </row>
    <row r="12" spans="1:35" ht="18" customHeight="1">
      <c r="A12" s="22">
        <v>7</v>
      </c>
      <c r="B12" s="4" t="s">
        <v>93</v>
      </c>
      <c r="C12" s="5">
        <f t="shared" si="14"/>
        <v>2</v>
      </c>
      <c r="D12" s="5">
        <v>0</v>
      </c>
      <c r="E12" s="5">
        <v>2</v>
      </c>
      <c r="F12" s="6">
        <v>26539.759999999998</v>
      </c>
      <c r="G12" s="9">
        <f t="shared" si="15"/>
        <v>27787.128719999997</v>
      </c>
      <c r="H12" s="7">
        <v>1</v>
      </c>
      <c r="I12" s="6">
        <f t="shared" si="4"/>
        <v>26539.759999999998</v>
      </c>
      <c r="J12" s="6">
        <f t="shared" si="2"/>
        <v>27787.128719999997</v>
      </c>
      <c r="K12" s="6">
        <v>840</v>
      </c>
      <c r="L12" s="14">
        <f t="shared" si="5"/>
        <v>56414.3</v>
      </c>
      <c r="M12" s="5">
        <v>8</v>
      </c>
      <c r="N12" s="5">
        <v>10</v>
      </c>
      <c r="O12" s="6">
        <v>11374.18</v>
      </c>
      <c r="P12" s="9">
        <f t="shared" si="6"/>
        <v>11908.766459999999</v>
      </c>
      <c r="Q12" s="7">
        <v>1</v>
      </c>
      <c r="R12" s="6">
        <f t="shared" si="7"/>
        <v>11374.18</v>
      </c>
      <c r="S12" s="6">
        <f t="shared" si="17"/>
        <v>11908.766459999999</v>
      </c>
      <c r="T12" s="6">
        <v>21500</v>
      </c>
      <c r="U12" s="14">
        <f t="shared" si="8"/>
        <v>1445206.1</v>
      </c>
      <c r="V12" s="51">
        <f t="shared" si="16"/>
        <v>1501.6</v>
      </c>
      <c r="W12" s="36"/>
      <c r="X12" s="36"/>
      <c r="Y12" s="29">
        <v>1442570.49</v>
      </c>
      <c r="Z12" s="43">
        <f t="shared" si="3"/>
        <v>1510371.3030299998</v>
      </c>
      <c r="AA12" s="30"/>
      <c r="AB12" s="30"/>
      <c r="AC12" s="19">
        <v>2279005.7999999998</v>
      </c>
      <c r="AD12" s="28">
        <f t="shared" si="9"/>
        <v>-8.7713030299998991</v>
      </c>
      <c r="AE12" s="6">
        <f t="shared" si="10"/>
        <v>846.21450000000016</v>
      </c>
      <c r="AF12" s="6">
        <f t="shared" si="11"/>
        <v>21678.091500000002</v>
      </c>
      <c r="AG12" s="33">
        <f t="shared" si="12"/>
        <v>6.2145000000001573</v>
      </c>
      <c r="AH12" s="33">
        <f t="shared" si="13"/>
        <v>178.09150000000227</v>
      </c>
      <c r="AI12" s="33">
        <v>30642.04</v>
      </c>
    </row>
    <row r="13" spans="1:35">
      <c r="A13" s="22">
        <v>8</v>
      </c>
      <c r="B13" s="4" t="s">
        <v>43</v>
      </c>
      <c r="C13" s="5">
        <f t="shared" si="14"/>
        <v>6</v>
      </c>
      <c r="D13" s="5">
        <v>1</v>
      </c>
      <c r="E13" s="5">
        <v>5</v>
      </c>
      <c r="F13" s="6">
        <v>26539.759999999998</v>
      </c>
      <c r="G13" s="9">
        <f t="shared" si="15"/>
        <v>27787.128719999997</v>
      </c>
      <c r="H13" s="7">
        <v>1.2</v>
      </c>
      <c r="I13" s="6">
        <f t="shared" si="4"/>
        <v>31847.711999999996</v>
      </c>
      <c r="J13" s="6">
        <f t="shared" si="2"/>
        <v>33344.554463999993</v>
      </c>
      <c r="K13" s="6">
        <v>0</v>
      </c>
      <c r="L13" s="14">
        <f t="shared" si="5"/>
        <v>198570.5</v>
      </c>
      <c r="M13" s="5">
        <v>25</v>
      </c>
      <c r="N13" s="5">
        <v>25</v>
      </c>
      <c r="O13" s="6">
        <v>11374.18</v>
      </c>
      <c r="P13" s="9">
        <f t="shared" si="6"/>
        <v>11908.766459999999</v>
      </c>
      <c r="Q13" s="7">
        <v>1.2</v>
      </c>
      <c r="R13" s="6">
        <f t="shared" si="7"/>
        <v>13649.016</v>
      </c>
      <c r="S13" s="6">
        <f t="shared" si="17"/>
        <v>14290.519751999998</v>
      </c>
      <c r="T13" s="6">
        <v>0</v>
      </c>
      <c r="U13" s="14">
        <f t="shared" si="8"/>
        <v>4271118.3</v>
      </c>
      <c r="V13" s="51">
        <f t="shared" si="16"/>
        <v>4469.7</v>
      </c>
      <c r="W13" s="36"/>
      <c r="X13" s="36"/>
      <c r="Y13" s="29">
        <v>4276269.22</v>
      </c>
      <c r="Z13" s="43">
        <f t="shared" si="3"/>
        <v>4477253.8733399995</v>
      </c>
      <c r="AA13" s="30"/>
      <c r="AB13" s="30"/>
      <c r="AC13" s="19">
        <v>5557324.4000000004</v>
      </c>
      <c r="AD13" s="28">
        <f t="shared" si="9"/>
        <v>-7.5538733399998819</v>
      </c>
      <c r="AE13" s="6">
        <f t="shared" si="10"/>
        <v>2978.5574999999999</v>
      </c>
      <c r="AF13" s="6">
        <f t="shared" si="11"/>
        <v>64066.774499999992</v>
      </c>
      <c r="AG13" s="33">
        <f t="shared" si="12"/>
        <v>2978.5574999999999</v>
      </c>
      <c r="AH13" s="33">
        <f t="shared" si="13"/>
        <v>64066.774499999992</v>
      </c>
      <c r="AI13">
        <v>0</v>
      </c>
    </row>
    <row r="14" spans="1:35" s="11" customFormat="1" ht="18" customHeight="1">
      <c r="A14" s="22">
        <v>9</v>
      </c>
      <c r="B14" s="4" t="s">
        <v>94</v>
      </c>
      <c r="C14" s="5">
        <f t="shared" si="14"/>
        <v>2</v>
      </c>
      <c r="D14" s="5">
        <v>1</v>
      </c>
      <c r="E14" s="5">
        <v>1</v>
      </c>
      <c r="F14" s="6">
        <v>26539.759999999998</v>
      </c>
      <c r="G14" s="9">
        <f t="shared" si="15"/>
        <v>27787.128719999997</v>
      </c>
      <c r="H14" s="7">
        <v>1</v>
      </c>
      <c r="I14" s="6">
        <f t="shared" si="4"/>
        <v>26539.759999999998</v>
      </c>
      <c r="J14" s="6">
        <f t="shared" si="2"/>
        <v>27787.128719999997</v>
      </c>
      <c r="K14" s="6">
        <v>0</v>
      </c>
      <c r="L14" s="14">
        <f t="shared" si="5"/>
        <v>54326.9</v>
      </c>
      <c r="M14" s="5">
        <v>13</v>
      </c>
      <c r="N14" s="5">
        <v>13</v>
      </c>
      <c r="O14" s="6">
        <v>11374.18</v>
      </c>
      <c r="P14" s="9">
        <f t="shared" si="6"/>
        <v>11908.766459999999</v>
      </c>
      <c r="Q14" s="7">
        <v>1</v>
      </c>
      <c r="R14" s="6">
        <f t="shared" si="7"/>
        <v>11374.18</v>
      </c>
      <c r="S14" s="6">
        <f t="shared" si="17"/>
        <v>11908.766459999999</v>
      </c>
      <c r="T14" s="6">
        <v>0</v>
      </c>
      <c r="U14" s="14">
        <f t="shared" si="8"/>
        <v>1850817.9</v>
      </c>
      <c r="V14" s="51">
        <f t="shared" si="16"/>
        <v>1905.1</v>
      </c>
      <c r="W14" s="36"/>
      <c r="X14" s="36"/>
      <c r="Y14" s="29">
        <v>1782598.81</v>
      </c>
      <c r="Z14" s="43">
        <f t="shared" si="3"/>
        <v>1866380.95407</v>
      </c>
      <c r="AA14" s="31"/>
      <c r="AB14" s="31"/>
      <c r="AC14" s="19">
        <v>2412183.1</v>
      </c>
      <c r="AD14" s="28">
        <f t="shared" si="9"/>
        <v>38.719045929999993</v>
      </c>
      <c r="AE14" s="6">
        <f t="shared" si="10"/>
        <v>814.90350000000001</v>
      </c>
      <c r="AF14" s="6">
        <f t="shared" si="11"/>
        <v>27762.268499999995</v>
      </c>
      <c r="AG14" s="33">
        <f t="shared" si="12"/>
        <v>814.90350000000001</v>
      </c>
      <c r="AH14" s="33">
        <f t="shared" si="13"/>
        <v>27762.268499999995</v>
      </c>
      <c r="AI14" s="11">
        <v>0</v>
      </c>
    </row>
    <row r="15" spans="1:35">
      <c r="A15" s="22">
        <v>10</v>
      </c>
      <c r="B15" s="4" t="s">
        <v>32</v>
      </c>
      <c r="C15" s="5">
        <f t="shared" si="14"/>
        <v>15</v>
      </c>
      <c r="D15" s="5">
        <v>3</v>
      </c>
      <c r="E15" s="5">
        <v>12</v>
      </c>
      <c r="F15" s="6">
        <v>26539.759999999998</v>
      </c>
      <c r="G15" s="9">
        <f t="shared" si="15"/>
        <v>27787.128719999997</v>
      </c>
      <c r="H15" s="7">
        <v>1.2070000000000001</v>
      </c>
      <c r="I15" s="6">
        <f t="shared" si="4"/>
        <v>32033.490320000001</v>
      </c>
      <c r="J15" s="6">
        <f t="shared" si="2"/>
        <v>33539.064365040002</v>
      </c>
      <c r="K15" s="6">
        <v>0</v>
      </c>
      <c r="L15" s="14">
        <f t="shared" si="5"/>
        <v>498569.2</v>
      </c>
      <c r="M15" s="5">
        <v>27</v>
      </c>
      <c r="N15" s="5">
        <v>30</v>
      </c>
      <c r="O15" s="6">
        <v>11374.18</v>
      </c>
      <c r="P15" s="9">
        <f t="shared" si="6"/>
        <v>11908.766459999999</v>
      </c>
      <c r="Q15" s="7">
        <v>1.2070000000000001</v>
      </c>
      <c r="R15" s="6">
        <f t="shared" si="7"/>
        <v>13728.635260000001</v>
      </c>
      <c r="S15" s="6">
        <f t="shared" si="17"/>
        <v>14373.88111722</v>
      </c>
      <c r="T15" s="6">
        <v>2550</v>
      </c>
      <c r="U15" s="14">
        <f t="shared" si="8"/>
        <v>5157789.8</v>
      </c>
      <c r="V15" s="51">
        <f t="shared" si="16"/>
        <v>5656.4</v>
      </c>
      <c r="W15" s="36"/>
      <c r="X15" s="36"/>
      <c r="Y15" s="29">
        <v>5083278.82</v>
      </c>
      <c r="Z15" s="43">
        <f t="shared" si="3"/>
        <v>5322192.92454</v>
      </c>
      <c r="AA15" s="30"/>
      <c r="AB15" s="30"/>
      <c r="AC15" s="19">
        <v>7131706.7999999998</v>
      </c>
      <c r="AD15" s="28">
        <f t="shared" si="9"/>
        <v>334.20707545999994</v>
      </c>
      <c r="AE15" s="6">
        <f t="shared" si="10"/>
        <v>7478.5380000000005</v>
      </c>
      <c r="AF15" s="6">
        <f t="shared" si="11"/>
        <v>77366.846999999994</v>
      </c>
      <c r="AG15" s="33">
        <f t="shared" si="12"/>
        <v>7478.5380000000005</v>
      </c>
      <c r="AH15" s="33">
        <f t="shared" si="13"/>
        <v>74816.846999999994</v>
      </c>
      <c r="AI15" s="33">
        <v>2550</v>
      </c>
    </row>
    <row r="16" spans="1:35">
      <c r="A16" s="22">
        <v>11</v>
      </c>
      <c r="B16" s="4" t="s">
        <v>33</v>
      </c>
      <c r="C16" s="5">
        <f t="shared" si="14"/>
        <v>20</v>
      </c>
      <c r="D16" s="5">
        <v>0</v>
      </c>
      <c r="E16" s="5">
        <v>20</v>
      </c>
      <c r="F16" s="6">
        <v>26539.759999999998</v>
      </c>
      <c r="G16" s="9">
        <f t="shared" si="15"/>
        <v>27787.128719999997</v>
      </c>
      <c r="H16" s="7">
        <v>1.3</v>
      </c>
      <c r="I16" s="6">
        <f t="shared" si="4"/>
        <v>34501.688000000002</v>
      </c>
      <c r="J16" s="6">
        <f t="shared" si="2"/>
        <v>36123.267335999997</v>
      </c>
      <c r="K16" s="6">
        <v>0</v>
      </c>
      <c r="L16" s="14">
        <f t="shared" si="5"/>
        <v>722465.3</v>
      </c>
      <c r="M16" s="5">
        <v>40</v>
      </c>
      <c r="N16" s="5">
        <v>49</v>
      </c>
      <c r="O16" s="6">
        <v>11374.18</v>
      </c>
      <c r="P16" s="9">
        <f t="shared" si="6"/>
        <v>11908.766459999999</v>
      </c>
      <c r="Q16" s="7">
        <v>1.3</v>
      </c>
      <c r="R16" s="6">
        <f t="shared" si="7"/>
        <v>14786.434000000001</v>
      </c>
      <c r="S16" s="6">
        <f t="shared" si="17"/>
        <v>15481.396397999999</v>
      </c>
      <c r="T16" s="6">
        <v>7000</v>
      </c>
      <c r="U16" s="14">
        <f t="shared" si="8"/>
        <v>9076007.9000000004</v>
      </c>
      <c r="V16" s="51">
        <f t="shared" si="16"/>
        <v>9798.5</v>
      </c>
      <c r="W16" s="36"/>
      <c r="X16" s="36"/>
      <c r="Y16" s="29">
        <v>8491763.3800000008</v>
      </c>
      <c r="Z16" s="43">
        <f t="shared" si="3"/>
        <v>8890876.2588599995</v>
      </c>
      <c r="AA16" s="30"/>
      <c r="AB16" s="30"/>
      <c r="AC16" s="49">
        <v>9798473.1999999993</v>
      </c>
      <c r="AD16" s="28">
        <f t="shared" si="9"/>
        <v>907.62374113999977</v>
      </c>
      <c r="AE16" s="6">
        <f t="shared" si="10"/>
        <v>10836.979500000001</v>
      </c>
      <c r="AF16" s="6">
        <f t="shared" si="11"/>
        <v>136140.11850000001</v>
      </c>
      <c r="AG16" s="33">
        <f t="shared" si="12"/>
        <v>10836.979500000001</v>
      </c>
      <c r="AH16" s="33">
        <f t="shared" si="13"/>
        <v>129140.11850000001</v>
      </c>
      <c r="AI16" s="33">
        <v>7000</v>
      </c>
    </row>
    <row r="17" spans="1:35">
      <c r="A17" s="22">
        <v>12</v>
      </c>
      <c r="B17" s="4" t="s">
        <v>45</v>
      </c>
      <c r="C17" s="5">
        <f t="shared" si="14"/>
        <v>28</v>
      </c>
      <c r="D17" s="5">
        <v>2</v>
      </c>
      <c r="E17" s="5">
        <v>26</v>
      </c>
      <c r="F17" s="6">
        <v>26539.759999999998</v>
      </c>
      <c r="G17" s="9">
        <f t="shared" si="15"/>
        <v>27787.128719999997</v>
      </c>
      <c r="H17" s="7">
        <v>1</v>
      </c>
      <c r="I17" s="6">
        <f t="shared" si="4"/>
        <v>26539.759999999998</v>
      </c>
      <c r="J17" s="6">
        <f t="shared" si="2"/>
        <v>27787.128719999997</v>
      </c>
      <c r="K17" s="6">
        <v>85.38</v>
      </c>
      <c r="L17" s="14">
        <f t="shared" si="5"/>
        <v>775630.2</v>
      </c>
      <c r="M17" s="5">
        <v>90</v>
      </c>
      <c r="N17" s="5">
        <v>90</v>
      </c>
      <c r="O17" s="6">
        <v>11374.18</v>
      </c>
      <c r="P17" s="9">
        <f t="shared" si="6"/>
        <v>11908.766459999999</v>
      </c>
      <c r="Q17" s="7">
        <v>1</v>
      </c>
      <c r="R17" s="6">
        <f t="shared" si="7"/>
        <v>11374.18</v>
      </c>
      <c r="S17" s="6">
        <f t="shared" si="17"/>
        <v>11908.766459999999</v>
      </c>
      <c r="T17" s="6">
        <v>85465.3</v>
      </c>
      <c r="U17" s="14">
        <f t="shared" si="8"/>
        <v>12898820.300000001</v>
      </c>
      <c r="V17" s="51">
        <f t="shared" si="16"/>
        <v>13674.5</v>
      </c>
      <c r="W17" s="36"/>
      <c r="X17" s="36"/>
      <c r="Y17" s="29">
        <v>13909541.310000001</v>
      </c>
      <c r="Z17" s="43">
        <f t="shared" si="3"/>
        <v>14563289.751569999</v>
      </c>
      <c r="AA17" s="30"/>
      <c r="AB17" s="30"/>
      <c r="AC17" s="49">
        <v>13674450.5</v>
      </c>
      <c r="AD17" s="28">
        <f t="shared" si="9"/>
        <v>-888.78975156999877</v>
      </c>
      <c r="AE17" s="6">
        <f t="shared" si="10"/>
        <v>11634.452999999998</v>
      </c>
      <c r="AF17" s="6">
        <f t="shared" si="11"/>
        <v>193482.30450000003</v>
      </c>
      <c r="AG17" s="33">
        <f t="shared" si="12"/>
        <v>11549.072999999999</v>
      </c>
      <c r="AH17" s="33">
        <f t="shared" si="13"/>
        <v>108017.00450000002</v>
      </c>
      <c r="AI17" s="33">
        <v>85465.3</v>
      </c>
    </row>
    <row r="18" spans="1:35">
      <c r="A18" s="22">
        <v>13</v>
      </c>
      <c r="B18" s="4" t="s">
        <v>54</v>
      </c>
      <c r="C18" s="5">
        <f t="shared" si="14"/>
        <v>10</v>
      </c>
      <c r="D18" s="5">
        <v>3</v>
      </c>
      <c r="E18" s="5">
        <v>7</v>
      </c>
      <c r="F18" s="6">
        <v>26539.759999999998</v>
      </c>
      <c r="G18" s="9">
        <f t="shared" si="15"/>
        <v>27787.128719999997</v>
      </c>
      <c r="H18" s="7">
        <v>1</v>
      </c>
      <c r="I18" s="6">
        <f t="shared" si="4"/>
        <v>26539.759999999998</v>
      </c>
      <c r="J18" s="6">
        <f t="shared" si="2"/>
        <v>27787.128719999997</v>
      </c>
      <c r="K18" s="6">
        <v>3372.84</v>
      </c>
      <c r="L18" s="14">
        <f t="shared" si="5"/>
        <v>277502</v>
      </c>
      <c r="M18" s="5">
        <v>43</v>
      </c>
      <c r="N18" s="5">
        <v>43</v>
      </c>
      <c r="O18" s="6">
        <v>11374.18</v>
      </c>
      <c r="P18" s="9">
        <f t="shared" si="6"/>
        <v>11908.766459999999</v>
      </c>
      <c r="Q18" s="7">
        <v>1</v>
      </c>
      <c r="R18" s="6">
        <f t="shared" si="7"/>
        <v>11374.18</v>
      </c>
      <c r="S18" s="6">
        <f t="shared" si="17"/>
        <v>11908.766459999999</v>
      </c>
      <c r="T18" s="6">
        <v>50466.47</v>
      </c>
      <c r="U18" s="14">
        <f t="shared" si="8"/>
        <v>6172402.7000000002</v>
      </c>
      <c r="V18" s="51">
        <f t="shared" si="16"/>
        <v>6449.9</v>
      </c>
      <c r="W18" s="36"/>
      <c r="X18" s="36"/>
      <c r="Y18" s="29">
        <v>5837164.5800000001</v>
      </c>
      <c r="Z18" s="43">
        <f t="shared" si="3"/>
        <v>6111511.3152599996</v>
      </c>
      <c r="AA18" s="30"/>
      <c r="AB18" s="30"/>
      <c r="AC18" s="19">
        <v>16736478.300000001</v>
      </c>
      <c r="AD18" s="28">
        <f t="shared" si="9"/>
        <v>338.38868473999992</v>
      </c>
      <c r="AE18" s="6">
        <f t="shared" si="10"/>
        <v>4162.53</v>
      </c>
      <c r="AF18" s="6">
        <f t="shared" si="11"/>
        <v>92586.040500000003</v>
      </c>
      <c r="AG18" s="33">
        <f t="shared" si="12"/>
        <v>789.6899999999996</v>
      </c>
      <c r="AH18" s="33">
        <f t="shared" si="13"/>
        <v>42119.570500000002</v>
      </c>
      <c r="AI18" s="33">
        <v>233466.47</v>
      </c>
    </row>
    <row r="19" spans="1:35">
      <c r="A19" s="22">
        <v>14</v>
      </c>
      <c r="B19" s="4" t="s">
        <v>55</v>
      </c>
      <c r="C19" s="5">
        <f t="shared" si="14"/>
        <v>13</v>
      </c>
      <c r="D19" s="5">
        <v>4</v>
      </c>
      <c r="E19" s="5">
        <v>9</v>
      </c>
      <c r="F19" s="6">
        <v>26539.759999999998</v>
      </c>
      <c r="G19" s="9">
        <f t="shared" si="15"/>
        <v>27787.128719999997</v>
      </c>
      <c r="H19" s="7">
        <v>1</v>
      </c>
      <c r="I19" s="6">
        <f t="shared" si="4"/>
        <v>26539.759999999998</v>
      </c>
      <c r="J19" s="6">
        <f t="shared" si="2"/>
        <v>27787.128719999997</v>
      </c>
      <c r="K19" s="6">
        <v>0</v>
      </c>
      <c r="L19" s="14">
        <f t="shared" si="5"/>
        <v>356243.20000000001</v>
      </c>
      <c r="M19" s="5">
        <v>40</v>
      </c>
      <c r="N19" s="5">
        <v>44</v>
      </c>
      <c r="O19" s="6">
        <v>11374.18</v>
      </c>
      <c r="P19" s="9">
        <f t="shared" si="6"/>
        <v>11908.766459999999</v>
      </c>
      <c r="Q19" s="7">
        <v>1</v>
      </c>
      <c r="R19" s="6">
        <f t="shared" si="7"/>
        <v>11374.18</v>
      </c>
      <c r="S19" s="6">
        <f t="shared" si="17"/>
        <v>11908.766459999999</v>
      </c>
      <c r="T19" s="6">
        <v>0</v>
      </c>
      <c r="U19" s="14">
        <f t="shared" si="8"/>
        <v>6264306.9000000004</v>
      </c>
      <c r="V19" s="51">
        <f t="shared" si="16"/>
        <v>6620.6</v>
      </c>
      <c r="W19" s="36"/>
      <c r="X19" s="36"/>
      <c r="Y19" s="29">
        <v>6322232.75</v>
      </c>
      <c r="Z19" s="43">
        <f t="shared" si="3"/>
        <v>6619377.6892499998</v>
      </c>
      <c r="AA19" s="30"/>
      <c r="AB19" s="30"/>
      <c r="AC19" s="19">
        <v>7242171.7999999998</v>
      </c>
      <c r="AD19" s="28">
        <f t="shared" si="9"/>
        <v>1.2223107500003607</v>
      </c>
      <c r="AE19" s="6">
        <f t="shared" si="10"/>
        <v>5343.6480000000001</v>
      </c>
      <c r="AF19" s="6">
        <f t="shared" si="11"/>
        <v>93964.603500000012</v>
      </c>
      <c r="AG19" s="33">
        <f t="shared" si="12"/>
        <v>5343.6480000000001</v>
      </c>
      <c r="AH19" s="33">
        <f t="shared" si="13"/>
        <v>93964.603500000012</v>
      </c>
      <c r="AI19">
        <v>0</v>
      </c>
    </row>
    <row r="20" spans="1:35">
      <c r="A20" s="22">
        <v>15</v>
      </c>
      <c r="B20" s="4" t="s">
        <v>83</v>
      </c>
      <c r="C20" s="5">
        <f t="shared" si="14"/>
        <v>45</v>
      </c>
      <c r="D20" s="5">
        <v>0</v>
      </c>
      <c r="E20" s="5">
        <v>45</v>
      </c>
      <c r="F20" s="6">
        <v>26539.759999999998</v>
      </c>
      <c r="G20" s="9">
        <f t="shared" si="15"/>
        <v>27787.128719999997</v>
      </c>
      <c r="H20" s="7">
        <v>1.46</v>
      </c>
      <c r="I20" s="6">
        <f t="shared" si="4"/>
        <v>38748.049599999998</v>
      </c>
      <c r="J20" s="6">
        <f t="shared" si="2"/>
        <v>40569.207931199991</v>
      </c>
      <c r="K20" s="6">
        <f>17388.85+2948.3</f>
        <v>20337.149999999998</v>
      </c>
      <c r="L20" s="14">
        <f t="shared" si="5"/>
        <v>1845951.5</v>
      </c>
      <c r="M20" s="5">
        <v>100</v>
      </c>
      <c r="N20" s="5">
        <v>182</v>
      </c>
      <c r="O20" s="6">
        <v>11374.18</v>
      </c>
      <c r="P20" s="9">
        <f t="shared" si="6"/>
        <v>11908.766459999999</v>
      </c>
      <c r="Q20" s="7">
        <v>1.46</v>
      </c>
      <c r="R20" s="6">
        <f t="shared" si="7"/>
        <v>16606.302800000001</v>
      </c>
      <c r="S20" s="6">
        <f t="shared" si="17"/>
        <v>17386.7990316</v>
      </c>
      <c r="T20" s="6">
        <v>386280.89</v>
      </c>
      <c r="U20" s="14">
        <f t="shared" si="8"/>
        <v>38216999.700000003</v>
      </c>
      <c r="V20" s="51">
        <f t="shared" si="16"/>
        <v>40063</v>
      </c>
      <c r="W20" s="44"/>
      <c r="X20" s="36"/>
      <c r="Y20" s="29">
        <v>38248659.57</v>
      </c>
      <c r="Z20" s="43">
        <f t="shared" si="3"/>
        <v>40046346.569789998</v>
      </c>
      <c r="AA20" s="30"/>
      <c r="AB20" s="30"/>
      <c r="AC20" s="19">
        <v>45295032.700000003</v>
      </c>
      <c r="AD20" s="28">
        <f t="shared" si="9"/>
        <v>16.653430210004444</v>
      </c>
      <c r="AE20" s="6">
        <f t="shared" si="10"/>
        <v>27689.272499999999</v>
      </c>
      <c r="AF20" s="6">
        <f t="shared" si="11"/>
        <v>573254.99550000008</v>
      </c>
      <c r="AG20" s="33">
        <f t="shared" si="12"/>
        <v>7352.1225000000013</v>
      </c>
      <c r="AH20" s="33">
        <f t="shared" si="13"/>
        <v>186974.10550000006</v>
      </c>
      <c r="AI20" s="33">
        <v>386280.89</v>
      </c>
    </row>
    <row r="21" spans="1:35" ht="25.5">
      <c r="A21" s="22">
        <v>16</v>
      </c>
      <c r="B21" s="4" t="s">
        <v>51</v>
      </c>
      <c r="C21" s="5">
        <f t="shared" si="14"/>
        <v>4</v>
      </c>
      <c r="D21" s="5">
        <v>1</v>
      </c>
      <c r="E21" s="5">
        <v>3</v>
      </c>
      <c r="F21" s="6">
        <v>26539.759999999998</v>
      </c>
      <c r="G21" s="9">
        <f t="shared" si="15"/>
        <v>27787.128719999997</v>
      </c>
      <c r="H21" s="7">
        <v>1</v>
      </c>
      <c r="I21" s="6">
        <f t="shared" si="4"/>
        <v>26539.759999999998</v>
      </c>
      <c r="J21" s="6">
        <f t="shared" si="2"/>
        <v>27787.128719999997</v>
      </c>
      <c r="K21" s="6">
        <v>1652.79</v>
      </c>
      <c r="L21" s="14">
        <f t="shared" si="5"/>
        <v>111553.9</v>
      </c>
      <c r="M21" s="5">
        <v>10</v>
      </c>
      <c r="N21" s="5">
        <v>13</v>
      </c>
      <c r="O21" s="6">
        <v>11374.18</v>
      </c>
      <c r="P21" s="9">
        <f t="shared" si="6"/>
        <v>11908.766459999999</v>
      </c>
      <c r="Q21" s="7">
        <v>1</v>
      </c>
      <c r="R21" s="6">
        <f t="shared" si="7"/>
        <v>11374.18</v>
      </c>
      <c r="S21" s="6">
        <f t="shared" si="17"/>
        <v>11908.766459999999</v>
      </c>
      <c r="T21" s="6">
        <v>28102.16</v>
      </c>
      <c r="U21" s="14">
        <f t="shared" si="8"/>
        <v>1878920.1</v>
      </c>
      <c r="V21" s="51">
        <f t="shared" si="16"/>
        <v>1990.5</v>
      </c>
      <c r="W21" s="36"/>
      <c r="X21" s="36"/>
      <c r="Y21" s="29">
        <v>1903514.89</v>
      </c>
      <c r="Z21" s="43">
        <f t="shared" si="3"/>
        <v>1992980.0898299997</v>
      </c>
      <c r="AA21" s="30"/>
      <c r="AB21" s="30"/>
      <c r="AC21" s="19">
        <v>2360776.6</v>
      </c>
      <c r="AD21" s="28">
        <f t="shared" si="9"/>
        <v>-2.4800898299997698</v>
      </c>
      <c r="AE21" s="6">
        <f t="shared" si="10"/>
        <v>1673.3084999999999</v>
      </c>
      <c r="AF21" s="6">
        <f t="shared" si="11"/>
        <v>28183.801500000005</v>
      </c>
      <c r="AG21" s="33">
        <f t="shared" si="12"/>
        <v>20.518499999999904</v>
      </c>
      <c r="AH21" s="33">
        <f t="shared" si="13"/>
        <v>81.64150000000518</v>
      </c>
      <c r="AI21" s="33">
        <v>29302.16</v>
      </c>
    </row>
    <row r="22" spans="1:35">
      <c r="A22" s="22">
        <v>17</v>
      </c>
      <c r="B22" s="4" t="s">
        <v>56</v>
      </c>
      <c r="C22" s="5">
        <f t="shared" si="14"/>
        <v>30</v>
      </c>
      <c r="D22" s="5">
        <v>3</v>
      </c>
      <c r="E22" s="5">
        <v>27</v>
      </c>
      <c r="F22" s="6">
        <v>26539.759999999998</v>
      </c>
      <c r="G22" s="9">
        <f t="shared" si="15"/>
        <v>27787.128719999997</v>
      </c>
      <c r="H22" s="7">
        <v>1</v>
      </c>
      <c r="I22" s="6">
        <f t="shared" si="4"/>
        <v>26539.759999999998</v>
      </c>
      <c r="J22" s="6">
        <f t="shared" si="2"/>
        <v>27787.128719999997</v>
      </c>
      <c r="K22" s="6">
        <v>828</v>
      </c>
      <c r="L22" s="14">
        <f t="shared" si="5"/>
        <v>830699.8</v>
      </c>
      <c r="M22" s="5">
        <v>110</v>
      </c>
      <c r="N22" s="5">
        <v>110</v>
      </c>
      <c r="O22" s="6">
        <v>11374.18</v>
      </c>
      <c r="P22" s="9">
        <f t="shared" si="6"/>
        <v>11908.766459999999</v>
      </c>
      <c r="Q22" s="7">
        <v>1</v>
      </c>
      <c r="R22" s="6">
        <f t="shared" si="7"/>
        <v>11374.18</v>
      </c>
      <c r="S22" s="6">
        <f t="shared" si="17"/>
        <v>11908.766459999999</v>
      </c>
      <c r="T22" s="6">
        <v>8244</v>
      </c>
      <c r="U22" s="14">
        <f t="shared" si="8"/>
        <v>15669011.199999999</v>
      </c>
      <c r="V22" s="51">
        <f t="shared" si="16"/>
        <v>16499.7</v>
      </c>
      <c r="W22" s="36"/>
      <c r="X22" s="36"/>
      <c r="Y22" s="29">
        <v>15758928.43</v>
      </c>
      <c r="Z22" s="43">
        <f t="shared" si="3"/>
        <v>16499598.066209998</v>
      </c>
      <c r="AA22" s="30"/>
      <c r="AB22" s="30"/>
      <c r="AC22" s="19">
        <v>17919417.100000001</v>
      </c>
      <c r="AD22" s="28">
        <f t="shared" si="9"/>
        <v>0.10193379000338609</v>
      </c>
      <c r="AE22" s="6">
        <f t="shared" si="10"/>
        <v>12460.497000000001</v>
      </c>
      <c r="AF22" s="6">
        <f t="shared" si="11"/>
        <v>235035.16799999998</v>
      </c>
      <c r="AG22" s="33">
        <f t="shared" si="12"/>
        <v>11632.497000000001</v>
      </c>
      <c r="AH22" s="33">
        <f t="shared" si="13"/>
        <v>226791.16799999998</v>
      </c>
      <c r="AI22" s="33">
        <v>4244</v>
      </c>
    </row>
    <row r="23" spans="1:35">
      <c r="A23" s="22">
        <v>18</v>
      </c>
      <c r="B23" s="4" t="s">
        <v>73</v>
      </c>
      <c r="C23" s="5">
        <f t="shared" si="14"/>
        <v>12</v>
      </c>
      <c r="D23" s="5">
        <v>2</v>
      </c>
      <c r="E23" s="5">
        <v>10</v>
      </c>
      <c r="F23" s="6">
        <v>26539.759999999998</v>
      </c>
      <c r="G23" s="9">
        <f t="shared" si="15"/>
        <v>27787.128719999997</v>
      </c>
      <c r="H23" s="7">
        <v>1.4</v>
      </c>
      <c r="I23" s="6">
        <f t="shared" si="4"/>
        <v>37155.663999999997</v>
      </c>
      <c r="J23" s="6">
        <f t="shared" si="2"/>
        <v>38901.980207999994</v>
      </c>
      <c r="K23" s="6">
        <v>0</v>
      </c>
      <c r="L23" s="14">
        <f t="shared" si="5"/>
        <v>463331.1</v>
      </c>
      <c r="M23" s="5">
        <v>123</v>
      </c>
      <c r="N23" s="5">
        <v>197</v>
      </c>
      <c r="O23" s="6">
        <v>11374.18</v>
      </c>
      <c r="P23" s="9">
        <f t="shared" si="6"/>
        <v>11908.766459999999</v>
      </c>
      <c r="Q23" s="7">
        <v>1.4</v>
      </c>
      <c r="R23" s="6">
        <f t="shared" si="7"/>
        <v>15923.851999999999</v>
      </c>
      <c r="S23" s="6">
        <f t="shared" si="17"/>
        <v>16672.273043999998</v>
      </c>
      <c r="T23" s="6">
        <v>0</v>
      </c>
      <c r="U23" s="14">
        <f t="shared" si="8"/>
        <v>39265814.5</v>
      </c>
      <c r="V23" s="51">
        <f t="shared" si="16"/>
        <v>39729.1</v>
      </c>
      <c r="W23" s="36"/>
      <c r="X23" s="36"/>
      <c r="Y23" s="29">
        <v>35990100</v>
      </c>
      <c r="Z23" s="43">
        <f t="shared" si="3"/>
        <v>37681634.699999996</v>
      </c>
      <c r="AA23" s="30"/>
      <c r="AB23" s="30"/>
      <c r="AC23" s="19">
        <v>53594043.700000003</v>
      </c>
      <c r="AD23" s="50">
        <f t="shared" si="9"/>
        <v>2047.4653000000035</v>
      </c>
      <c r="AE23" s="6">
        <f t="shared" si="10"/>
        <v>6949.9664999999986</v>
      </c>
      <c r="AF23" s="6">
        <f t="shared" si="11"/>
        <v>588987.21750000003</v>
      </c>
      <c r="AG23" s="33">
        <f t="shared" si="12"/>
        <v>6949.9664999999986</v>
      </c>
      <c r="AH23" s="33">
        <f t="shared" si="13"/>
        <v>588987.21750000003</v>
      </c>
      <c r="AI23">
        <v>0</v>
      </c>
    </row>
    <row r="24" spans="1:35">
      <c r="A24" s="22">
        <v>19</v>
      </c>
      <c r="B24" s="4" t="s">
        <v>95</v>
      </c>
      <c r="C24" s="5">
        <f t="shared" si="14"/>
        <v>14</v>
      </c>
      <c r="D24" s="5">
        <v>5</v>
      </c>
      <c r="E24" s="5">
        <v>9</v>
      </c>
      <c r="F24" s="6">
        <v>26539.759999999998</v>
      </c>
      <c r="G24" s="9">
        <f t="shared" si="15"/>
        <v>27787.128719999997</v>
      </c>
      <c r="H24" s="7">
        <v>1.1499999999999999</v>
      </c>
      <c r="I24" s="6">
        <f t="shared" si="4"/>
        <v>30520.723999999995</v>
      </c>
      <c r="J24" s="6">
        <f t="shared" si="2"/>
        <v>31955.198027999995</v>
      </c>
      <c r="K24" s="6">
        <v>1242.06</v>
      </c>
      <c r="L24" s="14">
        <f t="shared" si="5"/>
        <v>441442.5</v>
      </c>
      <c r="M24" s="5">
        <v>60</v>
      </c>
      <c r="N24" s="5">
        <v>67</v>
      </c>
      <c r="O24" s="6">
        <v>11374.18</v>
      </c>
      <c r="P24" s="9">
        <f t="shared" si="6"/>
        <v>11908.766459999999</v>
      </c>
      <c r="Q24" s="7">
        <v>1.1499999999999999</v>
      </c>
      <c r="R24" s="6">
        <f t="shared" si="7"/>
        <v>13080.306999999999</v>
      </c>
      <c r="S24" s="6">
        <f t="shared" si="17"/>
        <v>13695.081428999998</v>
      </c>
      <c r="T24" s="6">
        <v>4897.2700000000004</v>
      </c>
      <c r="U24" s="14">
        <f t="shared" si="8"/>
        <v>10974552.9</v>
      </c>
      <c r="V24" s="51">
        <f t="shared" si="16"/>
        <v>11416</v>
      </c>
      <c r="W24" s="36"/>
      <c r="X24" s="36"/>
      <c r="Y24" s="29">
        <v>10897880.1</v>
      </c>
      <c r="Z24" s="43">
        <f t="shared" si="3"/>
        <v>11410080.464699998</v>
      </c>
      <c r="AA24" s="30"/>
      <c r="AB24" s="30"/>
      <c r="AC24" s="19">
        <v>15692981.1</v>
      </c>
      <c r="AD24" s="28">
        <f t="shared" si="9"/>
        <v>5.9195353000013711</v>
      </c>
      <c r="AE24" s="6">
        <f t="shared" si="10"/>
        <v>6621.6374999999998</v>
      </c>
      <c r="AF24" s="6">
        <f t="shared" si="11"/>
        <v>164618.29350000003</v>
      </c>
      <c r="AG24" s="33">
        <f t="shared" si="12"/>
        <v>5379.5774999999994</v>
      </c>
      <c r="AH24" s="33">
        <f t="shared" si="13"/>
        <v>159721.02350000004</v>
      </c>
      <c r="AI24" s="33">
        <v>4897.2700000000004</v>
      </c>
    </row>
    <row r="25" spans="1:35">
      <c r="A25" s="22">
        <v>20</v>
      </c>
      <c r="B25" s="4" t="s">
        <v>74</v>
      </c>
      <c r="C25" s="5">
        <f t="shared" si="14"/>
        <v>12</v>
      </c>
      <c r="D25" s="5">
        <v>8</v>
      </c>
      <c r="E25" s="5">
        <v>4</v>
      </c>
      <c r="F25" s="6">
        <v>26539.759999999998</v>
      </c>
      <c r="G25" s="9">
        <f t="shared" si="15"/>
        <v>27787.128719999997</v>
      </c>
      <c r="H25" s="7">
        <v>1.3</v>
      </c>
      <c r="I25" s="6">
        <f t="shared" si="4"/>
        <v>34501.688000000002</v>
      </c>
      <c r="J25" s="6">
        <f t="shared" si="2"/>
        <v>36123.267335999997</v>
      </c>
      <c r="K25" s="6">
        <v>0</v>
      </c>
      <c r="L25" s="14">
        <f t="shared" si="5"/>
        <v>420506.6</v>
      </c>
      <c r="M25" s="5">
        <v>50</v>
      </c>
      <c r="N25" s="5">
        <v>53</v>
      </c>
      <c r="O25" s="6">
        <v>11374.18</v>
      </c>
      <c r="P25" s="9">
        <f t="shared" si="6"/>
        <v>11908.766459999999</v>
      </c>
      <c r="Q25" s="7">
        <v>1.3</v>
      </c>
      <c r="R25" s="6">
        <f t="shared" si="7"/>
        <v>14786.434000000001</v>
      </c>
      <c r="S25" s="6">
        <f t="shared" si="17"/>
        <v>15481.396397999999</v>
      </c>
      <c r="T25" s="6">
        <v>0</v>
      </c>
      <c r="U25" s="14">
        <f t="shared" si="8"/>
        <v>9809335.0999999996</v>
      </c>
      <c r="V25" s="51">
        <f t="shared" si="16"/>
        <v>10229.799999999999</v>
      </c>
      <c r="W25" s="36"/>
      <c r="X25" s="36"/>
      <c r="Y25" s="29">
        <v>9760752.3200000003</v>
      </c>
      <c r="Z25" s="43">
        <f t="shared" si="3"/>
        <v>10219507.67904</v>
      </c>
      <c r="AA25" s="30"/>
      <c r="AB25" s="30"/>
      <c r="AC25" s="19">
        <v>11958893.5</v>
      </c>
      <c r="AD25" s="28">
        <f t="shared" si="9"/>
        <v>10.292320959999415</v>
      </c>
      <c r="AE25" s="6">
        <f t="shared" si="10"/>
        <v>6307.5989999999993</v>
      </c>
      <c r="AF25" s="6">
        <f t="shared" si="11"/>
        <v>147140.02649999998</v>
      </c>
      <c r="AG25" s="33">
        <f t="shared" si="12"/>
        <v>6307.5989999999993</v>
      </c>
      <c r="AH25" s="33">
        <f t="shared" si="13"/>
        <v>147140.02649999998</v>
      </c>
      <c r="AI25">
        <v>0</v>
      </c>
    </row>
    <row r="26" spans="1:35">
      <c r="A26" s="22">
        <v>21</v>
      </c>
      <c r="B26" s="4" t="s">
        <v>96</v>
      </c>
      <c r="C26" s="5">
        <f t="shared" si="14"/>
        <v>4</v>
      </c>
      <c r="D26" s="5">
        <v>2</v>
      </c>
      <c r="E26" s="5">
        <v>2</v>
      </c>
      <c r="F26" s="6">
        <v>26539.759999999998</v>
      </c>
      <c r="G26" s="9">
        <f t="shared" si="15"/>
        <v>27787.128719999997</v>
      </c>
      <c r="H26" s="7">
        <v>1</v>
      </c>
      <c r="I26" s="6">
        <f t="shared" si="4"/>
        <v>26539.759999999998</v>
      </c>
      <c r="J26" s="6">
        <f t="shared" si="2"/>
        <v>27787.128719999997</v>
      </c>
      <c r="K26" s="6">
        <v>1496.12</v>
      </c>
      <c r="L26" s="14">
        <f t="shared" si="5"/>
        <v>110149.9</v>
      </c>
      <c r="M26" s="5">
        <v>5</v>
      </c>
      <c r="N26" s="5">
        <v>8</v>
      </c>
      <c r="O26" s="6">
        <v>11374.18</v>
      </c>
      <c r="P26" s="9">
        <f t="shared" si="6"/>
        <v>11908.766459999999</v>
      </c>
      <c r="Q26" s="7">
        <v>1</v>
      </c>
      <c r="R26" s="6">
        <f t="shared" si="7"/>
        <v>11374.18</v>
      </c>
      <c r="S26" s="6">
        <f t="shared" si="17"/>
        <v>11908.766459999999</v>
      </c>
      <c r="T26" s="6">
        <v>17220.54</v>
      </c>
      <c r="U26" s="14">
        <f t="shared" si="8"/>
        <v>1156185.3999999999</v>
      </c>
      <c r="V26" s="51">
        <f t="shared" si="16"/>
        <v>1266.3</v>
      </c>
      <c r="W26" s="36"/>
      <c r="X26" s="36"/>
      <c r="Y26" s="29">
        <v>984938.44</v>
      </c>
      <c r="Z26" s="43">
        <f t="shared" si="3"/>
        <v>1031230.5466799999</v>
      </c>
      <c r="AA26" s="30"/>
      <c r="AB26" s="30"/>
      <c r="AC26" s="19">
        <v>4739005.0999999996</v>
      </c>
      <c r="AD26" s="28">
        <f t="shared" si="9"/>
        <v>235.06945332000009</v>
      </c>
      <c r="AE26" s="6">
        <f t="shared" si="10"/>
        <v>1652.2484999999997</v>
      </c>
      <c r="AF26" s="6">
        <f t="shared" si="11"/>
        <v>17342.780999999999</v>
      </c>
      <c r="AG26" s="33">
        <f t="shared" si="12"/>
        <v>156.1284999999998</v>
      </c>
      <c r="AH26" s="33">
        <f t="shared" si="13"/>
        <v>122.24099999999817</v>
      </c>
      <c r="AI26" s="33">
        <v>51820.54</v>
      </c>
    </row>
    <row r="27" spans="1:35">
      <c r="A27" s="22">
        <v>22</v>
      </c>
      <c r="B27" s="4" t="s">
        <v>101</v>
      </c>
      <c r="C27" s="5">
        <f t="shared" si="14"/>
        <v>8</v>
      </c>
      <c r="D27" s="5">
        <v>4</v>
      </c>
      <c r="E27" s="5">
        <v>4</v>
      </c>
      <c r="F27" s="6">
        <v>26539.759999999998</v>
      </c>
      <c r="G27" s="9">
        <f t="shared" si="15"/>
        <v>27787.128719999997</v>
      </c>
      <c r="H27" s="7">
        <v>1</v>
      </c>
      <c r="I27" s="6">
        <f t="shared" si="4"/>
        <v>26539.759999999998</v>
      </c>
      <c r="J27" s="6">
        <f t="shared" si="2"/>
        <v>27787.128719999997</v>
      </c>
      <c r="K27" s="6">
        <v>0</v>
      </c>
      <c r="L27" s="14">
        <f t="shared" si="5"/>
        <v>217307.6</v>
      </c>
      <c r="M27" s="5">
        <v>35</v>
      </c>
      <c r="N27" s="5">
        <v>39</v>
      </c>
      <c r="O27" s="6">
        <v>11374.18</v>
      </c>
      <c r="P27" s="9">
        <f t="shared" si="6"/>
        <v>11908.766459999999</v>
      </c>
      <c r="Q27" s="7">
        <v>1</v>
      </c>
      <c r="R27" s="6">
        <f t="shared" si="7"/>
        <v>11374.18</v>
      </c>
      <c r="S27" s="6">
        <f t="shared" si="17"/>
        <v>11908.766459999999</v>
      </c>
      <c r="T27" s="6">
        <v>0</v>
      </c>
      <c r="U27" s="14">
        <f t="shared" si="8"/>
        <v>5552453.7999999998</v>
      </c>
      <c r="V27" s="51">
        <f t="shared" si="16"/>
        <v>5769.8</v>
      </c>
      <c r="W27" s="36"/>
      <c r="X27" s="36"/>
      <c r="Y27" s="29">
        <v>5511295.7699999996</v>
      </c>
      <c r="Z27" s="43">
        <f t="shared" si="3"/>
        <v>5770326.6711899992</v>
      </c>
      <c r="AA27" s="30"/>
      <c r="AB27" s="30"/>
      <c r="AC27" s="19">
        <v>8040821.2000000002</v>
      </c>
      <c r="AD27" s="28">
        <f t="shared" si="9"/>
        <v>-0.52667118999943341</v>
      </c>
      <c r="AE27" s="6">
        <f t="shared" si="10"/>
        <v>3259.614</v>
      </c>
      <c r="AF27" s="6">
        <f t="shared" si="11"/>
        <v>83286.806999999986</v>
      </c>
      <c r="AG27" s="33">
        <f t="shared" si="12"/>
        <v>3259.614</v>
      </c>
      <c r="AH27" s="33">
        <f t="shared" si="13"/>
        <v>83286.806999999986</v>
      </c>
      <c r="AI27">
        <v>0</v>
      </c>
    </row>
    <row r="28" spans="1:35">
      <c r="A28" s="22">
        <v>23</v>
      </c>
      <c r="B28" s="4" t="s">
        <v>75</v>
      </c>
      <c r="C28" s="5">
        <f t="shared" si="14"/>
        <v>35</v>
      </c>
      <c r="D28" s="5">
        <v>5</v>
      </c>
      <c r="E28" s="5">
        <v>30</v>
      </c>
      <c r="F28" s="6">
        <v>26539.759999999998</v>
      </c>
      <c r="G28" s="9">
        <f t="shared" si="15"/>
        <v>27787.128719999997</v>
      </c>
      <c r="H28" s="7">
        <v>1.2</v>
      </c>
      <c r="I28" s="6">
        <f t="shared" si="4"/>
        <v>31847.711999999996</v>
      </c>
      <c r="J28" s="6">
        <f t="shared" si="2"/>
        <v>33344.554463999993</v>
      </c>
      <c r="K28" s="6">
        <v>2286.4</v>
      </c>
      <c r="L28" s="14">
        <f t="shared" si="5"/>
        <v>1161861.6000000001</v>
      </c>
      <c r="M28" s="5">
        <v>130</v>
      </c>
      <c r="N28" s="5">
        <v>138</v>
      </c>
      <c r="O28" s="6">
        <v>11374.18</v>
      </c>
      <c r="P28" s="9">
        <f t="shared" si="6"/>
        <v>11908.766459999999</v>
      </c>
      <c r="Q28" s="7">
        <v>1.2</v>
      </c>
      <c r="R28" s="6">
        <f t="shared" si="7"/>
        <v>13649.016</v>
      </c>
      <c r="S28" s="6">
        <f t="shared" si="17"/>
        <v>14290.519751999998</v>
      </c>
      <c r="T28" s="6">
        <v>23517.599999999999</v>
      </c>
      <c r="U28" s="14">
        <f t="shared" si="8"/>
        <v>23600090.800000001</v>
      </c>
      <c r="V28" s="51">
        <f t="shared" si="16"/>
        <v>24762</v>
      </c>
      <c r="W28" s="36"/>
      <c r="X28" s="36"/>
      <c r="Y28" s="29">
        <v>23639470.829999998</v>
      </c>
      <c r="Z28" s="43">
        <f t="shared" si="3"/>
        <v>24750525.959009998</v>
      </c>
      <c r="AA28" s="30"/>
      <c r="AB28" s="30"/>
      <c r="AC28" s="19">
        <v>27478980.300000001</v>
      </c>
      <c r="AD28" s="28">
        <f t="shared" si="9"/>
        <v>11.474040990004141</v>
      </c>
      <c r="AE28" s="6">
        <f t="shared" si="10"/>
        <v>17427.924000000003</v>
      </c>
      <c r="AF28" s="6">
        <f t="shared" si="11"/>
        <v>354001.36200000002</v>
      </c>
      <c r="AG28" s="33">
        <f t="shared" si="12"/>
        <v>15141.524000000003</v>
      </c>
      <c r="AH28" s="33">
        <f t="shared" si="13"/>
        <v>330483.76200000005</v>
      </c>
      <c r="AI28" s="33">
        <v>23517.599999999999</v>
      </c>
    </row>
    <row r="29" spans="1:35">
      <c r="A29" s="22">
        <v>24</v>
      </c>
      <c r="B29" s="4" t="s">
        <v>76</v>
      </c>
      <c r="C29" s="5">
        <f t="shared" si="14"/>
        <v>40</v>
      </c>
      <c r="D29" s="5">
        <v>2</v>
      </c>
      <c r="E29" s="5">
        <v>38</v>
      </c>
      <c r="F29" s="6">
        <v>26539.759999999998</v>
      </c>
      <c r="G29" s="9">
        <f t="shared" si="15"/>
        <v>27787.128719999997</v>
      </c>
      <c r="H29" s="7">
        <v>1.24</v>
      </c>
      <c r="I29" s="6">
        <f t="shared" si="4"/>
        <v>32909.3024</v>
      </c>
      <c r="J29" s="6">
        <f t="shared" si="2"/>
        <v>34456.039612799999</v>
      </c>
      <c r="K29" s="6">
        <v>20495.91</v>
      </c>
      <c r="L29" s="14">
        <f t="shared" si="5"/>
        <v>1395644</v>
      </c>
      <c r="M29" s="5">
        <v>130</v>
      </c>
      <c r="N29" s="5">
        <v>138</v>
      </c>
      <c r="O29" s="6">
        <v>11374.18</v>
      </c>
      <c r="P29" s="9">
        <f t="shared" si="6"/>
        <v>11908.766459999999</v>
      </c>
      <c r="Q29" s="7">
        <v>1.24</v>
      </c>
      <c r="R29" s="6">
        <f t="shared" si="7"/>
        <v>14103.983200000001</v>
      </c>
      <c r="S29" s="6">
        <f t="shared" si="17"/>
        <v>14766.870410399999</v>
      </c>
      <c r="T29" s="6">
        <v>59558.32</v>
      </c>
      <c r="U29" s="14">
        <f t="shared" si="8"/>
        <v>24422017.300000001</v>
      </c>
      <c r="V29" s="51">
        <f t="shared" si="16"/>
        <v>25817.7</v>
      </c>
      <c r="W29" s="36"/>
      <c r="X29" s="36"/>
      <c r="Y29" s="29">
        <v>24186400</v>
      </c>
      <c r="Z29" s="43">
        <f t="shared" si="3"/>
        <v>25323160.799999997</v>
      </c>
      <c r="AA29" s="30"/>
      <c r="AB29" s="30"/>
      <c r="AC29" s="19">
        <v>25817661.300000001</v>
      </c>
      <c r="AD29" s="28">
        <f t="shared" si="9"/>
        <v>494.53920000000289</v>
      </c>
      <c r="AE29" s="6">
        <f t="shared" si="10"/>
        <v>20934.66</v>
      </c>
      <c r="AF29" s="6">
        <f t="shared" si="11"/>
        <v>366330.25950000004</v>
      </c>
      <c r="AG29" s="33">
        <f t="shared" si="12"/>
        <v>438.75</v>
      </c>
      <c r="AH29" s="33">
        <f t="shared" si="13"/>
        <v>306771.93950000004</v>
      </c>
      <c r="AI29" s="33">
        <v>59558.32</v>
      </c>
    </row>
    <row r="30" spans="1:35" ht="18" customHeight="1">
      <c r="A30" s="22">
        <v>25</v>
      </c>
      <c r="B30" s="4" t="s">
        <v>84</v>
      </c>
      <c r="C30" s="5">
        <f t="shared" si="14"/>
        <v>9</v>
      </c>
      <c r="D30" s="5">
        <v>2</v>
      </c>
      <c r="E30" s="5">
        <v>7</v>
      </c>
      <c r="F30" s="6">
        <v>26539.759999999998</v>
      </c>
      <c r="G30" s="9">
        <f t="shared" si="15"/>
        <v>27787.128719999997</v>
      </c>
      <c r="H30" s="7">
        <v>1.6</v>
      </c>
      <c r="I30" s="6">
        <f t="shared" si="4"/>
        <v>42463.616000000002</v>
      </c>
      <c r="J30" s="6">
        <f t="shared" si="2"/>
        <v>44459.405952000001</v>
      </c>
      <c r="K30" s="6">
        <v>5150</v>
      </c>
      <c r="L30" s="14">
        <f t="shared" si="5"/>
        <v>401293.1</v>
      </c>
      <c r="M30" s="5">
        <v>19</v>
      </c>
      <c r="N30" s="5">
        <v>19</v>
      </c>
      <c r="O30" s="6">
        <v>11374.18</v>
      </c>
      <c r="P30" s="9">
        <f t="shared" si="6"/>
        <v>11908.766459999999</v>
      </c>
      <c r="Q30" s="7">
        <v>1.6</v>
      </c>
      <c r="R30" s="6">
        <f t="shared" si="7"/>
        <v>18198.688000000002</v>
      </c>
      <c r="S30" s="6">
        <f t="shared" si="17"/>
        <v>19054.026335999999</v>
      </c>
      <c r="T30" s="6">
        <v>35537.040000000001</v>
      </c>
      <c r="U30" s="14">
        <f t="shared" si="8"/>
        <v>4363603.5999999996</v>
      </c>
      <c r="V30" s="51">
        <f t="shared" si="16"/>
        <v>4764.8999999999996</v>
      </c>
      <c r="W30" s="36"/>
      <c r="X30" s="36"/>
      <c r="Y30" s="29">
        <v>4307212.6100000003</v>
      </c>
      <c r="Z30" s="43">
        <f t="shared" si="3"/>
        <v>4509651.6026699999</v>
      </c>
      <c r="AA30" s="30"/>
      <c r="AB30" s="30"/>
      <c r="AC30" s="19">
        <v>5287101.5</v>
      </c>
      <c r="AD30" s="28">
        <f t="shared" si="9"/>
        <v>255.24839732999953</v>
      </c>
      <c r="AE30" s="6">
        <f t="shared" si="10"/>
        <v>6019.3964999999989</v>
      </c>
      <c r="AF30" s="6">
        <f t="shared" si="11"/>
        <v>65454.053999999996</v>
      </c>
      <c r="AG30" s="33">
        <f t="shared" si="12"/>
        <v>869.39649999999892</v>
      </c>
      <c r="AH30" s="33">
        <f t="shared" si="13"/>
        <v>29917.013999999996</v>
      </c>
      <c r="AI30" s="33">
        <v>13237.04</v>
      </c>
    </row>
    <row r="31" spans="1:35">
      <c r="A31" s="22">
        <v>26</v>
      </c>
      <c r="B31" s="4" t="s">
        <v>44</v>
      </c>
      <c r="C31" s="5">
        <f t="shared" si="14"/>
        <v>58</v>
      </c>
      <c r="D31" s="5">
        <v>8</v>
      </c>
      <c r="E31" s="5">
        <v>50</v>
      </c>
      <c r="F31" s="6">
        <v>26539.759999999998</v>
      </c>
      <c r="G31" s="9">
        <f t="shared" si="15"/>
        <v>27787.128719999997</v>
      </c>
      <c r="H31" s="7">
        <v>1</v>
      </c>
      <c r="I31" s="6">
        <f t="shared" si="4"/>
        <v>26539.759999999998</v>
      </c>
      <c r="J31" s="6">
        <f t="shared" si="2"/>
        <v>27787.128719999997</v>
      </c>
      <c r="K31" s="6">
        <v>500</v>
      </c>
      <c r="L31" s="14">
        <f t="shared" si="5"/>
        <v>1602174.5</v>
      </c>
      <c r="M31" s="5">
        <v>202</v>
      </c>
      <c r="N31" s="5">
        <v>202</v>
      </c>
      <c r="O31" s="6">
        <v>11374.18</v>
      </c>
      <c r="P31" s="9">
        <f t="shared" si="6"/>
        <v>11908.766459999999</v>
      </c>
      <c r="Q31" s="7">
        <v>1</v>
      </c>
      <c r="R31" s="6">
        <f t="shared" si="7"/>
        <v>11374.18</v>
      </c>
      <c r="S31" s="6">
        <f t="shared" si="17"/>
        <v>11908.766459999999</v>
      </c>
      <c r="T31" s="6">
        <v>3500</v>
      </c>
      <c r="U31" s="14">
        <f t="shared" si="8"/>
        <v>28762363.399999999</v>
      </c>
      <c r="V31" s="51">
        <f t="shared" si="16"/>
        <v>30364.5</v>
      </c>
      <c r="W31" s="36"/>
      <c r="X31" s="36"/>
      <c r="Y31" s="29">
        <v>28991940.960000001</v>
      </c>
      <c r="Z31" s="43">
        <f t="shared" si="3"/>
        <v>30354562.185119998</v>
      </c>
      <c r="AA31" s="30"/>
      <c r="AB31" s="30"/>
      <c r="AC31" s="19">
        <v>38778451.200000003</v>
      </c>
      <c r="AD31" s="28">
        <f t="shared" si="9"/>
        <v>9.9378148800024064</v>
      </c>
      <c r="AE31" s="6">
        <f t="shared" si="10"/>
        <v>24032.6175</v>
      </c>
      <c r="AF31" s="6">
        <f t="shared" si="11"/>
        <v>431435.45099999994</v>
      </c>
      <c r="AG31" s="33">
        <f t="shared" si="12"/>
        <v>23532.6175</v>
      </c>
      <c r="AH31" s="33">
        <f t="shared" si="13"/>
        <v>427935.45099999994</v>
      </c>
      <c r="AI31" s="33">
        <v>3500</v>
      </c>
    </row>
    <row r="32" spans="1:35">
      <c r="A32" s="22">
        <v>27</v>
      </c>
      <c r="B32" s="4" t="s">
        <v>77</v>
      </c>
      <c r="C32" s="5">
        <f t="shared" si="14"/>
        <v>40</v>
      </c>
      <c r="D32" s="5">
        <v>0</v>
      </c>
      <c r="E32" s="5">
        <v>40</v>
      </c>
      <c r="F32" s="6">
        <v>26539.759999999998</v>
      </c>
      <c r="G32" s="9">
        <f t="shared" si="15"/>
        <v>27787.128719999997</v>
      </c>
      <c r="H32" s="7">
        <v>1.25</v>
      </c>
      <c r="I32" s="6">
        <f t="shared" si="4"/>
        <v>33174.699999999997</v>
      </c>
      <c r="J32" s="6">
        <f t="shared" si="2"/>
        <v>34733.910899999995</v>
      </c>
      <c r="K32" s="6">
        <v>20876.27</v>
      </c>
      <c r="L32" s="14">
        <f t="shared" si="5"/>
        <v>1410232.7</v>
      </c>
      <c r="M32" s="5">
        <v>179</v>
      </c>
      <c r="N32" s="5">
        <v>179</v>
      </c>
      <c r="O32" s="6">
        <v>11374.18</v>
      </c>
      <c r="P32" s="9">
        <f t="shared" si="6"/>
        <v>11908.766459999999</v>
      </c>
      <c r="Q32" s="7">
        <v>1.25</v>
      </c>
      <c r="R32" s="6">
        <f t="shared" si="7"/>
        <v>14217.725</v>
      </c>
      <c r="S32" s="6">
        <f t="shared" si="17"/>
        <v>14885.958074999999</v>
      </c>
      <c r="T32" s="6">
        <v>42000</v>
      </c>
      <c r="U32" s="14">
        <f t="shared" si="8"/>
        <v>31897424.199999999</v>
      </c>
      <c r="V32" s="51">
        <f t="shared" si="16"/>
        <v>33307.699999999997</v>
      </c>
      <c r="W32" s="36"/>
      <c r="X32" s="36"/>
      <c r="Y32" s="29">
        <v>31693339.920000002</v>
      </c>
      <c r="Z32" s="43">
        <f t="shared" si="3"/>
        <v>33182926.89624</v>
      </c>
      <c r="AA32" s="30"/>
      <c r="AB32" s="30"/>
      <c r="AC32" s="49">
        <v>33837959.299999997</v>
      </c>
      <c r="AD32" s="50">
        <f t="shared" si="9"/>
        <v>124.77310375999514</v>
      </c>
      <c r="AE32" s="6">
        <f t="shared" si="10"/>
        <v>21153.4905</v>
      </c>
      <c r="AF32" s="6">
        <f t="shared" si="11"/>
        <v>478461.36299999995</v>
      </c>
      <c r="AG32" s="33">
        <f t="shared" si="12"/>
        <v>277.22049999999945</v>
      </c>
      <c r="AH32" s="33">
        <f t="shared" si="13"/>
        <v>436461.36299999995</v>
      </c>
      <c r="AI32" s="33">
        <v>42000</v>
      </c>
    </row>
    <row r="33" spans="1:35">
      <c r="A33" s="22">
        <v>28</v>
      </c>
      <c r="B33" s="4" t="s">
        <v>64</v>
      </c>
      <c r="C33" s="5">
        <f t="shared" si="14"/>
        <v>33</v>
      </c>
      <c r="D33" s="5">
        <v>5</v>
      </c>
      <c r="E33" s="5">
        <v>28</v>
      </c>
      <c r="F33" s="6">
        <v>26539.759999999998</v>
      </c>
      <c r="G33" s="9">
        <f t="shared" si="15"/>
        <v>27787.128719999997</v>
      </c>
      <c r="H33" s="7">
        <v>1.1499999999999999</v>
      </c>
      <c r="I33" s="6">
        <f t="shared" si="4"/>
        <v>30520.723999999995</v>
      </c>
      <c r="J33" s="6">
        <f t="shared" si="2"/>
        <v>31955.198027999995</v>
      </c>
      <c r="K33" s="6">
        <v>0</v>
      </c>
      <c r="L33" s="14">
        <f t="shared" si="5"/>
        <v>1047349.2</v>
      </c>
      <c r="M33" s="5">
        <v>110</v>
      </c>
      <c r="N33" s="5">
        <v>127</v>
      </c>
      <c r="O33" s="6">
        <v>11374.18</v>
      </c>
      <c r="P33" s="9">
        <f t="shared" si="6"/>
        <v>11908.766459999999</v>
      </c>
      <c r="Q33" s="7">
        <v>1.1499999999999999</v>
      </c>
      <c r="R33" s="6">
        <f t="shared" si="7"/>
        <v>13080.306999999999</v>
      </c>
      <c r="S33" s="6">
        <f t="shared" si="17"/>
        <v>13695.081428999998</v>
      </c>
      <c r="T33" s="6">
        <v>0</v>
      </c>
      <c r="U33" s="14">
        <f t="shared" si="8"/>
        <v>20793227.699999999</v>
      </c>
      <c r="V33" s="51">
        <f t="shared" si="16"/>
        <v>21840.6</v>
      </c>
      <c r="W33" s="36"/>
      <c r="X33" s="36"/>
      <c r="Y33" s="29">
        <v>20305888.34</v>
      </c>
      <c r="Z33" s="43">
        <f t="shared" si="3"/>
        <v>21260265.091979999</v>
      </c>
      <c r="AA33" s="30"/>
      <c r="AB33" s="30"/>
      <c r="AC33" s="19">
        <v>24288569.5</v>
      </c>
      <c r="AD33" s="28">
        <f t="shared" si="9"/>
        <v>580.33490801999869</v>
      </c>
      <c r="AE33" s="6">
        <f t="shared" si="10"/>
        <v>15710.237999999998</v>
      </c>
      <c r="AF33" s="6">
        <f t="shared" si="11"/>
        <v>311898.41549999994</v>
      </c>
      <c r="AG33" s="33">
        <f t="shared" si="12"/>
        <v>15710.237999999998</v>
      </c>
      <c r="AH33" s="33">
        <f t="shared" si="13"/>
        <v>311898.41549999994</v>
      </c>
      <c r="AI33">
        <v>0</v>
      </c>
    </row>
    <row r="34" spans="1:35">
      <c r="A34" s="22">
        <v>29</v>
      </c>
      <c r="B34" s="4" t="s">
        <v>85</v>
      </c>
      <c r="C34" s="5">
        <f t="shared" si="14"/>
        <v>20</v>
      </c>
      <c r="D34" s="5">
        <v>2</v>
      </c>
      <c r="E34" s="5">
        <v>18</v>
      </c>
      <c r="F34" s="6">
        <v>26539.759999999998</v>
      </c>
      <c r="G34" s="9">
        <f t="shared" si="15"/>
        <v>27787.128719999997</v>
      </c>
      <c r="H34" s="7">
        <v>1.21</v>
      </c>
      <c r="I34" s="6">
        <f t="shared" si="4"/>
        <v>32113.109599999996</v>
      </c>
      <c r="J34" s="6">
        <f t="shared" si="2"/>
        <v>33622.425751199997</v>
      </c>
      <c r="K34" s="6">
        <v>3000</v>
      </c>
      <c r="L34" s="14">
        <f t="shared" si="5"/>
        <v>672429.9</v>
      </c>
      <c r="M34" s="5">
        <v>70</v>
      </c>
      <c r="N34" s="5">
        <v>70</v>
      </c>
      <c r="O34" s="6">
        <v>11374.18</v>
      </c>
      <c r="P34" s="9">
        <f t="shared" si="6"/>
        <v>11908.766459999999</v>
      </c>
      <c r="Q34" s="7">
        <v>1.21</v>
      </c>
      <c r="R34" s="6">
        <f t="shared" si="7"/>
        <v>13762.757799999999</v>
      </c>
      <c r="S34" s="6">
        <f t="shared" si="17"/>
        <v>14409.607416599998</v>
      </c>
      <c r="T34" s="6">
        <v>14584.2</v>
      </c>
      <c r="U34" s="14">
        <f t="shared" si="8"/>
        <v>12073375</v>
      </c>
      <c r="V34" s="51">
        <f t="shared" si="16"/>
        <v>12745.8</v>
      </c>
      <c r="W34" s="44"/>
      <c r="X34" s="36"/>
      <c r="Y34" s="29">
        <v>12167504.85</v>
      </c>
      <c r="Z34" s="43">
        <f t="shared" si="3"/>
        <v>12739377.577949999</v>
      </c>
      <c r="AA34" s="30"/>
      <c r="AB34" s="30"/>
      <c r="AC34" s="19">
        <v>22021853.300000001</v>
      </c>
      <c r="AD34" s="28">
        <f t="shared" si="9"/>
        <v>6.4224220500000229</v>
      </c>
      <c r="AE34" s="6">
        <f t="shared" si="10"/>
        <v>10086.4485</v>
      </c>
      <c r="AF34" s="6">
        <f t="shared" si="11"/>
        <v>181100.625</v>
      </c>
      <c r="AG34" s="33">
        <f t="shared" si="12"/>
        <v>7086.4485000000004</v>
      </c>
      <c r="AH34" s="33">
        <f t="shared" si="13"/>
        <v>166516.42499999999</v>
      </c>
      <c r="AI34" s="33">
        <v>14584.2</v>
      </c>
    </row>
    <row r="35" spans="1:35">
      <c r="A35" s="22">
        <v>30</v>
      </c>
      <c r="B35" s="4" t="s">
        <v>52</v>
      </c>
      <c r="C35" s="5">
        <f t="shared" si="14"/>
        <v>55</v>
      </c>
      <c r="D35" s="5">
        <v>5</v>
      </c>
      <c r="E35" s="5">
        <v>50</v>
      </c>
      <c r="F35" s="6">
        <v>26539.759999999998</v>
      </c>
      <c r="G35" s="9">
        <f t="shared" si="15"/>
        <v>27787.128719999997</v>
      </c>
      <c r="H35" s="7">
        <v>1</v>
      </c>
      <c r="I35" s="6">
        <f t="shared" si="4"/>
        <v>26539.759999999998</v>
      </c>
      <c r="J35" s="6">
        <f t="shared" si="2"/>
        <v>27787.128719999997</v>
      </c>
      <c r="K35" s="6">
        <v>0</v>
      </c>
      <c r="L35" s="14">
        <f t="shared" si="5"/>
        <v>1522055.2</v>
      </c>
      <c r="M35" s="5">
        <v>100</v>
      </c>
      <c r="N35" s="5">
        <v>100</v>
      </c>
      <c r="O35" s="6">
        <v>11374.18</v>
      </c>
      <c r="P35" s="9">
        <f t="shared" si="6"/>
        <v>11908.766459999999</v>
      </c>
      <c r="Q35" s="7">
        <v>1</v>
      </c>
      <c r="R35" s="6">
        <f t="shared" si="7"/>
        <v>11374.18</v>
      </c>
      <c r="S35" s="6">
        <f t="shared" si="17"/>
        <v>11908.766459999999</v>
      </c>
      <c r="T35" s="6">
        <v>0</v>
      </c>
      <c r="U35" s="14">
        <f t="shared" si="8"/>
        <v>14237061.1</v>
      </c>
      <c r="V35" s="51">
        <f t="shared" si="16"/>
        <v>15759.1</v>
      </c>
      <c r="W35" s="36"/>
      <c r="X35" s="36"/>
      <c r="Y35" s="29">
        <v>15094373.441</v>
      </c>
      <c r="Z35" s="43">
        <f t="shared" si="3"/>
        <v>15803808.992726998</v>
      </c>
      <c r="AA35" s="30"/>
      <c r="AB35" s="30"/>
      <c r="AC35" s="49">
        <v>15759116.300000001</v>
      </c>
      <c r="AD35" s="50">
        <f t="shared" si="9"/>
        <v>-44.708992726997167</v>
      </c>
      <c r="AE35" s="6">
        <f t="shared" si="10"/>
        <v>22830.827999999998</v>
      </c>
      <c r="AF35" s="6">
        <f t="shared" si="11"/>
        <v>213555.91649999999</v>
      </c>
      <c r="AG35" s="33">
        <f t="shared" si="12"/>
        <v>22830.827999999998</v>
      </c>
      <c r="AH35" s="33">
        <f t="shared" si="13"/>
        <v>213555.91649999999</v>
      </c>
      <c r="AI35">
        <v>0</v>
      </c>
    </row>
    <row r="36" spans="1:35">
      <c r="A36" s="22">
        <v>31</v>
      </c>
      <c r="B36" s="4" t="s">
        <v>86</v>
      </c>
      <c r="C36" s="5">
        <f t="shared" si="14"/>
        <v>19</v>
      </c>
      <c r="D36" s="5">
        <v>3</v>
      </c>
      <c r="E36" s="5">
        <v>16</v>
      </c>
      <c r="F36" s="6">
        <v>26539.759999999998</v>
      </c>
      <c r="G36" s="9">
        <f t="shared" si="15"/>
        <v>27787.128719999997</v>
      </c>
      <c r="H36" s="7">
        <v>1.27</v>
      </c>
      <c r="I36" s="6">
        <f t="shared" si="4"/>
        <v>33705.495199999998</v>
      </c>
      <c r="J36" s="6">
        <f t="shared" si="2"/>
        <v>35289.653474399995</v>
      </c>
      <c r="K36" s="6">
        <v>5000</v>
      </c>
      <c r="L36" s="14">
        <f t="shared" si="5"/>
        <v>670750.9</v>
      </c>
      <c r="M36" s="5">
        <v>56</v>
      </c>
      <c r="N36" s="5">
        <v>56</v>
      </c>
      <c r="O36" s="6">
        <v>11374.18</v>
      </c>
      <c r="P36" s="9">
        <f t="shared" si="6"/>
        <v>11908.766459999999</v>
      </c>
      <c r="Q36" s="7">
        <v>1.27</v>
      </c>
      <c r="R36" s="6">
        <f t="shared" si="7"/>
        <v>14445.2086</v>
      </c>
      <c r="S36" s="6">
        <f t="shared" si="17"/>
        <v>15124.133404199998</v>
      </c>
      <c r="T36" s="6">
        <v>20600</v>
      </c>
      <c r="U36" s="14">
        <f t="shared" si="8"/>
        <v>10145997.9</v>
      </c>
      <c r="V36" s="51">
        <f t="shared" si="16"/>
        <v>10816.7</v>
      </c>
      <c r="W36" s="36"/>
      <c r="X36" s="36"/>
      <c r="Y36" s="29">
        <v>10309322.74</v>
      </c>
      <c r="Z36" s="43">
        <f t="shared" si="3"/>
        <v>10793860.908779999</v>
      </c>
      <c r="AA36" s="30"/>
      <c r="AB36" s="30"/>
      <c r="AC36" s="19">
        <v>11495977</v>
      </c>
      <c r="AD36" s="28">
        <f t="shared" si="9"/>
        <v>22.839091220001137</v>
      </c>
      <c r="AE36" s="6">
        <f t="shared" si="10"/>
        <v>10061.263500000001</v>
      </c>
      <c r="AF36" s="6">
        <f t="shared" si="11"/>
        <v>152189.96850000002</v>
      </c>
      <c r="AG36" s="33">
        <f t="shared" si="12"/>
        <v>5061.2635000000009</v>
      </c>
      <c r="AH36" s="33">
        <f t="shared" si="13"/>
        <v>131589.96850000002</v>
      </c>
      <c r="AI36" s="33">
        <v>20600</v>
      </c>
    </row>
    <row r="37" spans="1:35">
      <c r="A37" s="22">
        <v>32</v>
      </c>
      <c r="B37" s="4" t="s">
        <v>87</v>
      </c>
      <c r="C37" s="5">
        <f t="shared" si="14"/>
        <v>6</v>
      </c>
      <c r="D37" s="5">
        <v>1</v>
      </c>
      <c r="E37" s="5">
        <v>5</v>
      </c>
      <c r="F37" s="6">
        <v>26539.759999999998</v>
      </c>
      <c r="G37" s="9">
        <f t="shared" si="15"/>
        <v>27787.128719999997</v>
      </c>
      <c r="H37" s="7">
        <v>1.3</v>
      </c>
      <c r="I37" s="6">
        <f t="shared" si="4"/>
        <v>34501.688000000002</v>
      </c>
      <c r="J37" s="6">
        <f t="shared" si="2"/>
        <v>36123.267335999997</v>
      </c>
      <c r="K37" s="6">
        <v>3262</v>
      </c>
      <c r="L37" s="14">
        <f t="shared" si="5"/>
        <v>218380</v>
      </c>
      <c r="M37" s="5">
        <v>45</v>
      </c>
      <c r="N37" s="5">
        <v>45</v>
      </c>
      <c r="O37" s="6">
        <v>11374.18</v>
      </c>
      <c r="P37" s="9">
        <f t="shared" si="6"/>
        <v>11908.766459999999</v>
      </c>
      <c r="Q37" s="7">
        <v>1.3</v>
      </c>
      <c r="R37" s="6">
        <f t="shared" si="7"/>
        <v>14786.434000000001</v>
      </c>
      <c r="S37" s="6">
        <f t="shared" si="17"/>
        <v>15481.396397999999</v>
      </c>
      <c r="T37" s="6">
        <v>101128.76</v>
      </c>
      <c r="U37" s="14">
        <f t="shared" si="8"/>
        <v>8429809.5</v>
      </c>
      <c r="V37" s="51">
        <f t="shared" si="16"/>
        <v>8648.2000000000007</v>
      </c>
      <c r="W37" s="36"/>
      <c r="X37" s="36"/>
      <c r="Y37" s="29">
        <v>8244675.5199999996</v>
      </c>
      <c r="Z37" s="43">
        <f t="shared" si="3"/>
        <v>8632175.269439999</v>
      </c>
      <c r="AA37" s="30"/>
      <c r="AB37" s="30"/>
      <c r="AC37" s="19">
        <v>11940273.1</v>
      </c>
      <c r="AD37" s="28">
        <f t="shared" si="9"/>
        <v>16.024730560002354</v>
      </c>
      <c r="AE37" s="6">
        <f t="shared" si="10"/>
        <v>3275.7</v>
      </c>
      <c r="AF37" s="6">
        <f t="shared" si="11"/>
        <v>126447.1425</v>
      </c>
      <c r="AG37" s="33">
        <f t="shared" si="12"/>
        <v>13.699999999999818</v>
      </c>
      <c r="AH37" s="33">
        <f t="shared" si="13"/>
        <v>25318.382500000007</v>
      </c>
      <c r="AI37" s="33">
        <v>101128.76</v>
      </c>
    </row>
    <row r="38" spans="1:35">
      <c r="A38" s="22">
        <v>33</v>
      </c>
      <c r="B38" s="4" t="s">
        <v>34</v>
      </c>
      <c r="C38" s="5">
        <f t="shared" si="14"/>
        <v>29</v>
      </c>
      <c r="D38" s="8">
        <v>8</v>
      </c>
      <c r="E38" s="8">
        <v>21</v>
      </c>
      <c r="F38" s="9">
        <v>26539.759999999998</v>
      </c>
      <c r="G38" s="9">
        <f t="shared" si="15"/>
        <v>27787.128719999997</v>
      </c>
      <c r="H38" s="10">
        <v>1.28</v>
      </c>
      <c r="I38" s="6">
        <f t="shared" si="4"/>
        <v>33970.892800000001</v>
      </c>
      <c r="J38" s="9">
        <f t="shared" si="2"/>
        <v>35567.524761599998</v>
      </c>
      <c r="K38" s="9">
        <v>0</v>
      </c>
      <c r="L38" s="14">
        <f t="shared" si="5"/>
        <v>1018685.2</v>
      </c>
      <c r="M38" s="8">
        <v>35</v>
      </c>
      <c r="N38" s="8">
        <v>35</v>
      </c>
      <c r="O38" s="9">
        <v>11374.18</v>
      </c>
      <c r="P38" s="9">
        <f t="shared" si="6"/>
        <v>11908.766459999999</v>
      </c>
      <c r="Q38" s="10">
        <v>1.28</v>
      </c>
      <c r="R38" s="6">
        <f t="shared" si="7"/>
        <v>14558.950400000002</v>
      </c>
      <c r="S38" s="6">
        <f t="shared" si="17"/>
        <v>15243.2210688</v>
      </c>
      <c r="T38" s="9">
        <f>7640.72-4879.1</f>
        <v>2761.62</v>
      </c>
      <c r="U38" s="14">
        <f t="shared" si="8"/>
        <v>6380965</v>
      </c>
      <c r="V38" s="51">
        <f t="shared" si="16"/>
        <v>7399.7</v>
      </c>
      <c r="W38" s="44"/>
      <c r="X38" s="36"/>
      <c r="Y38" s="29">
        <v>7049938.04</v>
      </c>
      <c r="Z38" s="43">
        <f t="shared" ref="Z38:Z69" si="18">Y38*1.047</f>
        <v>7381285.1278799996</v>
      </c>
      <c r="AA38" s="30"/>
      <c r="AB38" s="30"/>
      <c r="AC38" s="19">
        <v>11400013</v>
      </c>
      <c r="AD38" s="28">
        <f t="shared" si="9"/>
        <v>18.414872119999927</v>
      </c>
      <c r="AE38" s="6">
        <f t="shared" si="10"/>
        <v>15280.277999999998</v>
      </c>
      <c r="AF38" s="6">
        <f t="shared" si="11"/>
        <v>95714.475000000006</v>
      </c>
      <c r="AG38" s="33">
        <f t="shared" si="12"/>
        <v>15280.277999999998</v>
      </c>
      <c r="AH38" s="33">
        <f t="shared" si="13"/>
        <v>92952.85500000001</v>
      </c>
      <c r="AI38" s="33">
        <v>2761.62</v>
      </c>
    </row>
    <row r="39" spans="1:35">
      <c r="A39" s="22">
        <v>34</v>
      </c>
      <c r="B39" s="4" t="s">
        <v>46</v>
      </c>
      <c r="C39" s="5">
        <f t="shared" si="14"/>
        <v>16</v>
      </c>
      <c r="D39" s="5">
        <v>1</v>
      </c>
      <c r="E39" s="5">
        <v>15</v>
      </c>
      <c r="F39" s="6">
        <v>26539.759999999998</v>
      </c>
      <c r="G39" s="9">
        <f t="shared" si="15"/>
        <v>27787.128719999997</v>
      </c>
      <c r="H39" s="7">
        <v>1</v>
      </c>
      <c r="I39" s="6">
        <f t="shared" si="4"/>
        <v>26539.759999999998</v>
      </c>
      <c r="J39" s="6">
        <f t="shared" si="2"/>
        <v>27787.128719999997</v>
      </c>
      <c r="K39" s="6">
        <v>1904.49</v>
      </c>
      <c r="L39" s="14">
        <f t="shared" si="5"/>
        <v>445251.2</v>
      </c>
      <c r="M39" s="5">
        <v>35</v>
      </c>
      <c r="N39" s="5">
        <v>47</v>
      </c>
      <c r="O39" s="6">
        <v>11374.18</v>
      </c>
      <c r="P39" s="9">
        <f t="shared" si="6"/>
        <v>11908.766459999999</v>
      </c>
      <c r="Q39" s="7">
        <v>1</v>
      </c>
      <c r="R39" s="6">
        <f t="shared" si="7"/>
        <v>11374.18</v>
      </c>
      <c r="S39" s="6">
        <f t="shared" si="17"/>
        <v>11908.766459999999</v>
      </c>
      <c r="T39" s="6">
        <v>19859.09</v>
      </c>
      <c r="U39" s="14">
        <f t="shared" si="8"/>
        <v>6711277.7999999998</v>
      </c>
      <c r="V39" s="51">
        <f t="shared" si="16"/>
        <v>7156.5</v>
      </c>
      <c r="W39" s="36"/>
      <c r="X39" s="36"/>
      <c r="Y39" s="29">
        <v>6818327.7800000003</v>
      </c>
      <c r="Z39" s="43">
        <f t="shared" si="18"/>
        <v>7138789.18566</v>
      </c>
      <c r="AA39" s="30"/>
      <c r="AB39" s="30"/>
      <c r="AC39" s="49">
        <v>7267677.5</v>
      </c>
      <c r="AD39" s="28">
        <f t="shared" si="9"/>
        <v>17.71081434000007</v>
      </c>
      <c r="AE39" s="6">
        <f t="shared" si="10"/>
        <v>6678.768</v>
      </c>
      <c r="AF39" s="6">
        <f t="shared" si="11"/>
        <v>100669.16699999999</v>
      </c>
      <c r="AG39" s="33">
        <f t="shared" si="12"/>
        <v>4774.2780000000002</v>
      </c>
      <c r="AH39" s="33">
        <f t="shared" si="13"/>
        <v>80810.07699999999</v>
      </c>
      <c r="AI39" s="33">
        <v>19859.09</v>
      </c>
    </row>
    <row r="40" spans="1:35">
      <c r="A40" s="22">
        <v>35</v>
      </c>
      <c r="B40" s="4" t="s">
        <v>15</v>
      </c>
      <c r="C40" s="5">
        <f t="shared" si="14"/>
        <v>36</v>
      </c>
      <c r="D40" s="5">
        <v>5</v>
      </c>
      <c r="E40" s="5">
        <v>31</v>
      </c>
      <c r="F40" s="6">
        <v>26539.759999999998</v>
      </c>
      <c r="G40" s="9">
        <f t="shared" si="15"/>
        <v>27787.128719999997</v>
      </c>
      <c r="H40" s="7">
        <v>1</v>
      </c>
      <c r="I40" s="6">
        <f t="shared" si="4"/>
        <v>26539.759999999998</v>
      </c>
      <c r="J40" s="6">
        <f t="shared" si="2"/>
        <v>27787.128719999997</v>
      </c>
      <c r="K40" s="6">
        <v>13013.08</v>
      </c>
      <c r="L40" s="14">
        <f t="shared" si="5"/>
        <v>1007112.9</v>
      </c>
      <c r="M40" s="5">
        <v>60</v>
      </c>
      <c r="N40" s="5">
        <v>60</v>
      </c>
      <c r="O40" s="6">
        <v>11374.18</v>
      </c>
      <c r="P40" s="9">
        <f t="shared" si="6"/>
        <v>11908.766459999999</v>
      </c>
      <c r="Q40" s="7">
        <v>1</v>
      </c>
      <c r="R40" s="6">
        <f t="shared" si="7"/>
        <v>11374.18</v>
      </c>
      <c r="S40" s="6">
        <f t="shared" si="17"/>
        <v>11908.766459999999</v>
      </c>
      <c r="T40" s="6">
        <v>130024.72</v>
      </c>
      <c r="U40" s="14">
        <f t="shared" si="8"/>
        <v>8672261.4000000004</v>
      </c>
      <c r="V40" s="51">
        <f t="shared" si="16"/>
        <v>9679.4</v>
      </c>
      <c r="W40" s="36"/>
      <c r="X40" s="36"/>
      <c r="Y40" s="29">
        <v>9254717.5899999999</v>
      </c>
      <c r="Z40" s="43">
        <f t="shared" si="18"/>
        <v>9689689.3167300001</v>
      </c>
      <c r="AA40" s="30"/>
      <c r="AB40" s="30"/>
      <c r="AC40" s="19">
        <v>11120252.6</v>
      </c>
      <c r="AD40" s="28">
        <f t="shared" si="9"/>
        <v>-10.289316730000792</v>
      </c>
      <c r="AE40" s="6">
        <f t="shared" si="10"/>
        <v>15106.693500000001</v>
      </c>
      <c r="AF40" s="6">
        <f t="shared" si="11"/>
        <v>130083.92100000002</v>
      </c>
      <c r="AG40" s="33">
        <f t="shared" si="12"/>
        <v>2093.6135000000013</v>
      </c>
      <c r="AH40" s="33">
        <f t="shared" si="13"/>
        <v>59.201000000015483</v>
      </c>
      <c r="AI40" s="33">
        <v>144324.72</v>
      </c>
    </row>
    <row r="41" spans="1:35">
      <c r="A41" s="22">
        <v>36</v>
      </c>
      <c r="B41" s="4" t="s">
        <v>16</v>
      </c>
      <c r="C41" s="5">
        <f t="shared" si="14"/>
        <v>16</v>
      </c>
      <c r="D41" s="5">
        <v>5</v>
      </c>
      <c r="E41" s="5">
        <v>11</v>
      </c>
      <c r="F41" s="6">
        <v>26539.759999999998</v>
      </c>
      <c r="G41" s="9">
        <f t="shared" si="15"/>
        <v>27787.128719999997</v>
      </c>
      <c r="H41" s="7">
        <v>1</v>
      </c>
      <c r="I41" s="6">
        <f t="shared" si="4"/>
        <v>26539.759999999998</v>
      </c>
      <c r="J41" s="6">
        <f t="shared" si="2"/>
        <v>27787.128719999997</v>
      </c>
      <c r="K41" s="6">
        <v>0</v>
      </c>
      <c r="L41" s="14">
        <f t="shared" si="5"/>
        <v>438357.2</v>
      </c>
      <c r="M41" s="5">
        <v>49</v>
      </c>
      <c r="N41" s="5">
        <v>49</v>
      </c>
      <c r="O41" s="6">
        <v>11374.18</v>
      </c>
      <c r="P41" s="9">
        <f t="shared" si="6"/>
        <v>11908.766459999999</v>
      </c>
      <c r="Q41" s="7">
        <v>1</v>
      </c>
      <c r="R41" s="6">
        <f t="shared" si="7"/>
        <v>11374.18</v>
      </c>
      <c r="S41" s="6">
        <f t="shared" si="17"/>
        <v>11908.766459999999</v>
      </c>
      <c r="T41" s="6">
        <v>50000</v>
      </c>
      <c r="U41" s="14">
        <f t="shared" si="8"/>
        <v>7026159.9000000004</v>
      </c>
      <c r="V41" s="51">
        <f t="shared" si="16"/>
        <v>7464.5</v>
      </c>
      <c r="W41" s="36"/>
      <c r="X41" s="36"/>
      <c r="Y41" s="29">
        <v>7117181.29</v>
      </c>
      <c r="Z41" s="43">
        <f t="shared" si="18"/>
        <v>7451688.8106299993</v>
      </c>
      <c r="AA41" s="30"/>
      <c r="AB41" s="30"/>
      <c r="AC41" s="19">
        <v>9144237.1999999993</v>
      </c>
      <c r="AD41" s="28">
        <f t="shared" si="9"/>
        <v>12.811189370000648</v>
      </c>
      <c r="AE41" s="6">
        <f t="shared" si="10"/>
        <v>6575.3580000000002</v>
      </c>
      <c r="AF41" s="6">
        <f t="shared" si="11"/>
        <v>105392.39850000001</v>
      </c>
      <c r="AG41" s="33">
        <f t="shared" si="12"/>
        <v>6575.3580000000002</v>
      </c>
      <c r="AH41" s="33">
        <f t="shared" si="13"/>
        <v>55392.39850000001</v>
      </c>
      <c r="AI41" s="33">
        <v>50000</v>
      </c>
    </row>
    <row r="42" spans="1:35">
      <c r="A42" s="22">
        <v>37</v>
      </c>
      <c r="B42" s="4" t="s">
        <v>17</v>
      </c>
      <c r="C42" s="5">
        <f t="shared" si="14"/>
        <v>22</v>
      </c>
      <c r="D42" s="5">
        <v>4</v>
      </c>
      <c r="E42" s="5">
        <v>18</v>
      </c>
      <c r="F42" s="6">
        <v>26539.759999999998</v>
      </c>
      <c r="G42" s="9">
        <f t="shared" si="15"/>
        <v>27787.128719999997</v>
      </c>
      <c r="H42" s="7">
        <v>1</v>
      </c>
      <c r="I42" s="6">
        <f t="shared" si="4"/>
        <v>26539.759999999998</v>
      </c>
      <c r="J42" s="6">
        <f t="shared" si="2"/>
        <v>27787.128719999997</v>
      </c>
      <c r="K42" s="6">
        <v>0</v>
      </c>
      <c r="L42" s="14">
        <f t="shared" si="5"/>
        <v>606327.4</v>
      </c>
      <c r="M42" s="5">
        <v>50</v>
      </c>
      <c r="N42" s="5">
        <v>54</v>
      </c>
      <c r="O42" s="6">
        <v>11374.18</v>
      </c>
      <c r="P42" s="9">
        <f t="shared" si="6"/>
        <v>11908.766459999999</v>
      </c>
      <c r="Q42" s="7">
        <v>1</v>
      </c>
      <c r="R42" s="6">
        <f t="shared" si="7"/>
        <v>11374.18</v>
      </c>
      <c r="S42" s="6">
        <f t="shared" si="17"/>
        <v>11908.766459999999</v>
      </c>
      <c r="T42" s="6">
        <v>0</v>
      </c>
      <c r="U42" s="14">
        <f t="shared" si="8"/>
        <v>7688013</v>
      </c>
      <c r="V42" s="51">
        <f t="shared" si="16"/>
        <v>8294.2999999999993</v>
      </c>
      <c r="W42" s="36"/>
      <c r="X42" s="36"/>
      <c r="Y42" s="29">
        <v>7907624.8899999997</v>
      </c>
      <c r="Z42" s="43">
        <f t="shared" si="18"/>
        <v>8279283.2598299989</v>
      </c>
      <c r="AA42" s="30"/>
      <c r="AB42" s="30"/>
      <c r="AC42" s="19">
        <v>9316534.1999999993</v>
      </c>
      <c r="AD42" s="28">
        <f t="shared" si="9"/>
        <v>15.016740170000048</v>
      </c>
      <c r="AE42" s="6">
        <f t="shared" si="10"/>
        <v>9094.9110000000001</v>
      </c>
      <c r="AF42" s="6">
        <f t="shared" si="11"/>
        <v>115320.19500000001</v>
      </c>
      <c r="AG42" s="33">
        <f t="shared" si="12"/>
        <v>9094.9110000000001</v>
      </c>
      <c r="AH42" s="33">
        <f t="shared" si="13"/>
        <v>115320.19500000001</v>
      </c>
      <c r="AI42">
        <v>0</v>
      </c>
    </row>
    <row r="43" spans="1:35">
      <c r="A43" s="22">
        <v>38</v>
      </c>
      <c r="B43" s="4" t="s">
        <v>47</v>
      </c>
      <c r="C43" s="5">
        <f t="shared" si="14"/>
        <v>35</v>
      </c>
      <c r="D43" s="5">
        <v>4</v>
      </c>
      <c r="E43" s="5">
        <v>31</v>
      </c>
      <c r="F43" s="6">
        <v>26539.759999999998</v>
      </c>
      <c r="G43" s="9">
        <f t="shared" si="15"/>
        <v>27787.128719999997</v>
      </c>
      <c r="H43" s="7">
        <v>1</v>
      </c>
      <c r="I43" s="6">
        <f t="shared" si="4"/>
        <v>26539.759999999998</v>
      </c>
      <c r="J43" s="6">
        <f t="shared" si="2"/>
        <v>27787.128719999997</v>
      </c>
      <c r="K43" s="6">
        <v>0</v>
      </c>
      <c r="L43" s="14">
        <f t="shared" si="5"/>
        <v>967560</v>
      </c>
      <c r="M43" s="5">
        <v>100</v>
      </c>
      <c r="N43" s="5">
        <v>101</v>
      </c>
      <c r="O43" s="6">
        <v>11374.18</v>
      </c>
      <c r="P43" s="9">
        <f t="shared" si="6"/>
        <v>11908.766459999999</v>
      </c>
      <c r="Q43" s="7">
        <v>1</v>
      </c>
      <c r="R43" s="6">
        <f t="shared" si="7"/>
        <v>11374.18</v>
      </c>
      <c r="S43" s="6">
        <f t="shared" si="17"/>
        <v>11908.766459999999</v>
      </c>
      <c r="T43" s="6">
        <v>218000</v>
      </c>
      <c r="U43" s="14">
        <f t="shared" si="8"/>
        <v>14597431.699999999</v>
      </c>
      <c r="V43" s="51">
        <f t="shared" si="16"/>
        <v>15565</v>
      </c>
      <c r="W43" s="36"/>
      <c r="X43" s="36"/>
      <c r="Y43" s="29">
        <v>13323296.32</v>
      </c>
      <c r="Z43" s="43">
        <f t="shared" si="18"/>
        <v>13949491.24704</v>
      </c>
      <c r="AA43" s="30"/>
      <c r="AB43" s="30"/>
      <c r="AC43" s="19">
        <v>20112887.100000001</v>
      </c>
      <c r="AD43" s="50">
        <f t="shared" si="9"/>
        <v>1615.5087529600005</v>
      </c>
      <c r="AE43" s="6">
        <f t="shared" si="10"/>
        <v>14513.4</v>
      </c>
      <c r="AF43" s="6">
        <f t="shared" si="11"/>
        <v>218961.47549999997</v>
      </c>
      <c r="AG43" s="33">
        <f t="shared" si="12"/>
        <v>14513.4</v>
      </c>
      <c r="AH43" s="33">
        <f t="shared" si="13"/>
        <v>961.47549999997136</v>
      </c>
      <c r="AI43" s="33">
        <v>275915</v>
      </c>
    </row>
    <row r="44" spans="1:35">
      <c r="A44" s="22">
        <v>39</v>
      </c>
      <c r="B44" s="4" t="s">
        <v>35</v>
      </c>
      <c r="C44" s="5">
        <f t="shared" si="14"/>
        <v>19</v>
      </c>
      <c r="D44" s="5">
        <v>2</v>
      </c>
      <c r="E44" s="5">
        <v>17</v>
      </c>
      <c r="F44" s="6">
        <v>26539.759999999998</v>
      </c>
      <c r="G44" s="9">
        <f t="shared" si="15"/>
        <v>27787.128719999997</v>
      </c>
      <c r="H44" s="7">
        <v>1.2</v>
      </c>
      <c r="I44" s="6">
        <f t="shared" si="4"/>
        <v>31847.711999999996</v>
      </c>
      <c r="J44" s="6">
        <f t="shared" si="2"/>
        <v>33344.554463999993</v>
      </c>
      <c r="K44" s="6">
        <v>8485.57</v>
      </c>
      <c r="L44" s="14">
        <f t="shared" si="5"/>
        <v>639038.4</v>
      </c>
      <c r="M44" s="5">
        <v>46</v>
      </c>
      <c r="N44" s="5">
        <v>46</v>
      </c>
      <c r="O44" s="6">
        <v>11374.18</v>
      </c>
      <c r="P44" s="9">
        <f t="shared" si="6"/>
        <v>11908.766459999999</v>
      </c>
      <c r="Q44" s="7">
        <v>1.2</v>
      </c>
      <c r="R44" s="6">
        <f t="shared" si="7"/>
        <v>13649.016</v>
      </c>
      <c r="S44" s="6">
        <f t="shared" si="17"/>
        <v>14290.519751999998</v>
      </c>
      <c r="T44" s="6">
        <v>119345.35</v>
      </c>
      <c r="U44" s="14">
        <f t="shared" si="8"/>
        <v>7978203.0999999996</v>
      </c>
      <c r="V44" s="51">
        <f t="shared" si="16"/>
        <v>8617.2000000000007</v>
      </c>
      <c r="W44" s="36"/>
      <c r="X44" s="36"/>
      <c r="Y44" s="29">
        <v>8234456.4800000004</v>
      </c>
      <c r="Z44" s="43">
        <f t="shared" si="18"/>
        <v>8621475.934559999</v>
      </c>
      <c r="AA44" s="30"/>
      <c r="AB44" s="30"/>
      <c r="AC44" s="19">
        <v>9478743.1999999993</v>
      </c>
      <c r="AD44" s="28">
        <f t="shared" si="9"/>
        <v>-4.2759345599988592</v>
      </c>
      <c r="AE44" s="6">
        <f t="shared" si="10"/>
        <v>9585.5760000000009</v>
      </c>
      <c r="AF44" s="6">
        <f t="shared" si="11"/>
        <v>119673.04649999998</v>
      </c>
      <c r="AG44" s="33">
        <f t="shared" si="12"/>
        <v>1100.0060000000012</v>
      </c>
      <c r="AH44" s="33">
        <f t="shared" si="13"/>
        <v>327.69649999997637</v>
      </c>
      <c r="AI44" s="33">
        <v>127345.35</v>
      </c>
    </row>
    <row r="45" spans="1:35">
      <c r="A45" s="22">
        <v>40</v>
      </c>
      <c r="B45" s="4" t="s">
        <v>18</v>
      </c>
      <c r="C45" s="5">
        <f t="shared" si="14"/>
        <v>23</v>
      </c>
      <c r="D45" s="5">
        <v>2</v>
      </c>
      <c r="E45" s="5">
        <v>21</v>
      </c>
      <c r="F45" s="6">
        <v>26539.759999999998</v>
      </c>
      <c r="G45" s="9">
        <f t="shared" si="15"/>
        <v>27787.128719999997</v>
      </c>
      <c r="H45" s="7">
        <v>1</v>
      </c>
      <c r="I45" s="6">
        <f t="shared" si="4"/>
        <v>26539.759999999998</v>
      </c>
      <c r="J45" s="6">
        <f t="shared" si="2"/>
        <v>27787.128719999997</v>
      </c>
      <c r="K45" s="6">
        <v>414.02</v>
      </c>
      <c r="L45" s="14">
        <f t="shared" si="5"/>
        <v>637023.19999999995</v>
      </c>
      <c r="M45" s="5">
        <v>65</v>
      </c>
      <c r="N45" s="5">
        <v>67</v>
      </c>
      <c r="O45" s="6">
        <v>11374.18</v>
      </c>
      <c r="P45" s="9">
        <f t="shared" si="6"/>
        <v>11908.766459999999</v>
      </c>
      <c r="Q45" s="7">
        <v>1</v>
      </c>
      <c r="R45" s="6">
        <f t="shared" si="7"/>
        <v>11374.18</v>
      </c>
      <c r="S45" s="6">
        <f t="shared" si="17"/>
        <v>11908.766459999999</v>
      </c>
      <c r="T45" s="6">
        <v>2122.42</v>
      </c>
      <c r="U45" s="14">
        <f t="shared" si="8"/>
        <v>9540953.4000000004</v>
      </c>
      <c r="V45" s="51">
        <f t="shared" si="16"/>
        <v>10178</v>
      </c>
      <c r="W45" s="36"/>
      <c r="X45" s="36"/>
      <c r="Y45" s="29">
        <v>9714962.4600000009</v>
      </c>
      <c r="Z45" s="43">
        <f t="shared" si="18"/>
        <v>10171565.69562</v>
      </c>
      <c r="AA45" s="30"/>
      <c r="AB45" s="30"/>
      <c r="AC45" s="19">
        <v>11511451.300000001</v>
      </c>
      <c r="AD45" s="28">
        <f t="shared" si="9"/>
        <v>6.4343043799999577</v>
      </c>
      <c r="AE45" s="6">
        <f t="shared" si="10"/>
        <v>9555.348</v>
      </c>
      <c r="AF45" s="6">
        <f t="shared" si="11"/>
        <v>143114.30100000001</v>
      </c>
      <c r="AG45" s="33">
        <f t="shared" si="12"/>
        <v>9141.3279999999995</v>
      </c>
      <c r="AH45" s="33">
        <f t="shared" si="13"/>
        <v>140991.88099999999</v>
      </c>
      <c r="AI45" s="33">
        <v>2122.42</v>
      </c>
    </row>
    <row r="46" spans="1:35">
      <c r="A46" s="22">
        <v>41</v>
      </c>
      <c r="B46" s="4" t="s">
        <v>19</v>
      </c>
      <c r="C46" s="5">
        <f t="shared" si="14"/>
        <v>7</v>
      </c>
      <c r="D46" s="5">
        <v>1</v>
      </c>
      <c r="E46" s="5">
        <v>6</v>
      </c>
      <c r="F46" s="6">
        <v>26539.759999999998</v>
      </c>
      <c r="G46" s="9">
        <f t="shared" si="15"/>
        <v>27787.128719999997</v>
      </c>
      <c r="H46" s="7">
        <v>1</v>
      </c>
      <c r="I46" s="6">
        <f t="shared" si="4"/>
        <v>26539.759999999998</v>
      </c>
      <c r="J46" s="6">
        <f t="shared" si="2"/>
        <v>27787.128719999997</v>
      </c>
      <c r="K46" s="6">
        <v>2352.3200000000002</v>
      </c>
      <c r="L46" s="14">
        <f t="shared" si="5"/>
        <v>195614.9</v>
      </c>
      <c r="M46" s="5">
        <v>26</v>
      </c>
      <c r="N46" s="5">
        <v>26</v>
      </c>
      <c r="O46" s="6">
        <v>11374.18</v>
      </c>
      <c r="P46" s="9">
        <f t="shared" si="6"/>
        <v>11908.766459999999</v>
      </c>
      <c r="Q46" s="7">
        <v>1</v>
      </c>
      <c r="R46" s="6">
        <f t="shared" si="7"/>
        <v>11374.18</v>
      </c>
      <c r="S46" s="6">
        <f t="shared" si="17"/>
        <v>11908.766459999999</v>
      </c>
      <c r="T46" s="6">
        <v>55716.9</v>
      </c>
      <c r="U46" s="14">
        <f t="shared" si="8"/>
        <v>3757352.8</v>
      </c>
      <c r="V46" s="51">
        <f t="shared" si="16"/>
        <v>3953</v>
      </c>
      <c r="W46" s="36"/>
      <c r="X46" s="36"/>
      <c r="Y46" s="29">
        <v>3778195.19</v>
      </c>
      <c r="Z46" s="43">
        <f t="shared" si="18"/>
        <v>3955770.3639299995</v>
      </c>
      <c r="AA46" s="30"/>
      <c r="AB46" s="30"/>
      <c r="AC46" s="19">
        <v>6116871.7999999998</v>
      </c>
      <c r="AD46" s="28">
        <f t="shared" si="9"/>
        <v>-2.7703639299993483</v>
      </c>
      <c r="AE46" s="6">
        <f t="shared" si="10"/>
        <v>2934.2234999999996</v>
      </c>
      <c r="AF46" s="6">
        <f t="shared" si="11"/>
        <v>56360.291999999994</v>
      </c>
      <c r="AG46" s="33">
        <f t="shared" si="12"/>
        <v>581.90349999999944</v>
      </c>
      <c r="AH46" s="33">
        <f t="shared" si="13"/>
        <v>643.39199999999255</v>
      </c>
      <c r="AI46" s="33">
        <v>84896.9</v>
      </c>
    </row>
    <row r="47" spans="1:35">
      <c r="A47" s="22">
        <v>42</v>
      </c>
      <c r="B47" s="4" t="s">
        <v>78</v>
      </c>
      <c r="C47" s="5">
        <f t="shared" si="14"/>
        <v>65</v>
      </c>
      <c r="D47" s="5">
        <v>4</v>
      </c>
      <c r="E47" s="5">
        <v>61</v>
      </c>
      <c r="F47" s="6">
        <v>26539.759999999998</v>
      </c>
      <c r="G47" s="9">
        <f t="shared" si="15"/>
        <v>27787.128719999997</v>
      </c>
      <c r="H47" s="7">
        <v>1.23</v>
      </c>
      <c r="I47" s="6">
        <f t="shared" si="4"/>
        <v>32643.904799999997</v>
      </c>
      <c r="J47" s="6">
        <f t="shared" si="2"/>
        <v>34178.168325599996</v>
      </c>
      <c r="K47" s="6">
        <v>33194.550000000003</v>
      </c>
      <c r="L47" s="14">
        <f t="shared" si="5"/>
        <v>2248638.4</v>
      </c>
      <c r="M47" s="5">
        <v>224</v>
      </c>
      <c r="N47" s="5">
        <v>224</v>
      </c>
      <c r="O47" s="6">
        <v>11374.18</v>
      </c>
      <c r="P47" s="9">
        <f t="shared" si="6"/>
        <v>11908.766459999999</v>
      </c>
      <c r="Q47" s="7">
        <v>1.23</v>
      </c>
      <c r="R47" s="6">
        <f t="shared" si="7"/>
        <v>13990.241400000001</v>
      </c>
      <c r="S47" s="6">
        <f t="shared" si="17"/>
        <v>14647.782745799999</v>
      </c>
      <c r="T47" s="6">
        <v>597016.52</v>
      </c>
      <c r="U47" s="14">
        <f t="shared" si="8"/>
        <v>39822967.299999997</v>
      </c>
      <c r="V47" s="51">
        <f t="shared" si="16"/>
        <v>42071.6</v>
      </c>
      <c r="W47" s="36"/>
      <c r="X47" s="36"/>
      <c r="Y47" s="29">
        <v>37857788.539999999</v>
      </c>
      <c r="Z47" s="43">
        <f t="shared" si="18"/>
        <v>39637104.601379998</v>
      </c>
      <c r="AA47" s="30"/>
      <c r="AB47" s="30"/>
      <c r="AC47" s="19">
        <v>52312675.100000001</v>
      </c>
      <c r="AD47" s="50">
        <f t="shared" si="9"/>
        <v>2434.495398619998</v>
      </c>
      <c r="AE47" s="6">
        <f t="shared" si="10"/>
        <v>33729.575999999994</v>
      </c>
      <c r="AF47" s="6">
        <f t="shared" si="11"/>
        <v>597344.50949999993</v>
      </c>
      <c r="AG47" s="33">
        <f t="shared" si="12"/>
        <v>535.02599999999074</v>
      </c>
      <c r="AH47" s="33">
        <f t="shared" si="13"/>
        <v>327.98949999990873</v>
      </c>
      <c r="AI47" s="33">
        <v>692616.52</v>
      </c>
    </row>
    <row r="48" spans="1:35" ht="18" customHeight="1">
      <c r="A48" s="22">
        <v>43</v>
      </c>
      <c r="B48" s="4" t="s">
        <v>36</v>
      </c>
      <c r="C48" s="5">
        <f t="shared" si="14"/>
        <v>7</v>
      </c>
      <c r="D48" s="5">
        <v>2</v>
      </c>
      <c r="E48" s="5">
        <v>5</v>
      </c>
      <c r="F48" s="6">
        <v>26539.759999999998</v>
      </c>
      <c r="G48" s="9">
        <f t="shared" si="15"/>
        <v>27787.128719999997</v>
      </c>
      <c r="H48" s="7">
        <v>1</v>
      </c>
      <c r="I48" s="6">
        <f t="shared" si="4"/>
        <v>26539.759999999998</v>
      </c>
      <c r="J48" s="6">
        <f t="shared" si="2"/>
        <v>27787.128719999997</v>
      </c>
      <c r="K48" s="6">
        <v>0</v>
      </c>
      <c r="L48" s="14">
        <f t="shared" si="5"/>
        <v>192015.2</v>
      </c>
      <c r="M48" s="5">
        <v>38</v>
      </c>
      <c r="N48" s="5">
        <v>38</v>
      </c>
      <c r="O48" s="6">
        <v>11374.18</v>
      </c>
      <c r="P48" s="9">
        <f t="shared" si="6"/>
        <v>11908.766459999999</v>
      </c>
      <c r="Q48" s="7">
        <v>1</v>
      </c>
      <c r="R48" s="6">
        <f t="shared" si="7"/>
        <v>11374.18</v>
      </c>
      <c r="S48" s="6">
        <f t="shared" si="17"/>
        <v>11908.766459999999</v>
      </c>
      <c r="T48" s="6">
        <v>0</v>
      </c>
      <c r="U48" s="14">
        <f t="shared" si="8"/>
        <v>5410083.2000000002</v>
      </c>
      <c r="V48" s="51">
        <f t="shared" si="16"/>
        <v>5602.1</v>
      </c>
      <c r="W48" s="36"/>
      <c r="X48" s="36"/>
      <c r="Y48" s="29">
        <v>5326280.93</v>
      </c>
      <c r="Z48" s="43">
        <f t="shared" si="18"/>
        <v>5576616.1337099997</v>
      </c>
      <c r="AA48" s="30"/>
      <c r="AB48" s="30"/>
      <c r="AC48" s="19">
        <v>8956548.9000000004</v>
      </c>
      <c r="AD48" s="34">
        <f t="shared" si="9"/>
        <v>25.48386629000106</v>
      </c>
      <c r="AE48" s="6">
        <f t="shared" si="10"/>
        <v>2880.2280000000005</v>
      </c>
      <c r="AF48" s="6">
        <f t="shared" si="11"/>
        <v>81151.248000000007</v>
      </c>
      <c r="AG48" s="33">
        <f t="shared" si="12"/>
        <v>2880.2280000000005</v>
      </c>
      <c r="AH48" s="33">
        <f t="shared" si="13"/>
        <v>81151.248000000007</v>
      </c>
      <c r="AI48">
        <v>0</v>
      </c>
    </row>
    <row r="49" spans="1:35" ht="18" customHeight="1">
      <c r="A49" s="22">
        <v>44</v>
      </c>
      <c r="B49" s="4" t="s">
        <v>20</v>
      </c>
      <c r="C49" s="5">
        <f t="shared" si="14"/>
        <v>11</v>
      </c>
      <c r="D49" s="5">
        <v>3</v>
      </c>
      <c r="E49" s="5">
        <v>8</v>
      </c>
      <c r="F49" s="6">
        <v>26539.759999999998</v>
      </c>
      <c r="G49" s="9">
        <f t="shared" si="15"/>
        <v>27787.128719999997</v>
      </c>
      <c r="H49" s="7">
        <v>1</v>
      </c>
      <c r="I49" s="6">
        <f t="shared" si="4"/>
        <v>26539.759999999998</v>
      </c>
      <c r="J49" s="6">
        <f t="shared" si="2"/>
        <v>27787.128719999997</v>
      </c>
      <c r="K49" s="6">
        <v>4090.57</v>
      </c>
      <c r="L49" s="14">
        <f t="shared" si="5"/>
        <v>306006.90000000002</v>
      </c>
      <c r="M49" s="5">
        <v>29</v>
      </c>
      <c r="N49" s="5">
        <v>29</v>
      </c>
      <c r="O49" s="6">
        <v>11374.18</v>
      </c>
      <c r="P49" s="9">
        <f t="shared" si="6"/>
        <v>11908.766459999999</v>
      </c>
      <c r="Q49" s="7">
        <v>1</v>
      </c>
      <c r="R49" s="6">
        <f t="shared" si="7"/>
        <v>11374.18</v>
      </c>
      <c r="S49" s="6">
        <f t="shared" si="17"/>
        <v>11908.766459999999</v>
      </c>
      <c r="T49" s="6">
        <v>62039.94</v>
      </c>
      <c r="U49" s="14">
        <f t="shared" si="8"/>
        <v>4190787.7</v>
      </c>
      <c r="V49" s="51">
        <f t="shared" si="16"/>
        <v>4496.8</v>
      </c>
      <c r="W49" s="36"/>
      <c r="X49" s="36"/>
      <c r="Y49" s="29">
        <v>3390556.52</v>
      </c>
      <c r="Z49" s="43">
        <f t="shared" si="18"/>
        <v>3549912.6764399996</v>
      </c>
      <c r="AA49" s="30"/>
      <c r="AB49" s="30"/>
      <c r="AC49" s="19">
        <v>5243899.8</v>
      </c>
      <c r="AD49" s="50">
        <f t="shared" si="9"/>
        <v>946.88732356000037</v>
      </c>
      <c r="AE49" s="6">
        <f t="shared" si="10"/>
        <v>4590.1035000000002</v>
      </c>
      <c r="AF49" s="6">
        <f t="shared" si="11"/>
        <v>62861.815500000004</v>
      </c>
      <c r="AG49" s="33">
        <f t="shared" si="12"/>
        <v>499.5335</v>
      </c>
      <c r="AH49" s="33">
        <f t="shared" si="13"/>
        <v>821.87550000000192</v>
      </c>
      <c r="AI49" s="33">
        <v>70039.94</v>
      </c>
    </row>
    <row r="50" spans="1:35" s="11" customFormat="1">
      <c r="A50" s="22">
        <v>45</v>
      </c>
      <c r="B50" s="4" t="s">
        <v>79</v>
      </c>
      <c r="C50" s="5">
        <f t="shared" si="14"/>
        <v>36</v>
      </c>
      <c r="D50" s="5">
        <v>10</v>
      </c>
      <c r="E50" s="5">
        <v>26</v>
      </c>
      <c r="F50" s="6">
        <v>26539.759999999998</v>
      </c>
      <c r="G50" s="9">
        <f t="shared" si="15"/>
        <v>27787.128719999997</v>
      </c>
      <c r="H50" s="7">
        <v>1.3</v>
      </c>
      <c r="I50" s="6">
        <f t="shared" si="4"/>
        <v>34501.688000000002</v>
      </c>
      <c r="J50" s="6">
        <f t="shared" si="2"/>
        <v>36123.267335999997</v>
      </c>
      <c r="K50" s="6">
        <v>0</v>
      </c>
      <c r="L50" s="14">
        <f t="shared" si="5"/>
        <v>1284221.8</v>
      </c>
      <c r="M50" s="5">
        <v>170</v>
      </c>
      <c r="N50" s="5">
        <v>178</v>
      </c>
      <c r="O50" s="6">
        <v>11374.18</v>
      </c>
      <c r="P50" s="9">
        <f t="shared" si="6"/>
        <v>11908.766459999999</v>
      </c>
      <c r="Q50" s="7">
        <v>1.3</v>
      </c>
      <c r="R50" s="6">
        <f t="shared" si="7"/>
        <v>14786.434000000001</v>
      </c>
      <c r="S50" s="6">
        <f t="shared" si="17"/>
        <v>15481.396397999999</v>
      </c>
      <c r="T50" s="6">
        <v>0</v>
      </c>
      <c r="U50" s="14">
        <f t="shared" si="8"/>
        <v>32944559.399999999</v>
      </c>
      <c r="V50" s="51">
        <f t="shared" si="16"/>
        <v>34228.800000000003</v>
      </c>
      <c r="W50" s="36"/>
      <c r="X50" s="36"/>
      <c r="Y50" s="29">
        <v>32684158.379999999</v>
      </c>
      <c r="Z50" s="43">
        <f t="shared" si="18"/>
        <v>34220313.823859997</v>
      </c>
      <c r="AA50" s="31"/>
      <c r="AB50" s="31"/>
      <c r="AC50" s="19">
        <v>37172228.100000001</v>
      </c>
      <c r="AD50" s="34">
        <f t="shared" si="9"/>
        <v>8.4861761400024989</v>
      </c>
      <c r="AE50" s="6">
        <f t="shared" si="10"/>
        <v>19263.327000000001</v>
      </c>
      <c r="AF50" s="6">
        <f t="shared" si="11"/>
        <v>494168.39099999995</v>
      </c>
      <c r="AG50" s="33">
        <f t="shared" si="12"/>
        <v>19263.327000000001</v>
      </c>
      <c r="AH50" s="33">
        <f t="shared" si="13"/>
        <v>494168.39099999995</v>
      </c>
      <c r="AI50" s="11">
        <v>0</v>
      </c>
    </row>
    <row r="51" spans="1:35">
      <c r="A51" s="22">
        <v>46</v>
      </c>
      <c r="B51" s="4" t="s">
        <v>57</v>
      </c>
      <c r="C51" s="5">
        <f t="shared" si="14"/>
        <v>15</v>
      </c>
      <c r="D51" s="5">
        <v>0</v>
      </c>
      <c r="E51" s="5">
        <v>15</v>
      </c>
      <c r="F51" s="6">
        <v>26539.759999999998</v>
      </c>
      <c r="G51" s="9">
        <f t="shared" si="15"/>
        <v>27787.128719999997</v>
      </c>
      <c r="H51" s="7">
        <v>1.1000000000000001</v>
      </c>
      <c r="I51" s="6">
        <f t="shared" si="4"/>
        <v>29193.736000000001</v>
      </c>
      <c r="J51" s="6">
        <f t="shared" si="2"/>
        <v>30565.841592000001</v>
      </c>
      <c r="K51" s="6">
        <v>900</v>
      </c>
      <c r="L51" s="14">
        <f t="shared" si="5"/>
        <v>459387.6</v>
      </c>
      <c r="M51" s="5">
        <v>36</v>
      </c>
      <c r="N51" s="5">
        <v>36</v>
      </c>
      <c r="O51" s="6">
        <v>11374.18</v>
      </c>
      <c r="P51" s="9">
        <f t="shared" si="6"/>
        <v>11908.766459999999</v>
      </c>
      <c r="Q51" s="7">
        <v>1.1000000000000001</v>
      </c>
      <c r="R51" s="6">
        <f t="shared" si="7"/>
        <v>12511.598000000002</v>
      </c>
      <c r="S51" s="6">
        <f t="shared" si="17"/>
        <v>13099.643106</v>
      </c>
      <c r="T51" s="6">
        <v>2000</v>
      </c>
      <c r="U51" s="14">
        <f t="shared" si="8"/>
        <v>5639876.2000000002</v>
      </c>
      <c r="V51" s="51">
        <f t="shared" si="16"/>
        <v>6099.3</v>
      </c>
      <c r="W51" s="36"/>
      <c r="X51" s="36"/>
      <c r="Y51" s="29">
        <v>6095255.5899999999</v>
      </c>
      <c r="Z51" s="43">
        <f t="shared" si="18"/>
        <v>6381732.6027299995</v>
      </c>
      <c r="AA51" s="30"/>
      <c r="AB51" s="30"/>
      <c r="AC51" s="19">
        <v>6099263.7999999998</v>
      </c>
      <c r="AD51" s="34">
        <f t="shared" si="9"/>
        <v>-282.43260272999942</v>
      </c>
      <c r="AE51" s="6">
        <f t="shared" si="10"/>
        <v>6890.8139999999994</v>
      </c>
      <c r="AF51" s="6">
        <f t="shared" si="11"/>
        <v>84598.143000000011</v>
      </c>
      <c r="AG51" s="33">
        <f t="shared" si="12"/>
        <v>5990.8139999999994</v>
      </c>
      <c r="AH51" s="33">
        <f t="shared" si="13"/>
        <v>82598.143000000011</v>
      </c>
      <c r="AI51" s="33">
        <v>2000</v>
      </c>
    </row>
    <row r="52" spans="1:35">
      <c r="A52" s="22">
        <v>47</v>
      </c>
      <c r="B52" s="4" t="s">
        <v>21</v>
      </c>
      <c r="C52" s="5">
        <f t="shared" si="14"/>
        <v>4</v>
      </c>
      <c r="D52" s="5">
        <v>1</v>
      </c>
      <c r="E52" s="5">
        <v>3</v>
      </c>
      <c r="F52" s="6">
        <v>26539.759999999998</v>
      </c>
      <c r="G52" s="9">
        <f t="shared" si="15"/>
        <v>27787.128719999997</v>
      </c>
      <c r="H52" s="7">
        <v>1</v>
      </c>
      <c r="I52" s="6">
        <f t="shared" si="4"/>
        <v>26539.759999999998</v>
      </c>
      <c r="J52" s="6">
        <f t="shared" si="2"/>
        <v>27787.128719999997</v>
      </c>
      <c r="K52" s="6">
        <v>1500</v>
      </c>
      <c r="L52" s="14">
        <f t="shared" si="5"/>
        <v>111401.1</v>
      </c>
      <c r="M52" s="5">
        <v>25</v>
      </c>
      <c r="N52" s="5">
        <v>25</v>
      </c>
      <c r="O52" s="6">
        <v>11374.18</v>
      </c>
      <c r="P52" s="9">
        <f t="shared" si="6"/>
        <v>11908.766459999999</v>
      </c>
      <c r="Q52" s="7">
        <v>1</v>
      </c>
      <c r="R52" s="6">
        <f t="shared" si="7"/>
        <v>11374.18</v>
      </c>
      <c r="S52" s="6">
        <f t="shared" si="17"/>
        <v>11908.766459999999</v>
      </c>
      <c r="T52" s="6">
        <v>53717.52</v>
      </c>
      <c r="U52" s="14">
        <f t="shared" si="8"/>
        <v>3612982.8</v>
      </c>
      <c r="V52" s="51">
        <f t="shared" si="16"/>
        <v>3724.4</v>
      </c>
      <c r="W52" s="36"/>
      <c r="X52" s="36"/>
      <c r="Y52" s="29">
        <v>3556236.51</v>
      </c>
      <c r="Z52" s="43">
        <f t="shared" si="18"/>
        <v>3723379.6259699995</v>
      </c>
      <c r="AA52" s="30"/>
      <c r="AB52" s="30"/>
      <c r="AC52" s="19">
        <v>4960927.5999999996</v>
      </c>
      <c r="AD52" s="34">
        <f t="shared" si="9"/>
        <v>1.0203740300007667</v>
      </c>
      <c r="AE52" s="6">
        <f t="shared" si="10"/>
        <v>1671.0165000000002</v>
      </c>
      <c r="AF52" s="6">
        <f t="shared" si="11"/>
        <v>54194.741999999991</v>
      </c>
      <c r="AG52" s="33">
        <f t="shared" si="12"/>
        <v>171.01650000000018</v>
      </c>
      <c r="AH52" s="33">
        <f t="shared" si="13"/>
        <v>477.2219999999943</v>
      </c>
      <c r="AI52" s="33">
        <v>67917.52</v>
      </c>
    </row>
    <row r="53" spans="1:35">
      <c r="A53" s="22">
        <v>48</v>
      </c>
      <c r="B53" s="4" t="s">
        <v>65</v>
      </c>
      <c r="C53" s="5">
        <f t="shared" si="14"/>
        <v>23</v>
      </c>
      <c r="D53" s="5">
        <v>3</v>
      </c>
      <c r="E53" s="5">
        <v>20</v>
      </c>
      <c r="F53" s="6">
        <v>26539.759999999998</v>
      </c>
      <c r="G53" s="9">
        <f t="shared" si="15"/>
        <v>27787.128719999997</v>
      </c>
      <c r="H53" s="7">
        <v>1.1499999999999999</v>
      </c>
      <c r="I53" s="6">
        <f t="shared" si="4"/>
        <v>30520.723999999995</v>
      </c>
      <c r="J53" s="6">
        <f t="shared" si="2"/>
        <v>31955.198027999995</v>
      </c>
      <c r="K53" s="6">
        <v>10000</v>
      </c>
      <c r="L53" s="14">
        <f t="shared" si="5"/>
        <v>740666.1</v>
      </c>
      <c r="M53" s="5">
        <v>56</v>
      </c>
      <c r="N53" s="5">
        <v>56</v>
      </c>
      <c r="O53" s="6">
        <v>11374.18</v>
      </c>
      <c r="P53" s="9">
        <f t="shared" si="6"/>
        <v>11908.766459999999</v>
      </c>
      <c r="Q53" s="7">
        <v>1.1499999999999999</v>
      </c>
      <c r="R53" s="6">
        <f t="shared" si="7"/>
        <v>13080.306999999999</v>
      </c>
      <c r="S53" s="6">
        <f t="shared" si="17"/>
        <v>13695.081428999998</v>
      </c>
      <c r="T53" s="6">
        <v>138500</v>
      </c>
      <c r="U53" s="14">
        <f t="shared" si="8"/>
        <v>9307167.4000000004</v>
      </c>
      <c r="V53" s="51">
        <f t="shared" si="16"/>
        <v>10047.799999999999</v>
      </c>
      <c r="W53" s="36"/>
      <c r="X53" s="36"/>
      <c r="Y53" s="29">
        <v>9180845.1199999992</v>
      </c>
      <c r="Z53" s="43">
        <f t="shared" si="18"/>
        <v>9612344.8406399991</v>
      </c>
      <c r="AA53" s="30"/>
      <c r="AB53" s="30"/>
      <c r="AC53" s="19">
        <v>16573527.199999999</v>
      </c>
      <c r="AD53" s="50">
        <f t="shared" si="9"/>
        <v>435.45515936000083</v>
      </c>
      <c r="AE53" s="6">
        <f t="shared" si="10"/>
        <v>11109.991499999998</v>
      </c>
      <c r="AF53" s="6">
        <f t="shared" si="11"/>
        <v>139607.51100000003</v>
      </c>
      <c r="AG53" s="33">
        <f t="shared" si="12"/>
        <v>1109.9914999999983</v>
      </c>
      <c r="AH53" s="33">
        <f t="shared" si="13"/>
        <v>1107.5110000000277</v>
      </c>
      <c r="AI53" s="33">
        <v>214010.58</v>
      </c>
    </row>
    <row r="54" spans="1:35">
      <c r="A54" s="22">
        <v>49</v>
      </c>
      <c r="B54" s="4" t="s">
        <v>22</v>
      </c>
      <c r="C54" s="5">
        <f t="shared" si="14"/>
        <v>21</v>
      </c>
      <c r="D54" s="5">
        <v>1</v>
      </c>
      <c r="E54" s="5">
        <v>20</v>
      </c>
      <c r="F54" s="6">
        <v>26539.759999999998</v>
      </c>
      <c r="G54" s="9">
        <f t="shared" si="15"/>
        <v>27787.128719999997</v>
      </c>
      <c r="H54" s="7">
        <v>1</v>
      </c>
      <c r="I54" s="6">
        <f t="shared" si="4"/>
        <v>26539.759999999998</v>
      </c>
      <c r="J54" s="6">
        <f t="shared" si="2"/>
        <v>27787.128719999997</v>
      </c>
      <c r="K54" s="6">
        <v>1000</v>
      </c>
      <c r="L54" s="14">
        <f t="shared" si="5"/>
        <v>583282.30000000005</v>
      </c>
      <c r="M54" s="5">
        <v>64</v>
      </c>
      <c r="N54" s="5">
        <v>64</v>
      </c>
      <c r="O54" s="6">
        <v>11374.18</v>
      </c>
      <c r="P54" s="9">
        <f t="shared" si="6"/>
        <v>11908.766459999999</v>
      </c>
      <c r="Q54" s="7">
        <v>1</v>
      </c>
      <c r="R54" s="6">
        <f t="shared" si="7"/>
        <v>11374.18</v>
      </c>
      <c r="S54" s="6">
        <f t="shared" si="17"/>
        <v>11908.766459999999</v>
      </c>
      <c r="T54" s="6">
        <v>2000</v>
      </c>
      <c r="U54" s="14">
        <f t="shared" si="8"/>
        <v>9113719.0999999996</v>
      </c>
      <c r="V54" s="51">
        <f t="shared" si="16"/>
        <v>9697</v>
      </c>
      <c r="W54" s="36"/>
      <c r="X54" s="36"/>
      <c r="Y54" s="29">
        <v>8961062.6300000008</v>
      </c>
      <c r="Z54" s="43">
        <f t="shared" si="18"/>
        <v>9382232.5736100003</v>
      </c>
      <c r="AA54" s="30"/>
      <c r="AB54" s="30"/>
      <c r="AC54" s="19">
        <v>10089456.199999999</v>
      </c>
      <c r="AD54" s="50">
        <f t="shared" si="9"/>
        <v>314.76742638999895</v>
      </c>
      <c r="AE54" s="6">
        <f t="shared" si="10"/>
        <v>8749.2345000000005</v>
      </c>
      <c r="AF54" s="6">
        <f t="shared" si="11"/>
        <v>136705.78649999999</v>
      </c>
      <c r="AG54" s="33">
        <f t="shared" si="12"/>
        <v>7749.2345000000005</v>
      </c>
      <c r="AH54" s="33">
        <f t="shared" si="13"/>
        <v>134705.78649999999</v>
      </c>
      <c r="AI54" s="33">
        <v>2000</v>
      </c>
    </row>
    <row r="55" spans="1:35">
      <c r="A55" s="22">
        <v>50</v>
      </c>
      <c r="B55" s="4" t="s">
        <v>37</v>
      </c>
      <c r="C55" s="5">
        <f t="shared" si="14"/>
        <v>10</v>
      </c>
      <c r="D55" s="5">
        <v>3</v>
      </c>
      <c r="E55" s="5">
        <v>7</v>
      </c>
      <c r="F55" s="6">
        <v>26539.759999999998</v>
      </c>
      <c r="G55" s="9">
        <f t="shared" si="15"/>
        <v>27787.128719999997</v>
      </c>
      <c r="H55" s="7">
        <v>1</v>
      </c>
      <c r="I55" s="6">
        <f t="shared" si="4"/>
        <v>26539.759999999998</v>
      </c>
      <c r="J55" s="6">
        <f t="shared" si="2"/>
        <v>27787.128719999997</v>
      </c>
      <c r="K55" s="6">
        <v>0</v>
      </c>
      <c r="L55" s="14">
        <f t="shared" si="5"/>
        <v>274129.2</v>
      </c>
      <c r="M55" s="5">
        <v>25</v>
      </c>
      <c r="N55" s="5">
        <v>33</v>
      </c>
      <c r="O55" s="6">
        <v>11374.18</v>
      </c>
      <c r="P55" s="9">
        <f t="shared" si="6"/>
        <v>11908.766459999999</v>
      </c>
      <c r="Q55" s="7">
        <v>1</v>
      </c>
      <c r="R55" s="6">
        <f t="shared" si="7"/>
        <v>11374.18</v>
      </c>
      <c r="S55" s="6">
        <f t="shared" si="17"/>
        <v>11908.766459999999</v>
      </c>
      <c r="T55" s="6">
        <v>0</v>
      </c>
      <c r="U55" s="14">
        <f t="shared" si="8"/>
        <v>4698230.2</v>
      </c>
      <c r="V55" s="51">
        <f t="shared" si="16"/>
        <v>4972.3999999999996</v>
      </c>
      <c r="W55" s="36"/>
      <c r="X55" s="36"/>
      <c r="Y55" s="29">
        <v>4548050.3499999996</v>
      </c>
      <c r="Z55" s="43">
        <f t="shared" si="18"/>
        <v>4761808.7164499993</v>
      </c>
      <c r="AA55" s="30"/>
      <c r="AB55" s="30"/>
      <c r="AC55" s="49">
        <v>4972359.4000000004</v>
      </c>
      <c r="AD55" s="34">
        <f t="shared" si="9"/>
        <v>210.5912835500003</v>
      </c>
      <c r="AE55" s="6">
        <f t="shared" si="10"/>
        <v>4111.9380000000001</v>
      </c>
      <c r="AF55" s="6">
        <f t="shared" si="11"/>
        <v>70473.453000000009</v>
      </c>
      <c r="AG55" s="33">
        <f t="shared" si="12"/>
        <v>4111.9380000000001</v>
      </c>
      <c r="AH55" s="33">
        <f t="shared" si="13"/>
        <v>70473.453000000009</v>
      </c>
      <c r="AI55">
        <v>0</v>
      </c>
    </row>
    <row r="56" spans="1:35">
      <c r="A56" s="22">
        <v>51</v>
      </c>
      <c r="B56" s="4" t="s">
        <v>23</v>
      </c>
      <c r="C56" s="5">
        <f t="shared" si="14"/>
        <v>25</v>
      </c>
      <c r="D56" s="5">
        <v>3</v>
      </c>
      <c r="E56" s="5">
        <v>22</v>
      </c>
      <c r="F56" s="6">
        <v>26539.759999999998</v>
      </c>
      <c r="G56" s="9">
        <f t="shared" si="15"/>
        <v>27787.128719999997</v>
      </c>
      <c r="H56" s="7">
        <v>1</v>
      </c>
      <c r="I56" s="6">
        <f t="shared" si="4"/>
        <v>26539.759999999998</v>
      </c>
      <c r="J56" s="6">
        <f t="shared" si="2"/>
        <v>27787.128719999997</v>
      </c>
      <c r="K56" s="6">
        <v>0</v>
      </c>
      <c r="L56" s="14">
        <f t="shared" si="5"/>
        <v>690936.1</v>
      </c>
      <c r="M56" s="5">
        <v>50</v>
      </c>
      <c r="N56" s="5">
        <v>50</v>
      </c>
      <c r="O56" s="6">
        <v>11374.18</v>
      </c>
      <c r="P56" s="9">
        <f t="shared" si="6"/>
        <v>11908.766459999999</v>
      </c>
      <c r="Q56" s="7">
        <v>1</v>
      </c>
      <c r="R56" s="6">
        <f t="shared" si="7"/>
        <v>11374.18</v>
      </c>
      <c r="S56" s="6">
        <f t="shared" si="17"/>
        <v>11908.766459999999</v>
      </c>
      <c r="T56" s="6">
        <v>0</v>
      </c>
      <c r="U56" s="14">
        <f t="shared" si="8"/>
        <v>7118530.5999999996</v>
      </c>
      <c r="V56" s="51">
        <f t="shared" si="16"/>
        <v>7809.5</v>
      </c>
      <c r="W56" s="36"/>
      <c r="X56" s="36"/>
      <c r="Y56" s="29">
        <v>7095291.7199999997</v>
      </c>
      <c r="Z56" s="43">
        <f t="shared" si="18"/>
        <v>7428770.4308399996</v>
      </c>
      <c r="AA56" s="30"/>
      <c r="AB56" s="30"/>
      <c r="AC56" s="49">
        <v>7809466.7000000002</v>
      </c>
      <c r="AD56" s="34">
        <f t="shared" si="9"/>
        <v>380.72956916000021</v>
      </c>
      <c r="AE56" s="6">
        <f t="shared" si="10"/>
        <v>10364.041499999999</v>
      </c>
      <c r="AF56" s="6">
        <f t="shared" si="11"/>
        <v>106777.95899999999</v>
      </c>
      <c r="AG56" s="33">
        <f t="shared" si="12"/>
        <v>10364.041499999999</v>
      </c>
      <c r="AH56" s="33">
        <f t="shared" si="13"/>
        <v>106777.95899999999</v>
      </c>
      <c r="AI56">
        <v>0</v>
      </c>
    </row>
    <row r="57" spans="1:35">
      <c r="A57" s="22">
        <v>52</v>
      </c>
      <c r="B57" s="4" t="s">
        <v>88</v>
      </c>
      <c r="C57" s="5">
        <f t="shared" si="14"/>
        <v>5</v>
      </c>
      <c r="D57" s="5">
        <v>1</v>
      </c>
      <c r="E57" s="5">
        <v>4</v>
      </c>
      <c r="F57" s="6">
        <v>26539.759999999998</v>
      </c>
      <c r="G57" s="9">
        <f t="shared" si="15"/>
        <v>27787.128719999997</v>
      </c>
      <c r="H57" s="7">
        <v>1.7</v>
      </c>
      <c r="I57" s="6">
        <f t="shared" si="4"/>
        <v>45117.591999999997</v>
      </c>
      <c r="J57" s="6">
        <f t="shared" si="2"/>
        <v>47238.11882399999</v>
      </c>
      <c r="K57" s="6">
        <v>0</v>
      </c>
      <c r="L57" s="14">
        <f t="shared" si="5"/>
        <v>234070.1</v>
      </c>
      <c r="M57" s="5">
        <v>8</v>
      </c>
      <c r="N57" s="5">
        <v>8</v>
      </c>
      <c r="O57" s="6">
        <v>11374.18</v>
      </c>
      <c r="P57" s="9">
        <f t="shared" si="6"/>
        <v>11908.766459999999</v>
      </c>
      <c r="Q57" s="7">
        <v>1.7</v>
      </c>
      <c r="R57" s="6">
        <f t="shared" si="7"/>
        <v>19336.106</v>
      </c>
      <c r="S57" s="6">
        <f t="shared" si="17"/>
        <v>20244.902981999996</v>
      </c>
      <c r="T57" s="6">
        <v>0</v>
      </c>
      <c r="U57" s="14">
        <f t="shared" si="8"/>
        <v>1936240.3</v>
      </c>
      <c r="V57" s="51">
        <f t="shared" si="16"/>
        <v>2170.3000000000002</v>
      </c>
      <c r="W57" s="36"/>
      <c r="X57" s="36"/>
      <c r="Y57" s="29">
        <v>1988876.36</v>
      </c>
      <c r="Z57" s="43">
        <f t="shared" si="18"/>
        <v>2082353.54892</v>
      </c>
      <c r="AA57" s="30"/>
      <c r="AB57" s="30"/>
      <c r="AC57" s="49">
        <v>2412340.4</v>
      </c>
      <c r="AD57" s="34">
        <f t="shared" si="9"/>
        <v>87.946451080000315</v>
      </c>
      <c r="AE57" s="6">
        <f t="shared" si="10"/>
        <v>3511.0515</v>
      </c>
      <c r="AF57" s="6">
        <f t="shared" si="11"/>
        <v>29043.604500000001</v>
      </c>
      <c r="AG57" s="33">
        <f t="shared" si="12"/>
        <v>3511.0515</v>
      </c>
      <c r="AH57" s="33">
        <f t="shared" si="13"/>
        <v>29043.604500000001</v>
      </c>
      <c r="AI57">
        <v>0</v>
      </c>
    </row>
    <row r="58" spans="1:35">
      <c r="A58" s="22">
        <v>53</v>
      </c>
      <c r="B58" s="4" t="s">
        <v>24</v>
      </c>
      <c r="C58" s="5">
        <f t="shared" si="14"/>
        <v>46</v>
      </c>
      <c r="D58" s="5">
        <v>6</v>
      </c>
      <c r="E58" s="5">
        <v>40</v>
      </c>
      <c r="F58" s="6">
        <v>26539.759999999998</v>
      </c>
      <c r="G58" s="9">
        <f t="shared" si="15"/>
        <v>27787.128719999997</v>
      </c>
      <c r="H58" s="7">
        <v>1</v>
      </c>
      <c r="I58" s="6">
        <f t="shared" si="4"/>
        <v>26539.759999999998</v>
      </c>
      <c r="J58" s="6">
        <f t="shared" si="2"/>
        <v>27787.128719999997</v>
      </c>
      <c r="K58" s="6">
        <v>0</v>
      </c>
      <c r="L58" s="14">
        <f t="shared" si="5"/>
        <v>1270723.7</v>
      </c>
      <c r="M58" s="5">
        <v>152</v>
      </c>
      <c r="N58" s="5">
        <v>152</v>
      </c>
      <c r="O58" s="6">
        <v>11374.18</v>
      </c>
      <c r="P58" s="9">
        <f t="shared" si="6"/>
        <v>11908.766459999999</v>
      </c>
      <c r="Q58" s="7">
        <v>1</v>
      </c>
      <c r="R58" s="6">
        <f t="shared" si="7"/>
        <v>11374.18</v>
      </c>
      <c r="S58" s="6">
        <f t="shared" si="17"/>
        <v>11908.766459999999</v>
      </c>
      <c r="T58" s="6">
        <v>0</v>
      </c>
      <c r="U58" s="14">
        <f t="shared" si="8"/>
        <v>21640332.899999999</v>
      </c>
      <c r="V58" s="51">
        <f t="shared" si="16"/>
        <v>22911.1</v>
      </c>
      <c r="W58" s="36"/>
      <c r="X58" s="36"/>
      <c r="Y58" s="29">
        <v>21785462.27</v>
      </c>
      <c r="Z58" s="43">
        <f t="shared" si="18"/>
        <v>22809378.996689998</v>
      </c>
      <c r="AA58" s="30"/>
      <c r="AB58" s="30"/>
      <c r="AC58" s="19">
        <v>25150894.300000001</v>
      </c>
      <c r="AD58" s="34">
        <f t="shared" si="9"/>
        <v>101.72100331000183</v>
      </c>
      <c r="AE58" s="6">
        <f t="shared" si="10"/>
        <v>19060.855499999998</v>
      </c>
      <c r="AF58" s="6">
        <f t="shared" si="11"/>
        <v>324604.99349999998</v>
      </c>
      <c r="AG58" s="33">
        <f t="shared" si="12"/>
        <v>19060.855499999998</v>
      </c>
      <c r="AH58" s="33">
        <f t="shared" si="13"/>
        <v>324604.99349999998</v>
      </c>
      <c r="AI58">
        <v>0</v>
      </c>
    </row>
    <row r="59" spans="1:35">
      <c r="A59" s="22">
        <v>54</v>
      </c>
      <c r="B59" s="4" t="s">
        <v>38</v>
      </c>
      <c r="C59" s="5">
        <f t="shared" si="14"/>
        <v>5</v>
      </c>
      <c r="D59" s="5">
        <v>2</v>
      </c>
      <c r="E59" s="5">
        <v>3</v>
      </c>
      <c r="F59" s="6">
        <v>26539.759999999998</v>
      </c>
      <c r="G59" s="9">
        <f t="shared" si="15"/>
        <v>27787.128719999997</v>
      </c>
      <c r="H59" s="7">
        <v>1.4</v>
      </c>
      <c r="I59" s="6">
        <f t="shared" si="4"/>
        <v>37155.663999999997</v>
      </c>
      <c r="J59" s="6">
        <f t="shared" si="2"/>
        <v>38901.980207999994</v>
      </c>
      <c r="K59" s="6">
        <v>0</v>
      </c>
      <c r="L59" s="14">
        <f t="shared" si="5"/>
        <v>191017.3</v>
      </c>
      <c r="M59" s="5">
        <v>17</v>
      </c>
      <c r="N59" s="5">
        <v>17</v>
      </c>
      <c r="O59" s="6">
        <v>11374.18</v>
      </c>
      <c r="P59" s="9">
        <f t="shared" si="6"/>
        <v>11908.766459999999</v>
      </c>
      <c r="Q59" s="7">
        <v>1.4</v>
      </c>
      <c r="R59" s="6">
        <f t="shared" si="7"/>
        <v>15923.851999999999</v>
      </c>
      <c r="S59" s="6">
        <f t="shared" si="17"/>
        <v>16672.273043999998</v>
      </c>
      <c r="T59" s="6">
        <v>0</v>
      </c>
      <c r="U59" s="14">
        <f t="shared" si="8"/>
        <v>3388420.5</v>
      </c>
      <c r="V59" s="51">
        <f t="shared" si="16"/>
        <v>3579.4</v>
      </c>
      <c r="W59" s="36"/>
      <c r="X59" s="36"/>
      <c r="Y59" s="29">
        <v>3051801.29</v>
      </c>
      <c r="Z59" s="43">
        <f t="shared" si="18"/>
        <v>3195235.9506299999</v>
      </c>
      <c r="AA59" s="30"/>
      <c r="AB59" s="30"/>
      <c r="AC59" s="19">
        <v>5208081.5999999996</v>
      </c>
      <c r="AD59" s="50">
        <f t="shared" si="9"/>
        <v>384.16404937000016</v>
      </c>
      <c r="AE59" s="6">
        <f t="shared" si="10"/>
        <v>2865.2594999999997</v>
      </c>
      <c r="AF59" s="6">
        <f t="shared" si="11"/>
        <v>50826.307500000003</v>
      </c>
      <c r="AG59" s="33">
        <f t="shared" si="12"/>
        <v>2865.2594999999997</v>
      </c>
      <c r="AH59" s="33">
        <f t="shared" si="13"/>
        <v>50826.307500000003</v>
      </c>
      <c r="AI59">
        <v>0</v>
      </c>
    </row>
    <row r="60" spans="1:35">
      <c r="A60" s="22">
        <v>55</v>
      </c>
      <c r="B60" s="4" t="s">
        <v>58</v>
      </c>
      <c r="C60" s="5">
        <f t="shared" si="14"/>
        <v>53</v>
      </c>
      <c r="D60" s="5">
        <v>10</v>
      </c>
      <c r="E60" s="5">
        <v>43</v>
      </c>
      <c r="F60" s="6">
        <v>26539.759999999998</v>
      </c>
      <c r="G60" s="9">
        <f t="shared" si="15"/>
        <v>27787.128719999997</v>
      </c>
      <c r="H60" s="7">
        <v>1</v>
      </c>
      <c r="I60" s="6">
        <f t="shared" si="4"/>
        <v>26539.759999999998</v>
      </c>
      <c r="J60" s="6">
        <f t="shared" si="2"/>
        <v>27787.128719999997</v>
      </c>
      <c r="K60" s="6">
        <v>22181.98</v>
      </c>
      <c r="L60" s="14">
        <f t="shared" si="5"/>
        <v>1482426.1</v>
      </c>
      <c r="M60" s="5">
        <v>75</v>
      </c>
      <c r="N60" s="5">
        <v>75</v>
      </c>
      <c r="O60" s="6">
        <v>11374.18</v>
      </c>
      <c r="P60" s="9">
        <f t="shared" si="6"/>
        <v>11908.766459999999</v>
      </c>
      <c r="Q60" s="7">
        <v>1</v>
      </c>
      <c r="R60" s="6">
        <f t="shared" si="7"/>
        <v>11374.18</v>
      </c>
      <c r="S60" s="6">
        <f t="shared" si="17"/>
        <v>11908.766459999999</v>
      </c>
      <c r="T60" s="6">
        <v>162018.01999999999</v>
      </c>
      <c r="U60" s="14">
        <f t="shared" si="8"/>
        <v>10839813.800000001</v>
      </c>
      <c r="V60" s="51">
        <f t="shared" si="16"/>
        <v>12322.2</v>
      </c>
      <c r="W60" s="36"/>
      <c r="X60" s="36"/>
      <c r="Y60" s="29">
        <v>11790726.949999999</v>
      </c>
      <c r="Z60" s="43">
        <f t="shared" si="18"/>
        <v>12344891.116649998</v>
      </c>
      <c r="AA60" s="30"/>
      <c r="AB60" s="30"/>
      <c r="AC60" s="19">
        <v>14683809</v>
      </c>
      <c r="AD60" s="34">
        <f t="shared" si="9"/>
        <v>-22.691116649997639</v>
      </c>
      <c r="AE60" s="6">
        <f t="shared" si="10"/>
        <v>22236.391500000005</v>
      </c>
      <c r="AF60" s="6">
        <f t="shared" si="11"/>
        <v>162597.20700000002</v>
      </c>
      <c r="AG60" s="33">
        <f t="shared" si="12"/>
        <v>54.411500000005617</v>
      </c>
      <c r="AH60" s="33">
        <f t="shared" si="13"/>
        <v>579.18700000003446</v>
      </c>
      <c r="AI60" s="33">
        <v>191018.02</v>
      </c>
    </row>
    <row r="61" spans="1:35">
      <c r="A61" s="22">
        <v>56</v>
      </c>
      <c r="B61" s="4" t="s">
        <v>39</v>
      </c>
      <c r="C61" s="5">
        <f t="shared" si="14"/>
        <v>13</v>
      </c>
      <c r="D61" s="5">
        <v>2</v>
      </c>
      <c r="E61" s="5">
        <v>11</v>
      </c>
      <c r="F61" s="6">
        <v>26539.759999999998</v>
      </c>
      <c r="G61" s="9">
        <f t="shared" si="15"/>
        <v>27787.128719999997</v>
      </c>
      <c r="H61" s="7">
        <v>1</v>
      </c>
      <c r="I61" s="6">
        <f t="shared" si="4"/>
        <v>26539.759999999998</v>
      </c>
      <c r="J61" s="6">
        <f t="shared" si="2"/>
        <v>27787.128719999997</v>
      </c>
      <c r="K61" s="6">
        <v>0</v>
      </c>
      <c r="L61" s="14">
        <f t="shared" si="5"/>
        <v>358737.9</v>
      </c>
      <c r="M61" s="5">
        <v>30</v>
      </c>
      <c r="N61" s="5">
        <v>30</v>
      </c>
      <c r="O61" s="6">
        <v>11374.18</v>
      </c>
      <c r="P61" s="9">
        <f t="shared" si="6"/>
        <v>11908.766459999999</v>
      </c>
      <c r="Q61" s="7">
        <v>1</v>
      </c>
      <c r="R61" s="6">
        <f t="shared" si="7"/>
        <v>11374.18</v>
      </c>
      <c r="S61" s="6">
        <f t="shared" si="17"/>
        <v>11908.766459999999</v>
      </c>
      <c r="T61" s="6">
        <v>0</v>
      </c>
      <c r="U61" s="14">
        <f t="shared" si="8"/>
        <v>4271118.3</v>
      </c>
      <c r="V61" s="51">
        <f t="shared" si="16"/>
        <v>4629.8999999999996</v>
      </c>
      <c r="W61" s="36"/>
      <c r="X61" s="36"/>
      <c r="Y61" s="29">
        <v>4403815.12</v>
      </c>
      <c r="Z61" s="43">
        <f t="shared" si="18"/>
        <v>4610794.4306399999</v>
      </c>
      <c r="AA61" s="30"/>
      <c r="AB61" s="30"/>
      <c r="AC61" s="19">
        <v>5227125.9000000004</v>
      </c>
      <c r="AD61" s="34">
        <f t="shared" si="9"/>
        <v>19.105569360000118</v>
      </c>
      <c r="AE61" s="6">
        <f t="shared" si="10"/>
        <v>5381.0685000000012</v>
      </c>
      <c r="AF61" s="6">
        <f t="shared" si="11"/>
        <v>64066.774499999992</v>
      </c>
      <c r="AG61" s="33">
        <f t="shared" si="12"/>
        <v>5381.0685000000012</v>
      </c>
      <c r="AH61" s="33">
        <f t="shared" si="13"/>
        <v>64066.774499999992</v>
      </c>
      <c r="AI61">
        <v>0</v>
      </c>
    </row>
    <row r="62" spans="1:35">
      <c r="A62" s="22">
        <v>57</v>
      </c>
      <c r="B62" s="4" t="s">
        <v>80</v>
      </c>
      <c r="C62" s="5">
        <f t="shared" si="14"/>
        <v>35</v>
      </c>
      <c r="D62" s="5">
        <v>3</v>
      </c>
      <c r="E62" s="5">
        <v>32</v>
      </c>
      <c r="F62" s="6">
        <v>26539.759999999998</v>
      </c>
      <c r="G62" s="9">
        <f t="shared" si="15"/>
        <v>27787.128719999997</v>
      </c>
      <c r="H62" s="7">
        <v>1.2</v>
      </c>
      <c r="I62" s="6">
        <f t="shared" si="4"/>
        <v>31847.711999999996</v>
      </c>
      <c r="J62" s="6">
        <f t="shared" si="2"/>
        <v>33344.554463999993</v>
      </c>
      <c r="K62" s="6">
        <v>0</v>
      </c>
      <c r="L62" s="14">
        <f t="shared" si="5"/>
        <v>1162568.8999999999</v>
      </c>
      <c r="M62" s="5">
        <v>99</v>
      </c>
      <c r="N62" s="5">
        <v>99</v>
      </c>
      <c r="O62" s="6">
        <v>11374.18</v>
      </c>
      <c r="P62" s="9">
        <f t="shared" si="6"/>
        <v>11908.766459999999</v>
      </c>
      <c r="Q62" s="7">
        <v>1.2</v>
      </c>
      <c r="R62" s="6">
        <f t="shared" si="7"/>
        <v>13649.016</v>
      </c>
      <c r="S62" s="6">
        <f t="shared" si="17"/>
        <v>14290.519751999998</v>
      </c>
      <c r="T62" s="6">
        <v>0</v>
      </c>
      <c r="U62" s="14">
        <f t="shared" si="8"/>
        <v>16913628.600000001</v>
      </c>
      <c r="V62" s="51">
        <f t="shared" si="16"/>
        <v>18076.2</v>
      </c>
      <c r="W62" s="36"/>
      <c r="X62" s="36"/>
      <c r="Y62" s="29">
        <v>17247996.399999999</v>
      </c>
      <c r="Z62" s="43">
        <f t="shared" si="18"/>
        <v>18058652.230799999</v>
      </c>
      <c r="AA62" s="30"/>
      <c r="AB62" s="30"/>
      <c r="AC62" s="19">
        <v>21830659.699999999</v>
      </c>
      <c r="AD62" s="34">
        <f t="shared" si="9"/>
        <v>17.547769200002222</v>
      </c>
      <c r="AE62" s="6">
        <f t="shared" si="10"/>
        <v>17438.533499999998</v>
      </c>
      <c r="AF62" s="6">
        <f t="shared" si="11"/>
        <v>253704.42900000003</v>
      </c>
      <c r="AG62" s="33">
        <f t="shared" si="12"/>
        <v>17438.533499999998</v>
      </c>
      <c r="AH62" s="33">
        <f t="shared" si="13"/>
        <v>253704.42900000003</v>
      </c>
      <c r="AI62">
        <v>0</v>
      </c>
    </row>
    <row r="63" spans="1:35">
      <c r="A63" s="22">
        <v>58</v>
      </c>
      <c r="B63" s="4" t="s">
        <v>81</v>
      </c>
      <c r="C63" s="5">
        <f t="shared" si="14"/>
        <v>40</v>
      </c>
      <c r="D63" s="5">
        <v>20</v>
      </c>
      <c r="E63" s="5">
        <v>20</v>
      </c>
      <c r="F63" s="6">
        <v>26539.759999999998</v>
      </c>
      <c r="G63" s="9">
        <f t="shared" si="15"/>
        <v>27787.128719999997</v>
      </c>
      <c r="H63" s="7">
        <v>1.1499999999999999</v>
      </c>
      <c r="I63" s="6">
        <f t="shared" si="4"/>
        <v>30520.723999999995</v>
      </c>
      <c r="J63" s="6">
        <f t="shared" si="2"/>
        <v>31955.198027999995</v>
      </c>
      <c r="K63" s="6">
        <v>5560.97</v>
      </c>
      <c r="L63" s="14">
        <f t="shared" si="5"/>
        <v>1255079.3999999999</v>
      </c>
      <c r="M63" s="5">
        <v>138</v>
      </c>
      <c r="N63" s="5">
        <v>138</v>
      </c>
      <c r="O63" s="6">
        <v>11374.18</v>
      </c>
      <c r="P63" s="9">
        <f t="shared" si="6"/>
        <v>11908.766459999999</v>
      </c>
      <c r="Q63" s="7">
        <v>1.1499999999999999</v>
      </c>
      <c r="R63" s="6">
        <f t="shared" si="7"/>
        <v>13080.306999999999</v>
      </c>
      <c r="S63" s="6">
        <f t="shared" si="17"/>
        <v>13695.081428999998</v>
      </c>
      <c r="T63" s="6">
        <v>135000</v>
      </c>
      <c r="U63" s="14">
        <f t="shared" si="8"/>
        <v>22729216</v>
      </c>
      <c r="V63" s="51">
        <f t="shared" si="16"/>
        <v>23984.3</v>
      </c>
      <c r="W63" s="36"/>
      <c r="X63" s="36"/>
      <c r="Y63" s="29">
        <v>16227447.98</v>
      </c>
      <c r="Z63" s="43">
        <f t="shared" si="18"/>
        <v>16990138.03506</v>
      </c>
      <c r="AA63" s="30"/>
      <c r="AB63" s="30"/>
      <c r="AC63" s="49">
        <v>23984295.399999999</v>
      </c>
      <c r="AD63" s="34">
        <f t="shared" si="9"/>
        <v>6994.1619649399981</v>
      </c>
      <c r="AE63" s="6">
        <f t="shared" si="10"/>
        <v>18826.190999999999</v>
      </c>
      <c r="AF63" s="6">
        <f t="shared" si="11"/>
        <v>340938.23999999999</v>
      </c>
      <c r="AG63" s="33">
        <f t="shared" si="12"/>
        <v>13265.220999999998</v>
      </c>
      <c r="AH63" s="33">
        <f t="shared" si="13"/>
        <v>205938.24</v>
      </c>
      <c r="AI63" s="33">
        <v>135000</v>
      </c>
    </row>
    <row r="64" spans="1:35">
      <c r="A64" s="22">
        <v>59</v>
      </c>
      <c r="B64" s="4" t="s">
        <v>59</v>
      </c>
      <c r="C64" s="5">
        <f t="shared" si="14"/>
        <v>19</v>
      </c>
      <c r="D64" s="5">
        <v>1</v>
      </c>
      <c r="E64" s="5">
        <v>18</v>
      </c>
      <c r="F64" s="6">
        <v>26539.759999999998</v>
      </c>
      <c r="G64" s="9">
        <f t="shared" si="15"/>
        <v>27787.128719999997</v>
      </c>
      <c r="H64" s="7">
        <v>1.1499999999999999</v>
      </c>
      <c r="I64" s="6">
        <f t="shared" si="4"/>
        <v>30520.723999999995</v>
      </c>
      <c r="J64" s="6">
        <f t="shared" si="2"/>
        <v>31955.198027999995</v>
      </c>
      <c r="K64" s="6">
        <v>9122.1200000000008</v>
      </c>
      <c r="L64" s="14">
        <f t="shared" si="5"/>
        <v>614836.4</v>
      </c>
      <c r="M64" s="5">
        <v>79</v>
      </c>
      <c r="N64" s="5">
        <v>95</v>
      </c>
      <c r="O64" s="6">
        <v>11374.18</v>
      </c>
      <c r="P64" s="9">
        <f t="shared" si="6"/>
        <v>11908.766459999999</v>
      </c>
      <c r="Q64" s="7">
        <v>1.1499999999999999</v>
      </c>
      <c r="R64" s="6">
        <f t="shared" si="7"/>
        <v>13080.306999999999</v>
      </c>
      <c r="S64" s="6">
        <f t="shared" si="17"/>
        <v>13695.081428999998</v>
      </c>
      <c r="T64" s="6">
        <v>236800</v>
      </c>
      <c r="U64" s="14">
        <f t="shared" si="8"/>
        <v>15790789.300000001</v>
      </c>
      <c r="V64" s="51">
        <f t="shared" si="16"/>
        <v>16405.599999999999</v>
      </c>
      <c r="W64" s="36"/>
      <c r="X64" s="36"/>
      <c r="Y64" s="29">
        <v>12231750.82</v>
      </c>
      <c r="Z64" s="43">
        <f t="shared" si="18"/>
        <v>12806643.10854</v>
      </c>
      <c r="AA64" s="30"/>
      <c r="AB64" s="30"/>
      <c r="AC64" s="19">
        <v>17948940.600000001</v>
      </c>
      <c r="AD64" s="50">
        <f t="shared" si="9"/>
        <v>3598.9568914599986</v>
      </c>
      <c r="AE64" s="6">
        <f t="shared" si="10"/>
        <v>9222.5460000000003</v>
      </c>
      <c r="AF64" s="6">
        <f t="shared" si="11"/>
        <v>236861.83950000003</v>
      </c>
      <c r="AG64" s="33">
        <f t="shared" si="12"/>
        <v>100.42599999999948</v>
      </c>
      <c r="AH64" s="33">
        <f t="shared" si="13"/>
        <v>61.839500000030966</v>
      </c>
      <c r="AI64" s="33">
        <v>246519.33</v>
      </c>
    </row>
    <row r="65" spans="1:35">
      <c r="A65" s="22">
        <v>60</v>
      </c>
      <c r="B65" s="4" t="s">
        <v>25</v>
      </c>
      <c r="C65" s="5">
        <f t="shared" si="14"/>
        <v>16</v>
      </c>
      <c r="D65" s="5">
        <v>6</v>
      </c>
      <c r="E65" s="5">
        <v>10</v>
      </c>
      <c r="F65" s="6">
        <v>26539.759999999998</v>
      </c>
      <c r="G65" s="9">
        <f t="shared" si="15"/>
        <v>27787.128719999997</v>
      </c>
      <c r="H65" s="7">
        <v>1</v>
      </c>
      <c r="I65" s="6">
        <f t="shared" si="4"/>
        <v>26539.759999999998</v>
      </c>
      <c r="J65" s="6">
        <f t="shared" si="2"/>
        <v>27787.128719999997</v>
      </c>
      <c r="K65" s="6">
        <v>0</v>
      </c>
      <c r="L65" s="14">
        <f t="shared" si="5"/>
        <v>437109.8</v>
      </c>
      <c r="M65" s="5">
        <v>34</v>
      </c>
      <c r="N65" s="5">
        <v>40</v>
      </c>
      <c r="O65" s="6">
        <v>11374.18</v>
      </c>
      <c r="P65" s="9">
        <f t="shared" si="6"/>
        <v>11908.766459999999</v>
      </c>
      <c r="Q65" s="7">
        <v>1</v>
      </c>
      <c r="R65" s="6">
        <f t="shared" si="7"/>
        <v>11374.18</v>
      </c>
      <c r="S65" s="6">
        <f t="shared" si="17"/>
        <v>11908.766459999999</v>
      </c>
      <c r="T65" s="6">
        <v>0</v>
      </c>
      <c r="U65" s="14">
        <f t="shared" si="8"/>
        <v>5694824.4000000004</v>
      </c>
      <c r="V65" s="51">
        <f t="shared" si="16"/>
        <v>6131.9</v>
      </c>
      <c r="W65" s="36"/>
      <c r="X65" s="36"/>
      <c r="Y65" s="29">
        <v>5314329.8499999996</v>
      </c>
      <c r="Z65" s="43">
        <f t="shared" si="18"/>
        <v>5564103.3529499993</v>
      </c>
      <c r="AA65" s="30"/>
      <c r="AB65" s="30"/>
      <c r="AC65" s="19">
        <v>6868139.5</v>
      </c>
      <c r="AD65" s="50">
        <f t="shared" si="9"/>
        <v>567.7966470500005</v>
      </c>
      <c r="AE65" s="6">
        <f t="shared" si="10"/>
        <v>6556.6469999999999</v>
      </c>
      <c r="AF65" s="6">
        <f t="shared" si="11"/>
        <v>85422.366000000009</v>
      </c>
      <c r="AG65" s="33">
        <f t="shared" si="12"/>
        <v>6556.6469999999999</v>
      </c>
      <c r="AH65" s="33">
        <f t="shared" si="13"/>
        <v>85422.366000000009</v>
      </c>
      <c r="AI65">
        <v>0</v>
      </c>
    </row>
    <row r="66" spans="1:35">
      <c r="A66" s="22">
        <v>61</v>
      </c>
      <c r="B66" s="4" t="s">
        <v>60</v>
      </c>
      <c r="C66" s="5">
        <f t="shared" si="14"/>
        <v>20</v>
      </c>
      <c r="D66" s="5">
        <v>5</v>
      </c>
      <c r="E66" s="5">
        <v>15</v>
      </c>
      <c r="F66" s="6">
        <v>26539.759999999998</v>
      </c>
      <c r="G66" s="9">
        <f t="shared" si="15"/>
        <v>27787.128719999997</v>
      </c>
      <c r="H66" s="7">
        <v>1</v>
      </c>
      <c r="I66" s="6">
        <f t="shared" si="4"/>
        <v>26539.759999999998</v>
      </c>
      <c r="J66" s="6">
        <f t="shared" ref="J66:J91" si="19">G66*H66</f>
        <v>27787.128719999997</v>
      </c>
      <c r="K66" s="6">
        <v>80</v>
      </c>
      <c r="L66" s="14">
        <f t="shared" si="5"/>
        <v>549585.69999999995</v>
      </c>
      <c r="M66" s="5">
        <v>62</v>
      </c>
      <c r="N66" s="5">
        <v>62</v>
      </c>
      <c r="O66" s="6">
        <v>11374.18</v>
      </c>
      <c r="P66" s="9">
        <f t="shared" si="6"/>
        <v>11908.766459999999</v>
      </c>
      <c r="Q66" s="7">
        <v>1</v>
      </c>
      <c r="R66" s="6">
        <f t="shared" si="7"/>
        <v>11374.18</v>
      </c>
      <c r="S66" s="6">
        <f t="shared" si="17"/>
        <v>11908.766459999999</v>
      </c>
      <c r="T66" s="6">
        <v>14502.09</v>
      </c>
      <c r="U66" s="14">
        <f t="shared" si="8"/>
        <v>8841480</v>
      </c>
      <c r="V66" s="51">
        <f t="shared" si="16"/>
        <v>9391.1</v>
      </c>
      <c r="W66" s="36"/>
      <c r="X66" s="36"/>
      <c r="Y66" s="29">
        <v>8961003.0199999996</v>
      </c>
      <c r="Z66" s="43">
        <f t="shared" si="18"/>
        <v>9382170.1619399991</v>
      </c>
      <c r="AA66" s="30"/>
      <c r="AB66" s="30"/>
      <c r="AC66" s="19">
        <v>12832312.5</v>
      </c>
      <c r="AD66" s="34">
        <f t="shared" si="9"/>
        <v>8.9298380600012024</v>
      </c>
      <c r="AE66" s="6">
        <f t="shared" si="10"/>
        <v>8243.7855</v>
      </c>
      <c r="AF66" s="6">
        <f t="shared" si="11"/>
        <v>132622.20000000001</v>
      </c>
      <c r="AG66" s="33">
        <f t="shared" si="12"/>
        <v>8163.7855</v>
      </c>
      <c r="AH66" s="33">
        <f t="shared" si="13"/>
        <v>118120.11000000002</v>
      </c>
      <c r="AI66" s="33">
        <v>14502.09</v>
      </c>
    </row>
    <row r="67" spans="1:35">
      <c r="A67" s="22">
        <v>62</v>
      </c>
      <c r="B67" s="4" t="s">
        <v>40</v>
      </c>
      <c r="C67" s="5">
        <f t="shared" si="14"/>
        <v>10</v>
      </c>
      <c r="D67" s="5">
        <v>2</v>
      </c>
      <c r="E67" s="5">
        <v>8</v>
      </c>
      <c r="F67" s="6">
        <v>26539.759999999998</v>
      </c>
      <c r="G67" s="9">
        <f t="shared" si="15"/>
        <v>27787.128719999997</v>
      </c>
      <c r="H67" s="7">
        <v>1</v>
      </c>
      <c r="I67" s="6">
        <f t="shared" si="4"/>
        <v>26539.759999999998</v>
      </c>
      <c r="J67" s="6">
        <f t="shared" si="19"/>
        <v>27787.128719999997</v>
      </c>
      <c r="K67" s="6">
        <v>0</v>
      </c>
      <c r="L67" s="14">
        <f t="shared" si="5"/>
        <v>275376.5</v>
      </c>
      <c r="M67" s="5">
        <v>25</v>
      </c>
      <c r="N67" s="5">
        <v>26</v>
      </c>
      <c r="O67" s="6">
        <v>11374.18</v>
      </c>
      <c r="P67" s="9">
        <f t="shared" ref="P67:P90" si="20">O67*1.047</f>
        <v>11908.766459999999</v>
      </c>
      <c r="Q67" s="7">
        <v>1</v>
      </c>
      <c r="R67" s="6">
        <f t="shared" si="7"/>
        <v>11374.18</v>
      </c>
      <c r="S67" s="6">
        <f t="shared" si="17"/>
        <v>11908.766459999999</v>
      </c>
      <c r="T67" s="6">
        <v>10000</v>
      </c>
      <c r="U67" s="14">
        <f t="shared" si="8"/>
        <v>3711635.9</v>
      </c>
      <c r="V67" s="51">
        <f t="shared" si="16"/>
        <v>3987</v>
      </c>
      <c r="W67" s="36"/>
      <c r="X67" s="36"/>
      <c r="Y67" s="29">
        <v>3252800</v>
      </c>
      <c r="Z67" s="43">
        <f t="shared" si="18"/>
        <v>3405681.5999999996</v>
      </c>
      <c r="AA67" s="30"/>
      <c r="AB67" s="30"/>
      <c r="AC67" s="49">
        <v>3987012.4</v>
      </c>
      <c r="AD67" s="34">
        <f t="shared" si="9"/>
        <v>581.31840000000057</v>
      </c>
      <c r="AE67" s="6">
        <f t="shared" si="10"/>
        <v>4130.6475</v>
      </c>
      <c r="AF67" s="6">
        <f t="shared" si="11"/>
        <v>55674.538499999995</v>
      </c>
      <c r="AG67" s="33">
        <f t="shared" si="12"/>
        <v>4130.6475</v>
      </c>
      <c r="AH67" s="33">
        <f t="shared" si="13"/>
        <v>45674.538499999995</v>
      </c>
      <c r="AI67" s="33">
        <v>10000</v>
      </c>
    </row>
    <row r="68" spans="1:35">
      <c r="A68" s="22">
        <v>63</v>
      </c>
      <c r="B68" s="4" t="s">
        <v>48</v>
      </c>
      <c r="C68" s="5">
        <f t="shared" si="14"/>
        <v>43</v>
      </c>
      <c r="D68" s="5">
        <v>2</v>
      </c>
      <c r="E68" s="5">
        <v>41</v>
      </c>
      <c r="F68" s="6">
        <v>26539.759999999998</v>
      </c>
      <c r="G68" s="9">
        <f t="shared" ref="G68:G91" si="21">F68*1.047</f>
        <v>27787.128719999997</v>
      </c>
      <c r="H68" s="7">
        <v>1.1000000000000001</v>
      </c>
      <c r="I68" s="6">
        <f t="shared" si="4"/>
        <v>29193.736000000001</v>
      </c>
      <c r="J68" s="6">
        <f t="shared" si="19"/>
        <v>30565.841592000001</v>
      </c>
      <c r="K68" s="6">
        <v>893.33</v>
      </c>
      <c r="L68" s="14">
        <f t="shared" si="5"/>
        <v>1312480.3</v>
      </c>
      <c r="M68" s="5">
        <v>142</v>
      </c>
      <c r="N68" s="5">
        <v>142</v>
      </c>
      <c r="O68" s="6">
        <v>11374.18</v>
      </c>
      <c r="P68" s="9">
        <f t="shared" si="20"/>
        <v>11908.766459999999</v>
      </c>
      <c r="Q68" s="7">
        <v>1.1000000000000001</v>
      </c>
      <c r="R68" s="6">
        <f t="shared" si="7"/>
        <v>12511.598000000002</v>
      </c>
      <c r="S68" s="6">
        <f t="shared" si="17"/>
        <v>13099.643106</v>
      </c>
      <c r="T68" s="6">
        <f>18677.32+13911.5</f>
        <v>32588.82</v>
      </c>
      <c r="U68" s="14">
        <f t="shared" si="8"/>
        <v>22270878.300000001</v>
      </c>
      <c r="V68" s="51">
        <f t="shared" si="16"/>
        <v>23583.4</v>
      </c>
      <c r="W68" s="44"/>
      <c r="X68" s="36"/>
      <c r="Y68" s="29">
        <v>22526784.57</v>
      </c>
      <c r="Z68" s="43">
        <f t="shared" si="18"/>
        <v>23585543.444789998</v>
      </c>
      <c r="AA68" s="30"/>
      <c r="AB68" s="30"/>
      <c r="AC68" s="19">
        <v>24580357.800000001</v>
      </c>
      <c r="AD68" s="34">
        <f t="shared" si="9"/>
        <v>-2.1434447899955558</v>
      </c>
      <c r="AE68" s="6">
        <f t="shared" si="10"/>
        <v>19687.204500000003</v>
      </c>
      <c r="AF68" s="6">
        <f t="shared" si="11"/>
        <v>334063.17450000002</v>
      </c>
      <c r="AG68" s="33">
        <f t="shared" si="12"/>
        <v>18793.874500000002</v>
      </c>
      <c r="AH68" s="33">
        <f t="shared" si="13"/>
        <v>301474.35450000002</v>
      </c>
      <c r="AI68" s="33">
        <v>32588.82</v>
      </c>
    </row>
    <row r="69" spans="1:35">
      <c r="A69" s="22">
        <v>64</v>
      </c>
      <c r="B69" s="4" t="s">
        <v>26</v>
      </c>
      <c r="C69" s="5">
        <f t="shared" si="14"/>
        <v>12</v>
      </c>
      <c r="D69" s="5">
        <v>2</v>
      </c>
      <c r="E69" s="5">
        <v>10</v>
      </c>
      <c r="F69" s="6">
        <v>26539.759999999998</v>
      </c>
      <c r="G69" s="9">
        <f t="shared" si="21"/>
        <v>27787.128719999997</v>
      </c>
      <c r="H69" s="7">
        <v>1</v>
      </c>
      <c r="I69" s="6">
        <f t="shared" si="4"/>
        <v>26539.759999999998</v>
      </c>
      <c r="J69" s="6">
        <f t="shared" si="19"/>
        <v>27787.128719999997</v>
      </c>
      <c r="K69" s="6">
        <v>4988.88</v>
      </c>
      <c r="L69" s="14">
        <f t="shared" si="5"/>
        <v>335939.7</v>
      </c>
      <c r="M69" s="5">
        <v>41</v>
      </c>
      <c r="N69" s="5">
        <v>41</v>
      </c>
      <c r="O69" s="6">
        <v>11374.18</v>
      </c>
      <c r="P69" s="9">
        <f t="shared" si="20"/>
        <v>11908.766459999999</v>
      </c>
      <c r="Q69" s="7">
        <v>1</v>
      </c>
      <c r="R69" s="6">
        <f t="shared" si="7"/>
        <v>11374.18</v>
      </c>
      <c r="S69" s="6">
        <f t="shared" ref="S69:S91" si="22">P69*Q69</f>
        <v>11908.766459999999</v>
      </c>
      <c r="T69" s="6">
        <v>17568.5</v>
      </c>
      <c r="U69" s="14">
        <f t="shared" si="8"/>
        <v>5854763.5999999996</v>
      </c>
      <c r="V69" s="51">
        <f t="shared" si="16"/>
        <v>6190.7</v>
      </c>
      <c r="W69" s="36"/>
      <c r="X69" s="36"/>
      <c r="Y69" s="29">
        <v>5904738.9500000002</v>
      </c>
      <c r="Z69" s="43">
        <f t="shared" si="18"/>
        <v>6182261.6806499995</v>
      </c>
      <c r="AA69" s="30"/>
      <c r="AB69" s="30"/>
      <c r="AC69" s="19">
        <v>7638761.5999999996</v>
      </c>
      <c r="AD69" s="34">
        <f t="shared" si="9"/>
        <v>8.438319350000711</v>
      </c>
      <c r="AE69" s="6">
        <f t="shared" si="10"/>
        <v>5039.0955000000004</v>
      </c>
      <c r="AF69" s="6">
        <f t="shared" si="11"/>
        <v>87821.453999999983</v>
      </c>
      <c r="AG69" s="33">
        <f t="shared" si="12"/>
        <v>50.215500000000247</v>
      </c>
      <c r="AH69" s="33">
        <f t="shared" si="13"/>
        <v>70252.953999999983</v>
      </c>
      <c r="AI69" s="33">
        <v>17568.5</v>
      </c>
    </row>
    <row r="70" spans="1:35">
      <c r="A70" s="22">
        <v>65</v>
      </c>
      <c r="B70" s="4" t="s">
        <v>61</v>
      </c>
      <c r="C70" s="5">
        <f t="shared" si="14"/>
        <v>23</v>
      </c>
      <c r="D70" s="5">
        <v>3</v>
      </c>
      <c r="E70" s="5">
        <v>20</v>
      </c>
      <c r="F70" s="6">
        <v>26539.759999999998</v>
      </c>
      <c r="G70" s="9">
        <f t="shared" si="21"/>
        <v>27787.128719999997</v>
      </c>
      <c r="H70" s="7">
        <v>1</v>
      </c>
      <c r="I70" s="6">
        <f t="shared" si="4"/>
        <v>26539.759999999998</v>
      </c>
      <c r="J70" s="6">
        <f t="shared" si="19"/>
        <v>27787.128719999997</v>
      </c>
      <c r="K70" s="6">
        <v>0</v>
      </c>
      <c r="L70" s="14">
        <f t="shared" si="5"/>
        <v>635361.9</v>
      </c>
      <c r="M70" s="5">
        <v>66</v>
      </c>
      <c r="N70" s="5">
        <v>85</v>
      </c>
      <c r="O70" s="6">
        <v>11374.18</v>
      </c>
      <c r="P70" s="9">
        <f t="shared" si="20"/>
        <v>11908.766459999999</v>
      </c>
      <c r="Q70" s="7">
        <v>1</v>
      </c>
      <c r="R70" s="6">
        <f t="shared" si="7"/>
        <v>11374.18</v>
      </c>
      <c r="S70" s="6">
        <f t="shared" si="22"/>
        <v>11908.766459999999</v>
      </c>
      <c r="T70" s="6">
        <v>3000</v>
      </c>
      <c r="U70" s="14">
        <f t="shared" si="8"/>
        <v>12104501.9</v>
      </c>
      <c r="V70" s="51">
        <f t="shared" si="16"/>
        <v>12739.9</v>
      </c>
      <c r="W70" s="36"/>
      <c r="X70" s="36"/>
      <c r="Y70" s="29">
        <v>12148462.85</v>
      </c>
      <c r="Z70" s="43">
        <f t="shared" ref="Z70:Z91" si="23">Y70*1.047</f>
        <v>12719440.603949999</v>
      </c>
      <c r="AA70" s="30"/>
      <c r="AB70" s="30"/>
      <c r="AC70" s="19">
        <v>13444846.9</v>
      </c>
      <c r="AD70" s="34">
        <f t="shared" si="9"/>
        <v>20.459396050000578</v>
      </c>
      <c r="AE70" s="6">
        <f t="shared" si="10"/>
        <v>9530.4285000000018</v>
      </c>
      <c r="AF70" s="6">
        <f t="shared" si="11"/>
        <v>181567.52850000001</v>
      </c>
      <c r="AG70" s="33">
        <f t="shared" si="12"/>
        <v>9530.4285000000018</v>
      </c>
      <c r="AH70" s="33">
        <f t="shared" si="13"/>
        <v>178567.52850000001</v>
      </c>
      <c r="AI70" s="33">
        <v>3000</v>
      </c>
    </row>
    <row r="71" spans="1:35">
      <c r="A71" s="22">
        <v>66</v>
      </c>
      <c r="B71" s="4" t="s">
        <v>62</v>
      </c>
      <c r="C71" s="5">
        <f t="shared" si="14"/>
        <v>35</v>
      </c>
      <c r="D71" s="5">
        <v>2</v>
      </c>
      <c r="E71" s="5">
        <v>33</v>
      </c>
      <c r="F71" s="6">
        <v>26539.759999999998</v>
      </c>
      <c r="G71" s="9">
        <f t="shared" si="21"/>
        <v>27787.128719999997</v>
      </c>
      <c r="H71" s="7">
        <v>1</v>
      </c>
      <c r="I71" s="6">
        <f t="shared" ref="I71:I91" si="24">F71*H71</f>
        <v>26539.759999999998</v>
      </c>
      <c r="J71" s="6">
        <f t="shared" si="19"/>
        <v>27787.128719999997</v>
      </c>
      <c r="K71" s="6">
        <v>0</v>
      </c>
      <c r="L71" s="14">
        <f t="shared" ref="L71:L91" si="25">ROUND((D71*I71+E71*J71+K71),1)</f>
        <v>970054.8</v>
      </c>
      <c r="M71" s="5">
        <v>87</v>
      </c>
      <c r="N71" s="5">
        <v>104</v>
      </c>
      <c r="O71" s="6">
        <v>11374.18</v>
      </c>
      <c r="P71" s="9">
        <f t="shared" si="20"/>
        <v>11908.766459999999</v>
      </c>
      <c r="Q71" s="7">
        <v>1</v>
      </c>
      <c r="R71" s="6">
        <f t="shared" ref="R71:R91" si="26">O71*Q71</f>
        <v>11374.18</v>
      </c>
      <c r="S71" s="6">
        <f t="shared" si="22"/>
        <v>11908.766459999999</v>
      </c>
      <c r="T71" s="6">
        <v>0</v>
      </c>
      <c r="U71" s="14">
        <f t="shared" ref="U71:U91" si="27">ROUND(N71*R71+N71*S71*11+T71,1)</f>
        <v>14806543.6</v>
      </c>
      <c r="V71" s="51">
        <f t="shared" si="16"/>
        <v>15776.6</v>
      </c>
      <c r="W71" s="36"/>
      <c r="X71" s="36"/>
      <c r="Y71" s="29">
        <v>14866256.699999999</v>
      </c>
      <c r="Z71" s="43">
        <f t="shared" si="23"/>
        <v>15564970.764899999</v>
      </c>
      <c r="AA71" s="30"/>
      <c r="AB71" s="30"/>
      <c r="AC71" s="49">
        <v>15776598.4</v>
      </c>
      <c r="AD71" s="34">
        <f t="shared" ref="AD71:AD91" si="28">V71-(Z71/1000)</f>
        <v>211.6292351000011</v>
      </c>
      <c r="AE71" s="6">
        <f t="shared" ref="AE71:AE91" si="29">L71*1.5/100</f>
        <v>14550.822000000002</v>
      </c>
      <c r="AF71" s="6">
        <f t="shared" ref="AF71:AF91" si="30">U71*1.5/100</f>
        <v>222098.15399999998</v>
      </c>
      <c r="AG71" s="33">
        <f t="shared" ref="AG71:AG91" si="31">AE71-K71</f>
        <v>14550.822000000002</v>
      </c>
      <c r="AH71" s="33">
        <f t="shared" ref="AH71:AH91" si="32">AF71-T71</f>
        <v>222098.15399999998</v>
      </c>
      <c r="AI71">
        <v>0</v>
      </c>
    </row>
    <row r="72" spans="1:35">
      <c r="A72" s="22">
        <v>67</v>
      </c>
      <c r="B72" s="4" t="s">
        <v>89</v>
      </c>
      <c r="C72" s="5">
        <f t="shared" ref="C72:C91" si="33">D72+E72</f>
        <v>5</v>
      </c>
      <c r="D72" s="5">
        <v>2</v>
      </c>
      <c r="E72" s="5">
        <v>3</v>
      </c>
      <c r="F72" s="6">
        <v>26539.759999999998</v>
      </c>
      <c r="G72" s="9">
        <f t="shared" si="21"/>
        <v>27787.128719999997</v>
      </c>
      <c r="H72" s="7">
        <v>1.42</v>
      </c>
      <c r="I72" s="6">
        <f t="shared" si="24"/>
        <v>37686.459199999998</v>
      </c>
      <c r="J72" s="6">
        <f t="shared" si="19"/>
        <v>39457.722782399993</v>
      </c>
      <c r="K72" s="6"/>
      <c r="L72" s="14">
        <f t="shared" si="25"/>
        <v>193746.1</v>
      </c>
      <c r="M72" s="5">
        <v>20</v>
      </c>
      <c r="N72" s="5">
        <v>25</v>
      </c>
      <c r="O72" s="6">
        <v>11374.18</v>
      </c>
      <c r="P72" s="9">
        <f t="shared" si="20"/>
        <v>11908.766459999999</v>
      </c>
      <c r="Q72" s="7">
        <v>1.42</v>
      </c>
      <c r="R72" s="6">
        <f t="shared" si="26"/>
        <v>16151.3356</v>
      </c>
      <c r="S72" s="6">
        <f t="shared" si="22"/>
        <v>16910.448373199997</v>
      </c>
      <c r="T72" s="6">
        <v>2826.7</v>
      </c>
      <c r="U72" s="14">
        <f t="shared" si="27"/>
        <v>5056983.4000000004</v>
      </c>
      <c r="V72" s="51">
        <f t="shared" ref="V72:V91" si="34">ROUND(((L72+U72)/1000),1)</f>
        <v>5250.7</v>
      </c>
      <c r="W72" s="44"/>
      <c r="X72" s="36"/>
      <c r="Y72" s="29">
        <v>5193595.08</v>
      </c>
      <c r="Z72" s="43">
        <f t="shared" si="23"/>
        <v>5437694.0487599997</v>
      </c>
      <c r="AA72" s="30"/>
      <c r="AB72" s="30"/>
      <c r="AC72" s="49">
        <v>5250729.5</v>
      </c>
      <c r="AD72" s="34">
        <f t="shared" si="28"/>
        <v>-186.99404875999971</v>
      </c>
      <c r="AE72" s="6">
        <f t="shared" si="29"/>
        <v>2906.1915000000004</v>
      </c>
      <c r="AF72" s="6">
        <f t="shared" si="30"/>
        <v>75854.751000000004</v>
      </c>
      <c r="AG72" s="33">
        <f t="shared" si="31"/>
        <v>2906.1915000000004</v>
      </c>
      <c r="AH72" s="33">
        <f t="shared" si="32"/>
        <v>73028.051000000007</v>
      </c>
      <c r="AI72" s="33">
        <v>2826.7</v>
      </c>
    </row>
    <row r="73" spans="1:35">
      <c r="A73" s="22">
        <v>68</v>
      </c>
      <c r="B73" s="4" t="s">
        <v>66</v>
      </c>
      <c r="C73" s="5">
        <f t="shared" si="33"/>
        <v>55</v>
      </c>
      <c r="D73" s="5">
        <v>5</v>
      </c>
      <c r="E73" s="5">
        <v>50</v>
      </c>
      <c r="F73" s="6">
        <v>26539.759999999998</v>
      </c>
      <c r="G73" s="9">
        <f t="shared" si="21"/>
        <v>27787.128719999997</v>
      </c>
      <c r="H73" s="7">
        <v>1.1499999999999999</v>
      </c>
      <c r="I73" s="6">
        <f t="shared" si="24"/>
        <v>30520.723999999995</v>
      </c>
      <c r="J73" s="6">
        <f t="shared" si="19"/>
        <v>31955.198027999995</v>
      </c>
      <c r="K73" s="6">
        <v>2000</v>
      </c>
      <c r="L73" s="14">
        <f t="shared" si="25"/>
        <v>1752363.5</v>
      </c>
      <c r="M73" s="5">
        <v>130</v>
      </c>
      <c r="N73" s="5">
        <v>156</v>
      </c>
      <c r="O73" s="6">
        <v>11374.18</v>
      </c>
      <c r="P73" s="9">
        <f t="shared" si="20"/>
        <v>11908.766459999999</v>
      </c>
      <c r="Q73" s="7">
        <v>1.1499999999999999</v>
      </c>
      <c r="R73" s="6">
        <f t="shared" si="26"/>
        <v>13080.306999999999</v>
      </c>
      <c r="S73" s="6">
        <f t="shared" si="22"/>
        <v>13695.081428999998</v>
      </c>
      <c r="T73" s="6">
        <v>6000</v>
      </c>
      <c r="U73" s="14">
        <f t="shared" si="27"/>
        <v>25547287.600000001</v>
      </c>
      <c r="V73" s="51">
        <f t="shared" si="34"/>
        <v>27299.7</v>
      </c>
      <c r="W73" s="36"/>
      <c r="X73" s="36"/>
      <c r="Y73" s="29">
        <v>25664865.079999998</v>
      </c>
      <c r="Z73" s="43">
        <f t="shared" si="23"/>
        <v>26871113.738759995</v>
      </c>
      <c r="AA73" s="30"/>
      <c r="AB73" s="30"/>
      <c r="AC73" s="19">
        <v>29911370</v>
      </c>
      <c r="AD73" s="50">
        <f t="shared" si="28"/>
        <v>428.58626124000511</v>
      </c>
      <c r="AE73" s="6">
        <f t="shared" si="29"/>
        <v>26285.452499999999</v>
      </c>
      <c r="AF73" s="6">
        <f t="shared" si="30"/>
        <v>383209.31400000007</v>
      </c>
      <c r="AG73" s="33">
        <f t="shared" si="31"/>
        <v>24285.452499999999</v>
      </c>
      <c r="AH73" s="33">
        <f t="shared" si="32"/>
        <v>377209.31400000007</v>
      </c>
      <c r="AI73" s="33">
        <v>6000</v>
      </c>
    </row>
    <row r="74" spans="1:35">
      <c r="A74" s="22">
        <v>69</v>
      </c>
      <c r="B74" s="4" t="s">
        <v>27</v>
      </c>
      <c r="C74" s="5">
        <f t="shared" si="33"/>
        <v>7</v>
      </c>
      <c r="D74" s="5">
        <v>2</v>
      </c>
      <c r="E74" s="5">
        <v>5</v>
      </c>
      <c r="F74" s="6">
        <v>26539.759999999998</v>
      </c>
      <c r="G74" s="9">
        <f t="shared" si="21"/>
        <v>27787.128719999997</v>
      </c>
      <c r="H74" s="7">
        <v>1</v>
      </c>
      <c r="I74" s="6">
        <f t="shared" si="24"/>
        <v>26539.759999999998</v>
      </c>
      <c r="J74" s="6">
        <f t="shared" si="19"/>
        <v>27787.128719999997</v>
      </c>
      <c r="K74" s="6">
        <v>2708.35</v>
      </c>
      <c r="L74" s="14">
        <f t="shared" si="25"/>
        <v>194723.5</v>
      </c>
      <c r="M74" s="5">
        <v>28</v>
      </c>
      <c r="N74" s="5">
        <v>28</v>
      </c>
      <c r="O74" s="6">
        <v>11374.18</v>
      </c>
      <c r="P74" s="9">
        <f t="shared" si="20"/>
        <v>11908.766459999999</v>
      </c>
      <c r="Q74" s="7">
        <v>1</v>
      </c>
      <c r="R74" s="6">
        <f t="shared" si="26"/>
        <v>11374.18</v>
      </c>
      <c r="S74" s="6">
        <f t="shared" si="22"/>
        <v>11908.766459999999</v>
      </c>
      <c r="T74" s="6">
        <v>60584.78</v>
      </c>
      <c r="U74" s="14">
        <f t="shared" si="27"/>
        <v>4046961.9</v>
      </c>
      <c r="V74" s="51">
        <f t="shared" si="34"/>
        <v>4241.7</v>
      </c>
      <c r="W74" s="36"/>
      <c r="X74" s="36"/>
      <c r="Y74" s="29">
        <v>4006561.19</v>
      </c>
      <c r="Z74" s="43">
        <f t="shared" si="23"/>
        <v>4194869.5659299996</v>
      </c>
      <c r="AA74" s="30"/>
      <c r="AB74" s="30"/>
      <c r="AC74" s="19">
        <v>5336741.0999999996</v>
      </c>
      <c r="AD74" s="50">
        <f t="shared" si="28"/>
        <v>46.830434070000592</v>
      </c>
      <c r="AE74" s="6">
        <f t="shared" si="29"/>
        <v>2920.8525</v>
      </c>
      <c r="AF74" s="6">
        <f t="shared" si="30"/>
        <v>60704.428499999995</v>
      </c>
      <c r="AG74" s="33">
        <f t="shared" si="31"/>
        <v>212.50250000000005</v>
      </c>
      <c r="AH74" s="33">
        <f t="shared" si="32"/>
        <v>119.64849999999569</v>
      </c>
      <c r="AI74" s="33">
        <v>74284.78</v>
      </c>
    </row>
    <row r="75" spans="1:35">
      <c r="A75" s="22">
        <v>70</v>
      </c>
      <c r="B75" s="4" t="s">
        <v>28</v>
      </c>
      <c r="C75" s="5">
        <f t="shared" si="33"/>
        <v>22</v>
      </c>
      <c r="D75" s="5">
        <v>3</v>
      </c>
      <c r="E75" s="5">
        <v>19</v>
      </c>
      <c r="F75" s="6">
        <v>26539.759999999998</v>
      </c>
      <c r="G75" s="9">
        <f t="shared" si="21"/>
        <v>27787.128719999997</v>
      </c>
      <c r="H75" s="7">
        <v>1</v>
      </c>
      <c r="I75" s="6">
        <f t="shared" si="24"/>
        <v>26539.759999999998</v>
      </c>
      <c r="J75" s="6">
        <f t="shared" si="19"/>
        <v>27787.128719999997</v>
      </c>
      <c r="K75" s="6">
        <v>0</v>
      </c>
      <c r="L75" s="14">
        <f t="shared" si="25"/>
        <v>607574.69999999995</v>
      </c>
      <c r="M75" s="5">
        <v>53</v>
      </c>
      <c r="N75" s="5">
        <v>53</v>
      </c>
      <c r="O75" s="6">
        <v>11374.18</v>
      </c>
      <c r="P75" s="9">
        <f t="shared" si="20"/>
        <v>11908.766459999999</v>
      </c>
      <c r="Q75" s="7">
        <v>1</v>
      </c>
      <c r="R75" s="6">
        <f t="shared" si="26"/>
        <v>11374.18</v>
      </c>
      <c r="S75" s="6">
        <f t="shared" si="22"/>
        <v>11908.766459999999</v>
      </c>
      <c r="T75" s="6">
        <v>0</v>
      </c>
      <c r="U75" s="14">
        <f t="shared" si="27"/>
        <v>7545642.4000000004</v>
      </c>
      <c r="V75" s="51">
        <f t="shared" si="34"/>
        <v>8153.2</v>
      </c>
      <c r="W75" s="36"/>
      <c r="X75" s="36"/>
      <c r="Y75" s="29">
        <v>7772993.54</v>
      </c>
      <c r="Z75" s="43">
        <f t="shared" si="23"/>
        <v>8138324.2363799997</v>
      </c>
      <c r="AA75" s="30"/>
      <c r="AB75" s="30"/>
      <c r="AC75" s="19">
        <v>9226302.8000000007</v>
      </c>
      <c r="AD75" s="34">
        <f t="shared" si="28"/>
        <v>14.875763619999816</v>
      </c>
      <c r="AE75" s="6">
        <f t="shared" si="29"/>
        <v>9113.6204999999991</v>
      </c>
      <c r="AF75" s="6">
        <f t="shared" si="30"/>
        <v>113184.63600000001</v>
      </c>
      <c r="AG75" s="33">
        <f t="shared" si="31"/>
        <v>9113.6204999999991</v>
      </c>
      <c r="AH75" s="33">
        <f t="shared" si="32"/>
        <v>113184.63600000001</v>
      </c>
      <c r="AI75">
        <v>0</v>
      </c>
    </row>
    <row r="76" spans="1:35">
      <c r="A76" s="22">
        <v>71</v>
      </c>
      <c r="B76" s="4" t="s">
        <v>29</v>
      </c>
      <c r="C76" s="5">
        <f t="shared" si="33"/>
        <v>23</v>
      </c>
      <c r="D76" s="5">
        <v>3</v>
      </c>
      <c r="E76" s="5">
        <v>20</v>
      </c>
      <c r="F76" s="6">
        <v>26539.759999999998</v>
      </c>
      <c r="G76" s="9">
        <f t="shared" si="21"/>
        <v>27787.128719999997</v>
      </c>
      <c r="H76" s="7">
        <v>1</v>
      </c>
      <c r="I76" s="6">
        <f t="shared" si="24"/>
        <v>26539.759999999998</v>
      </c>
      <c r="J76" s="6">
        <f t="shared" si="19"/>
        <v>27787.128719999997</v>
      </c>
      <c r="K76" s="6">
        <v>0</v>
      </c>
      <c r="L76" s="14">
        <f t="shared" si="25"/>
        <v>635361.9</v>
      </c>
      <c r="M76" s="5">
        <v>35</v>
      </c>
      <c r="N76" s="5">
        <v>35</v>
      </c>
      <c r="O76" s="6">
        <v>11374.18</v>
      </c>
      <c r="P76" s="9">
        <f t="shared" si="20"/>
        <v>11908.766459999999</v>
      </c>
      <c r="Q76" s="7">
        <v>1</v>
      </c>
      <c r="R76" s="6">
        <f t="shared" si="26"/>
        <v>11374.18</v>
      </c>
      <c r="S76" s="6">
        <f t="shared" si="22"/>
        <v>11908.766459999999</v>
      </c>
      <c r="T76" s="6">
        <v>0</v>
      </c>
      <c r="U76" s="14">
        <f t="shared" si="27"/>
        <v>4982971.4000000004</v>
      </c>
      <c r="V76" s="51">
        <f t="shared" si="34"/>
        <v>5618.3</v>
      </c>
      <c r="W76" s="36"/>
      <c r="X76" s="36"/>
      <c r="Y76" s="29">
        <v>4767663.68</v>
      </c>
      <c r="Z76" s="43">
        <f t="shared" si="23"/>
        <v>4991743.8729599994</v>
      </c>
      <c r="AA76" s="30"/>
      <c r="AB76" s="30"/>
      <c r="AC76" s="19">
        <v>6524696.2000000002</v>
      </c>
      <c r="AD76" s="50">
        <f t="shared" si="28"/>
        <v>626.55612704000123</v>
      </c>
      <c r="AE76" s="6">
        <f t="shared" si="29"/>
        <v>9530.4285000000018</v>
      </c>
      <c r="AF76" s="6">
        <f t="shared" si="30"/>
        <v>74744.571000000011</v>
      </c>
      <c r="AG76" s="33">
        <f t="shared" si="31"/>
        <v>9530.4285000000018</v>
      </c>
      <c r="AH76" s="33">
        <f t="shared" si="32"/>
        <v>74744.571000000011</v>
      </c>
      <c r="AI76">
        <v>0</v>
      </c>
    </row>
    <row r="77" spans="1:35">
      <c r="A77" s="22">
        <v>72</v>
      </c>
      <c r="B77" s="4" t="s">
        <v>82</v>
      </c>
      <c r="C77" s="5">
        <f t="shared" si="33"/>
        <v>20</v>
      </c>
      <c r="D77" s="5">
        <v>1</v>
      </c>
      <c r="E77" s="5">
        <v>19</v>
      </c>
      <c r="F77" s="6">
        <v>26539.759999999998</v>
      </c>
      <c r="G77" s="9">
        <f t="shared" si="21"/>
        <v>27787.128719999997</v>
      </c>
      <c r="H77" s="7">
        <v>1.4</v>
      </c>
      <c r="I77" s="6">
        <f t="shared" si="24"/>
        <v>37155.663999999997</v>
      </c>
      <c r="J77" s="6">
        <f t="shared" si="19"/>
        <v>38901.980207999994</v>
      </c>
      <c r="K77" s="6">
        <v>11568.4</v>
      </c>
      <c r="L77" s="14">
        <f t="shared" si="25"/>
        <v>787861.7</v>
      </c>
      <c r="M77" s="5">
        <v>42</v>
      </c>
      <c r="N77" s="5">
        <v>42</v>
      </c>
      <c r="O77" s="6">
        <v>11374.18</v>
      </c>
      <c r="P77" s="9">
        <f t="shared" si="20"/>
        <v>11908.766459999999</v>
      </c>
      <c r="Q77" s="7">
        <v>1.4</v>
      </c>
      <c r="R77" s="6">
        <f t="shared" si="26"/>
        <v>15923.851999999999</v>
      </c>
      <c r="S77" s="6">
        <f t="shared" si="22"/>
        <v>16672.273043999998</v>
      </c>
      <c r="T77" s="6">
        <v>127469.5</v>
      </c>
      <c r="U77" s="14">
        <f t="shared" si="27"/>
        <v>8498861.4000000004</v>
      </c>
      <c r="V77" s="51">
        <f t="shared" si="34"/>
        <v>9286.7000000000007</v>
      </c>
      <c r="W77" s="36"/>
      <c r="X77" s="36"/>
      <c r="Y77" s="29">
        <v>8846113.9499999993</v>
      </c>
      <c r="Z77" s="43">
        <f t="shared" si="23"/>
        <v>9261881.3056499995</v>
      </c>
      <c r="AA77" s="30"/>
      <c r="AB77" s="30"/>
      <c r="AC77" s="19">
        <v>11099783.9</v>
      </c>
      <c r="AD77" s="34">
        <f t="shared" si="28"/>
        <v>24.818694350000442</v>
      </c>
      <c r="AE77" s="6">
        <f t="shared" si="29"/>
        <v>11817.925499999998</v>
      </c>
      <c r="AF77" s="6">
        <f t="shared" si="30"/>
        <v>127482.92100000002</v>
      </c>
      <c r="AG77" s="33">
        <f t="shared" si="31"/>
        <v>249.52549999999792</v>
      </c>
      <c r="AH77" s="33">
        <f t="shared" si="32"/>
        <v>13.421000000016647</v>
      </c>
      <c r="AI77" s="33">
        <v>148569.5</v>
      </c>
    </row>
    <row r="78" spans="1:35">
      <c r="A78" s="22">
        <v>73</v>
      </c>
      <c r="B78" s="4" t="s">
        <v>30</v>
      </c>
      <c r="C78" s="5">
        <f t="shared" si="33"/>
        <v>16</v>
      </c>
      <c r="D78" s="5">
        <v>1</v>
      </c>
      <c r="E78" s="5">
        <v>15</v>
      </c>
      <c r="F78" s="6">
        <v>26539.759999999998</v>
      </c>
      <c r="G78" s="9">
        <f t="shared" si="21"/>
        <v>27787.128719999997</v>
      </c>
      <c r="H78" s="7">
        <v>1</v>
      </c>
      <c r="I78" s="6">
        <f t="shared" si="24"/>
        <v>26539.759999999998</v>
      </c>
      <c r="J78" s="6">
        <f t="shared" si="19"/>
        <v>27787.128719999997</v>
      </c>
      <c r="K78" s="6">
        <v>0</v>
      </c>
      <c r="L78" s="14">
        <f t="shared" si="25"/>
        <v>443346.7</v>
      </c>
      <c r="M78" s="5">
        <v>36</v>
      </c>
      <c r="N78" s="5">
        <v>47</v>
      </c>
      <c r="O78" s="6">
        <v>11374.18</v>
      </c>
      <c r="P78" s="9">
        <f t="shared" si="20"/>
        <v>11908.766459999999</v>
      </c>
      <c r="Q78" s="7">
        <v>1</v>
      </c>
      <c r="R78" s="6">
        <f t="shared" si="26"/>
        <v>11374.18</v>
      </c>
      <c r="S78" s="6">
        <f t="shared" si="22"/>
        <v>11908.766459999999</v>
      </c>
      <c r="T78" s="6">
        <v>0</v>
      </c>
      <c r="U78" s="14">
        <f t="shared" si="27"/>
        <v>6691418.7000000002</v>
      </c>
      <c r="V78" s="51">
        <f t="shared" si="34"/>
        <v>7134.8</v>
      </c>
      <c r="W78" s="36"/>
      <c r="X78" s="36"/>
      <c r="Y78" s="29">
        <v>6799158.2599999998</v>
      </c>
      <c r="Z78" s="43">
        <f t="shared" si="23"/>
        <v>7118718.6982199997</v>
      </c>
      <c r="AA78" s="30"/>
      <c r="AB78" s="30"/>
      <c r="AC78" s="19">
        <v>7929979.9000000004</v>
      </c>
      <c r="AD78" s="34">
        <f t="shared" si="28"/>
        <v>16.081301780000103</v>
      </c>
      <c r="AE78" s="6">
        <f t="shared" si="29"/>
        <v>6650.2005000000008</v>
      </c>
      <c r="AF78" s="6">
        <f t="shared" si="30"/>
        <v>100371.28050000001</v>
      </c>
      <c r="AG78" s="33">
        <f t="shared" si="31"/>
        <v>6650.2005000000008</v>
      </c>
      <c r="AH78" s="33">
        <f t="shared" si="32"/>
        <v>100371.28050000001</v>
      </c>
      <c r="AI78">
        <v>0</v>
      </c>
    </row>
    <row r="79" spans="1:35">
      <c r="A79" s="22">
        <v>74</v>
      </c>
      <c r="B79" s="4" t="s">
        <v>67</v>
      </c>
      <c r="C79" s="5">
        <f t="shared" si="33"/>
        <v>21</v>
      </c>
      <c r="D79" s="5">
        <v>2</v>
      </c>
      <c r="E79" s="5">
        <v>19</v>
      </c>
      <c r="F79" s="6">
        <v>26539.759999999998</v>
      </c>
      <c r="G79" s="9">
        <f t="shared" si="21"/>
        <v>27787.128719999997</v>
      </c>
      <c r="H79" s="7">
        <v>1.1599999999999999</v>
      </c>
      <c r="I79" s="6">
        <f t="shared" si="24"/>
        <v>30786.121599999995</v>
      </c>
      <c r="J79" s="6">
        <f t="shared" si="19"/>
        <v>32233.069315199995</v>
      </c>
      <c r="K79" s="6">
        <v>960</v>
      </c>
      <c r="L79" s="14">
        <f t="shared" si="25"/>
        <v>674960.6</v>
      </c>
      <c r="M79" s="5">
        <v>80</v>
      </c>
      <c r="N79" s="5">
        <v>80</v>
      </c>
      <c r="O79" s="6">
        <v>11374.18</v>
      </c>
      <c r="P79" s="9">
        <f t="shared" si="20"/>
        <v>11908.766459999999</v>
      </c>
      <c r="Q79" s="7">
        <v>1.1599999999999999</v>
      </c>
      <c r="R79" s="6">
        <f t="shared" si="26"/>
        <v>13194.048799999999</v>
      </c>
      <c r="S79" s="6">
        <f t="shared" si="22"/>
        <v>13814.169093599998</v>
      </c>
      <c r="T79" s="6">
        <v>17300</v>
      </c>
      <c r="U79" s="14">
        <f t="shared" si="27"/>
        <v>13229292.699999999</v>
      </c>
      <c r="V79" s="51">
        <f t="shared" si="34"/>
        <v>13904.3</v>
      </c>
      <c r="W79" s="36"/>
      <c r="X79" s="36"/>
      <c r="Y79" s="29">
        <v>13278255.48</v>
      </c>
      <c r="Z79" s="43">
        <f t="shared" si="23"/>
        <v>13902333.48756</v>
      </c>
      <c r="AA79" s="30"/>
      <c r="AB79" s="30"/>
      <c r="AC79" s="19">
        <v>18323098.600000001</v>
      </c>
      <c r="AD79" s="34">
        <f t="shared" si="28"/>
        <v>1.9665124399998604</v>
      </c>
      <c r="AE79" s="6">
        <f t="shared" si="29"/>
        <v>10124.409</v>
      </c>
      <c r="AF79" s="6">
        <f t="shared" si="30"/>
        <v>198439.39049999998</v>
      </c>
      <c r="AG79" s="33">
        <f t="shared" si="31"/>
        <v>9164.4089999999997</v>
      </c>
      <c r="AH79" s="33">
        <f t="shared" si="32"/>
        <v>181139.39049999998</v>
      </c>
      <c r="AI79" s="33">
        <v>17300</v>
      </c>
    </row>
    <row r="80" spans="1:35">
      <c r="A80" s="22">
        <v>75</v>
      </c>
      <c r="B80" s="4" t="s">
        <v>63</v>
      </c>
      <c r="C80" s="5">
        <f t="shared" si="33"/>
        <v>31</v>
      </c>
      <c r="D80" s="5">
        <v>3</v>
      </c>
      <c r="E80" s="5">
        <v>28</v>
      </c>
      <c r="F80" s="6">
        <v>26539.759999999998</v>
      </c>
      <c r="G80" s="9">
        <f t="shared" si="21"/>
        <v>27787.128719999997</v>
      </c>
      <c r="H80" s="7">
        <v>1</v>
      </c>
      <c r="I80" s="6">
        <f t="shared" si="24"/>
        <v>26539.759999999998</v>
      </c>
      <c r="J80" s="6">
        <f t="shared" si="19"/>
        <v>27787.128719999997</v>
      </c>
      <c r="K80" s="6">
        <v>13028.92</v>
      </c>
      <c r="L80" s="14">
        <f t="shared" si="25"/>
        <v>870687.8</v>
      </c>
      <c r="M80" s="5">
        <v>38</v>
      </c>
      <c r="N80" s="5">
        <v>38</v>
      </c>
      <c r="O80" s="6">
        <v>11374.18</v>
      </c>
      <c r="P80" s="9">
        <f t="shared" si="20"/>
        <v>11908.766459999999</v>
      </c>
      <c r="Q80" s="7">
        <v>1</v>
      </c>
      <c r="R80" s="6">
        <f t="shared" si="26"/>
        <v>11374.18</v>
      </c>
      <c r="S80" s="6">
        <f t="shared" si="22"/>
        <v>11908.766459999999</v>
      </c>
      <c r="T80" s="6">
        <v>82309.009999999995</v>
      </c>
      <c r="U80" s="14">
        <f t="shared" si="27"/>
        <v>5492392.2000000002</v>
      </c>
      <c r="V80" s="51">
        <f t="shared" si="34"/>
        <v>6363.1</v>
      </c>
      <c r="W80" s="36"/>
      <c r="X80" s="36"/>
      <c r="Y80" s="29">
        <v>6091066.3799999999</v>
      </c>
      <c r="Z80" s="43">
        <f t="shared" si="23"/>
        <v>6377346.4998599999</v>
      </c>
      <c r="AA80" s="30"/>
      <c r="AB80" s="30"/>
      <c r="AC80" s="19">
        <v>7457235.7000000002</v>
      </c>
      <c r="AD80" s="34">
        <f t="shared" si="28"/>
        <v>-14.246499859999858</v>
      </c>
      <c r="AE80" s="6">
        <f t="shared" si="29"/>
        <v>13060.317000000003</v>
      </c>
      <c r="AF80" s="6">
        <f t="shared" si="30"/>
        <v>82385.883000000002</v>
      </c>
      <c r="AG80" s="33">
        <f t="shared" si="31"/>
        <v>31.397000000002663</v>
      </c>
      <c r="AH80" s="33">
        <f t="shared" si="32"/>
        <v>76.873000000006869</v>
      </c>
      <c r="AI80" s="33">
        <v>95509.01</v>
      </c>
    </row>
    <row r="81" spans="1:35">
      <c r="A81" s="22">
        <v>76</v>
      </c>
      <c r="B81" s="4" t="s">
        <v>68</v>
      </c>
      <c r="C81" s="5">
        <f t="shared" si="33"/>
        <v>48</v>
      </c>
      <c r="D81" s="5">
        <v>4</v>
      </c>
      <c r="E81" s="5">
        <v>44</v>
      </c>
      <c r="F81" s="6">
        <v>26539.759999999998</v>
      </c>
      <c r="G81" s="9">
        <f t="shared" si="21"/>
        <v>27787.128719999997</v>
      </c>
      <c r="H81" s="7">
        <v>1.1499999999999999</v>
      </c>
      <c r="I81" s="6">
        <f t="shared" si="24"/>
        <v>30520.723999999995</v>
      </c>
      <c r="J81" s="6">
        <f t="shared" si="19"/>
        <v>31955.198027999995</v>
      </c>
      <c r="K81" s="6">
        <v>0</v>
      </c>
      <c r="L81" s="14">
        <f t="shared" si="25"/>
        <v>1528111.6</v>
      </c>
      <c r="M81" s="5">
        <v>160</v>
      </c>
      <c r="N81" s="5">
        <v>160</v>
      </c>
      <c r="O81" s="6">
        <v>11374.18</v>
      </c>
      <c r="P81" s="9">
        <f t="shared" si="20"/>
        <v>11908.766459999999</v>
      </c>
      <c r="Q81" s="7">
        <v>1.1499999999999999</v>
      </c>
      <c r="R81" s="6">
        <f t="shared" si="26"/>
        <v>13080.306999999999</v>
      </c>
      <c r="S81" s="6">
        <f t="shared" si="22"/>
        <v>13695.081428999998</v>
      </c>
      <c r="T81" s="6">
        <v>0</v>
      </c>
      <c r="U81" s="14">
        <f t="shared" si="27"/>
        <v>26196192.399999999</v>
      </c>
      <c r="V81" s="51">
        <f t="shared" si="34"/>
        <v>27724.3</v>
      </c>
      <c r="W81" s="36"/>
      <c r="X81" s="36"/>
      <c r="Y81" s="29">
        <v>29740319.420000002</v>
      </c>
      <c r="Z81" s="43">
        <f t="shared" si="23"/>
        <v>31138114.432739999</v>
      </c>
      <c r="AA81" s="30"/>
      <c r="AB81" s="30"/>
      <c r="AC81" s="49">
        <v>27724304</v>
      </c>
      <c r="AD81" s="34">
        <f t="shared" si="28"/>
        <v>-3413.8144327400005</v>
      </c>
      <c r="AE81" s="6">
        <f t="shared" si="29"/>
        <v>22921.674000000003</v>
      </c>
      <c r="AF81" s="6">
        <f t="shared" si="30"/>
        <v>392942.88599999994</v>
      </c>
      <c r="AG81" s="33">
        <f t="shared" si="31"/>
        <v>22921.674000000003</v>
      </c>
      <c r="AH81" s="33">
        <f t="shared" si="32"/>
        <v>392942.88599999994</v>
      </c>
      <c r="AI81">
        <v>0</v>
      </c>
    </row>
    <row r="82" spans="1:35">
      <c r="A82" s="22">
        <v>77</v>
      </c>
      <c r="B82" s="4" t="s">
        <v>31</v>
      </c>
      <c r="C82" s="5">
        <f t="shared" si="33"/>
        <v>21</v>
      </c>
      <c r="D82" s="5">
        <v>2</v>
      </c>
      <c r="E82" s="5">
        <v>19</v>
      </c>
      <c r="F82" s="6">
        <v>26539.759999999998</v>
      </c>
      <c r="G82" s="9">
        <f t="shared" si="21"/>
        <v>27787.128719999997</v>
      </c>
      <c r="H82" s="7">
        <v>1</v>
      </c>
      <c r="I82" s="6">
        <f t="shared" si="24"/>
        <v>26539.759999999998</v>
      </c>
      <c r="J82" s="6">
        <f t="shared" si="19"/>
        <v>27787.128719999997</v>
      </c>
      <c r="K82" s="6">
        <v>0</v>
      </c>
      <c r="L82" s="14">
        <f t="shared" si="25"/>
        <v>581035</v>
      </c>
      <c r="M82" s="5">
        <v>32</v>
      </c>
      <c r="N82" s="5">
        <v>32</v>
      </c>
      <c r="O82" s="6">
        <v>11374.18</v>
      </c>
      <c r="P82" s="9">
        <f t="shared" si="20"/>
        <v>11908.766459999999</v>
      </c>
      <c r="Q82" s="7">
        <v>1</v>
      </c>
      <c r="R82" s="6">
        <f t="shared" si="26"/>
        <v>11374.18</v>
      </c>
      <c r="S82" s="6">
        <f t="shared" si="22"/>
        <v>11908.766459999999</v>
      </c>
      <c r="T82" s="6">
        <v>0</v>
      </c>
      <c r="U82" s="14">
        <f t="shared" si="27"/>
        <v>4555859.5999999996</v>
      </c>
      <c r="V82" s="51">
        <f t="shared" si="34"/>
        <v>5136.8999999999996</v>
      </c>
      <c r="W82" s="36"/>
      <c r="X82" s="36"/>
      <c r="Y82" s="29">
        <v>4377232.51</v>
      </c>
      <c r="Z82" s="43">
        <f t="shared" si="23"/>
        <v>4582962.4379699994</v>
      </c>
      <c r="AA82" s="30"/>
      <c r="AB82" s="30"/>
      <c r="AC82" s="19">
        <v>6130053.7999999998</v>
      </c>
      <c r="AD82" s="50">
        <f t="shared" si="28"/>
        <v>553.93756203000066</v>
      </c>
      <c r="AE82" s="6">
        <f t="shared" si="29"/>
        <v>8715.5249999999996</v>
      </c>
      <c r="AF82" s="6">
        <f t="shared" si="30"/>
        <v>68337.894</v>
      </c>
      <c r="AG82" s="33">
        <f t="shared" si="31"/>
        <v>8715.5249999999996</v>
      </c>
      <c r="AH82" s="33">
        <f t="shared" si="32"/>
        <v>68337.894</v>
      </c>
      <c r="AI82">
        <v>0</v>
      </c>
    </row>
    <row r="83" spans="1:35">
      <c r="A83" s="22">
        <v>78</v>
      </c>
      <c r="B83" s="16" t="s">
        <v>97</v>
      </c>
      <c r="C83" s="5">
        <f t="shared" si="33"/>
        <v>70</v>
      </c>
      <c r="D83" s="5">
        <v>3</v>
      </c>
      <c r="E83" s="5">
        <v>67</v>
      </c>
      <c r="F83" s="6">
        <v>26539.759999999998</v>
      </c>
      <c r="G83" s="9">
        <f t="shared" si="21"/>
        <v>27787.128719999997</v>
      </c>
      <c r="H83" s="7">
        <v>1</v>
      </c>
      <c r="I83" s="6">
        <f t="shared" si="24"/>
        <v>26539.759999999998</v>
      </c>
      <c r="J83" s="6">
        <f t="shared" si="19"/>
        <v>27787.128719999997</v>
      </c>
      <c r="K83" s="6">
        <v>0</v>
      </c>
      <c r="L83" s="14">
        <f t="shared" si="25"/>
        <v>1941356.9</v>
      </c>
      <c r="M83" s="5">
        <v>130</v>
      </c>
      <c r="N83" s="5">
        <v>130</v>
      </c>
      <c r="O83" s="6">
        <v>11374.18</v>
      </c>
      <c r="P83" s="9">
        <f t="shared" si="20"/>
        <v>11908.766459999999</v>
      </c>
      <c r="Q83" s="7">
        <v>1</v>
      </c>
      <c r="R83" s="6">
        <f t="shared" si="26"/>
        <v>11374.18</v>
      </c>
      <c r="S83" s="6">
        <f t="shared" si="22"/>
        <v>11908.766459999999</v>
      </c>
      <c r="T83" s="6">
        <v>4000</v>
      </c>
      <c r="U83" s="14">
        <f t="shared" si="27"/>
        <v>18512179.399999999</v>
      </c>
      <c r="V83" s="51">
        <f t="shared" si="34"/>
        <v>20453.5</v>
      </c>
      <c r="W83" s="36"/>
      <c r="X83" s="36"/>
      <c r="Y83" s="29">
        <v>19510760.309999999</v>
      </c>
      <c r="Z83" s="43">
        <f t="shared" si="23"/>
        <v>20427766.044569999</v>
      </c>
      <c r="AA83" s="30"/>
      <c r="AB83" s="30"/>
      <c r="AC83" s="19">
        <v>22016178</v>
      </c>
      <c r="AD83" s="34">
        <f t="shared" si="28"/>
        <v>25.733955430001515</v>
      </c>
      <c r="AE83" s="6">
        <f t="shared" si="29"/>
        <v>29120.353499999997</v>
      </c>
      <c r="AF83" s="6">
        <f t="shared" si="30"/>
        <v>277682.69099999999</v>
      </c>
      <c r="AG83" s="33">
        <f t="shared" si="31"/>
        <v>29120.353499999997</v>
      </c>
      <c r="AH83" s="33">
        <f t="shared" si="32"/>
        <v>273682.69099999999</v>
      </c>
      <c r="AI83" s="33">
        <v>4000</v>
      </c>
    </row>
    <row r="84" spans="1:35">
      <c r="A84" s="22">
        <v>79</v>
      </c>
      <c r="B84" s="16" t="s">
        <v>98</v>
      </c>
      <c r="C84" s="5">
        <f t="shared" si="33"/>
        <v>18</v>
      </c>
      <c r="D84" s="5">
        <v>1</v>
      </c>
      <c r="E84" s="5">
        <v>17</v>
      </c>
      <c r="F84" s="6">
        <v>26539.759999999998</v>
      </c>
      <c r="G84" s="9">
        <f t="shared" si="21"/>
        <v>27787.128719999997</v>
      </c>
      <c r="H84" s="7">
        <v>1</v>
      </c>
      <c r="I84" s="6">
        <f t="shared" si="24"/>
        <v>26539.759999999998</v>
      </c>
      <c r="J84" s="6">
        <f t="shared" si="19"/>
        <v>27787.128719999997</v>
      </c>
      <c r="K84" s="6">
        <v>1319.07</v>
      </c>
      <c r="L84" s="14">
        <f t="shared" si="25"/>
        <v>500240</v>
      </c>
      <c r="M84" s="5">
        <v>70</v>
      </c>
      <c r="N84" s="5">
        <v>70</v>
      </c>
      <c r="O84" s="6">
        <v>11374.18</v>
      </c>
      <c r="P84" s="9">
        <f t="shared" si="20"/>
        <v>11908.766459999999</v>
      </c>
      <c r="Q84" s="7">
        <v>1</v>
      </c>
      <c r="R84" s="6">
        <f t="shared" si="26"/>
        <v>11374.18</v>
      </c>
      <c r="S84" s="6">
        <f t="shared" si="22"/>
        <v>11908.766459999999</v>
      </c>
      <c r="T84" s="6">
        <v>33280.120000000003</v>
      </c>
      <c r="U84" s="14">
        <f t="shared" si="27"/>
        <v>9999222.9000000004</v>
      </c>
      <c r="V84" s="51">
        <f t="shared" si="34"/>
        <v>10499.5</v>
      </c>
      <c r="W84" s="36"/>
      <c r="X84" s="36"/>
      <c r="Y84" s="29">
        <v>7993100</v>
      </c>
      <c r="Z84" s="43">
        <f t="shared" si="23"/>
        <v>8368775.6999999993</v>
      </c>
      <c r="AA84" s="30"/>
      <c r="AB84" s="30"/>
      <c r="AC84" s="49">
        <v>10499462.9</v>
      </c>
      <c r="AD84" s="34">
        <f t="shared" si="28"/>
        <v>2130.7242999999999</v>
      </c>
      <c r="AE84" s="6">
        <f t="shared" si="29"/>
        <v>7503.6</v>
      </c>
      <c r="AF84" s="6">
        <f t="shared" si="30"/>
        <v>149988.34350000002</v>
      </c>
      <c r="AG84" s="33">
        <f t="shared" si="31"/>
        <v>6184.5300000000007</v>
      </c>
      <c r="AH84" s="33">
        <f t="shared" si="32"/>
        <v>116708.22350000002</v>
      </c>
      <c r="AI84" s="33">
        <v>33280.120000000003</v>
      </c>
    </row>
    <row r="85" spans="1:35">
      <c r="A85" s="22">
        <v>80</v>
      </c>
      <c r="B85" s="17" t="s">
        <v>99</v>
      </c>
      <c r="C85" s="5">
        <f t="shared" si="33"/>
        <v>7</v>
      </c>
      <c r="D85" s="5">
        <v>1</v>
      </c>
      <c r="E85" s="5">
        <v>6</v>
      </c>
      <c r="F85" s="6">
        <v>26539.759999999998</v>
      </c>
      <c r="G85" s="9">
        <f t="shared" si="21"/>
        <v>27787.128719999997</v>
      </c>
      <c r="H85" s="7">
        <v>1</v>
      </c>
      <c r="I85" s="6">
        <f t="shared" si="24"/>
        <v>26539.759999999998</v>
      </c>
      <c r="J85" s="6">
        <f t="shared" si="19"/>
        <v>27787.128719999997</v>
      </c>
      <c r="K85" s="6">
        <v>0</v>
      </c>
      <c r="L85" s="14">
        <f t="shared" si="25"/>
        <v>193262.5</v>
      </c>
      <c r="M85" s="5">
        <v>12</v>
      </c>
      <c r="N85" s="5">
        <v>12</v>
      </c>
      <c r="O85" s="6">
        <v>11374.18</v>
      </c>
      <c r="P85" s="9">
        <f t="shared" si="20"/>
        <v>11908.766459999999</v>
      </c>
      <c r="Q85" s="7">
        <v>1</v>
      </c>
      <c r="R85" s="6">
        <f t="shared" si="26"/>
        <v>11374.18</v>
      </c>
      <c r="S85" s="6">
        <f t="shared" si="22"/>
        <v>11908.766459999999</v>
      </c>
      <c r="T85" s="6">
        <v>5905</v>
      </c>
      <c r="U85" s="14">
        <f t="shared" si="27"/>
        <v>1714352.3</v>
      </c>
      <c r="V85" s="51">
        <f t="shared" si="34"/>
        <v>1907.6</v>
      </c>
      <c r="W85" s="36"/>
      <c r="X85" s="36"/>
      <c r="Y85" s="29">
        <v>1820646.98</v>
      </c>
      <c r="Z85" s="43">
        <f t="shared" si="23"/>
        <v>1906217.3880599998</v>
      </c>
      <c r="AA85" s="30"/>
      <c r="AB85" s="30"/>
      <c r="AC85" s="19">
        <v>2190356.1</v>
      </c>
      <c r="AD85" s="34">
        <f t="shared" si="28"/>
        <v>1.3826119400000607</v>
      </c>
      <c r="AE85" s="6">
        <f t="shared" si="29"/>
        <v>2898.9375</v>
      </c>
      <c r="AF85" s="6">
        <f t="shared" si="30"/>
        <v>25715.284500000002</v>
      </c>
      <c r="AG85" s="33">
        <f t="shared" si="31"/>
        <v>2898.9375</v>
      </c>
      <c r="AH85" s="33">
        <f t="shared" si="32"/>
        <v>19810.284500000002</v>
      </c>
      <c r="AI85" s="33">
        <v>3905</v>
      </c>
    </row>
    <row r="86" spans="1:35">
      <c r="A86" s="22">
        <v>81</v>
      </c>
      <c r="B86" s="4" t="s">
        <v>90</v>
      </c>
      <c r="C86" s="5">
        <f t="shared" si="33"/>
        <v>2</v>
      </c>
      <c r="D86" s="5">
        <v>1</v>
      </c>
      <c r="E86" s="5">
        <v>1</v>
      </c>
      <c r="F86" s="6">
        <v>26539.759999999998</v>
      </c>
      <c r="G86" s="9">
        <f t="shared" si="21"/>
        <v>27787.128719999997</v>
      </c>
      <c r="H86" s="7">
        <v>1.27</v>
      </c>
      <c r="I86" s="6">
        <f t="shared" si="24"/>
        <v>33705.495199999998</v>
      </c>
      <c r="J86" s="6">
        <f t="shared" si="19"/>
        <v>35289.653474399995</v>
      </c>
      <c r="K86" s="6">
        <v>1045.78</v>
      </c>
      <c r="L86" s="14">
        <f t="shared" si="25"/>
        <v>70040.899999999994</v>
      </c>
      <c r="M86" s="5">
        <v>13</v>
      </c>
      <c r="N86" s="5">
        <v>13</v>
      </c>
      <c r="O86" s="6">
        <v>11374.18</v>
      </c>
      <c r="P86" s="9">
        <f t="shared" si="20"/>
        <v>11908.766459999999</v>
      </c>
      <c r="Q86" s="7">
        <v>1.27</v>
      </c>
      <c r="R86" s="6">
        <f t="shared" si="26"/>
        <v>14445.2086</v>
      </c>
      <c r="S86" s="6">
        <f t="shared" si="22"/>
        <v>15124.133404199998</v>
      </c>
      <c r="T86" s="6">
        <v>35300.480000000003</v>
      </c>
      <c r="U86" s="14">
        <f t="shared" si="27"/>
        <v>2385839.2999999998</v>
      </c>
      <c r="V86" s="51">
        <f t="shared" si="34"/>
        <v>2455.9</v>
      </c>
      <c r="W86" s="36"/>
      <c r="X86" s="36"/>
      <c r="Y86" s="29">
        <v>2319226.17</v>
      </c>
      <c r="Z86" s="43">
        <f t="shared" si="23"/>
        <v>2428229.7999899997</v>
      </c>
      <c r="AA86" s="30"/>
      <c r="AB86" s="30"/>
      <c r="AC86" s="19">
        <v>4318845.9000000004</v>
      </c>
      <c r="AD86" s="34">
        <f t="shared" si="28"/>
        <v>27.670200010000372</v>
      </c>
      <c r="AE86" s="6">
        <f t="shared" si="29"/>
        <v>1050.6134999999999</v>
      </c>
      <c r="AF86" s="6">
        <f t="shared" si="30"/>
        <v>35787.589499999995</v>
      </c>
      <c r="AG86" s="33">
        <f t="shared" si="31"/>
        <v>4.8334999999999582</v>
      </c>
      <c r="AH86" s="33">
        <f t="shared" si="32"/>
        <v>487.10949999999139</v>
      </c>
      <c r="AI86" s="33">
        <v>59300.480000000003</v>
      </c>
    </row>
    <row r="87" spans="1:35">
      <c r="A87" s="22">
        <v>82</v>
      </c>
      <c r="B87" s="4" t="s">
        <v>41</v>
      </c>
      <c r="C87" s="5">
        <f t="shared" si="33"/>
        <v>2</v>
      </c>
      <c r="D87" s="5">
        <v>1</v>
      </c>
      <c r="E87" s="5">
        <v>1</v>
      </c>
      <c r="F87" s="6">
        <v>26539.759999999998</v>
      </c>
      <c r="G87" s="9">
        <f t="shared" si="21"/>
        <v>27787.128719999997</v>
      </c>
      <c r="H87" s="7">
        <v>1.5</v>
      </c>
      <c r="I87" s="6">
        <f t="shared" si="24"/>
        <v>39809.64</v>
      </c>
      <c r="J87" s="6">
        <f t="shared" si="19"/>
        <v>41680.693079999997</v>
      </c>
      <c r="K87" s="6">
        <v>1114.79</v>
      </c>
      <c r="L87" s="14">
        <f t="shared" si="25"/>
        <v>82605.100000000006</v>
      </c>
      <c r="M87" s="5">
        <v>6</v>
      </c>
      <c r="N87" s="5">
        <v>6</v>
      </c>
      <c r="O87" s="6">
        <v>11374.18</v>
      </c>
      <c r="P87" s="9">
        <f t="shared" si="20"/>
        <v>11908.766459999999</v>
      </c>
      <c r="Q87" s="7">
        <v>1.5</v>
      </c>
      <c r="R87" s="6">
        <f t="shared" si="26"/>
        <v>17061.27</v>
      </c>
      <c r="S87" s="6">
        <f t="shared" si="22"/>
        <v>17863.149689999998</v>
      </c>
      <c r="T87" s="6">
        <v>0</v>
      </c>
      <c r="U87" s="14">
        <f t="shared" si="27"/>
        <v>1281335.5</v>
      </c>
      <c r="V87" s="51">
        <f t="shared" si="34"/>
        <v>1363.9</v>
      </c>
      <c r="W87" s="36"/>
      <c r="X87" s="36"/>
      <c r="Y87" s="29">
        <v>1120998.46</v>
      </c>
      <c r="Z87" s="43">
        <f t="shared" si="23"/>
        <v>1173685.3876199999</v>
      </c>
      <c r="AA87" s="30"/>
      <c r="AB87" s="30"/>
      <c r="AC87" s="19">
        <v>1619777.2</v>
      </c>
      <c r="AD87" s="34">
        <f t="shared" si="28"/>
        <v>190.21461238000006</v>
      </c>
      <c r="AE87" s="6">
        <f t="shared" si="29"/>
        <v>1239.0765000000001</v>
      </c>
      <c r="AF87" s="6">
        <f t="shared" si="30"/>
        <v>19220.032500000001</v>
      </c>
      <c r="AG87" s="33">
        <f t="shared" si="31"/>
        <v>124.28650000000016</v>
      </c>
      <c r="AH87" s="33">
        <f t="shared" si="32"/>
        <v>19220.032500000001</v>
      </c>
      <c r="AI87">
        <v>0</v>
      </c>
    </row>
    <row r="88" spans="1:35" ht="25.5">
      <c r="A88" s="22">
        <v>83</v>
      </c>
      <c r="B88" s="4" t="s">
        <v>69</v>
      </c>
      <c r="C88" s="5">
        <f t="shared" si="33"/>
        <v>15</v>
      </c>
      <c r="D88" s="5">
        <v>1</v>
      </c>
      <c r="E88" s="5">
        <v>14</v>
      </c>
      <c r="F88" s="6">
        <v>26539.759999999998</v>
      </c>
      <c r="G88" s="9">
        <f t="shared" si="21"/>
        <v>27787.128719999997</v>
      </c>
      <c r="H88" s="7">
        <v>1.5</v>
      </c>
      <c r="I88" s="6">
        <f t="shared" si="24"/>
        <v>39809.64</v>
      </c>
      <c r="J88" s="6">
        <f t="shared" si="19"/>
        <v>41680.693079999997</v>
      </c>
      <c r="K88" s="6">
        <v>0</v>
      </c>
      <c r="L88" s="14">
        <f t="shared" si="25"/>
        <v>623339.30000000005</v>
      </c>
      <c r="M88" s="5">
        <v>56</v>
      </c>
      <c r="N88" s="5">
        <v>56</v>
      </c>
      <c r="O88" s="6">
        <v>11374.18</v>
      </c>
      <c r="P88" s="9">
        <f t="shared" si="20"/>
        <v>11908.766459999999</v>
      </c>
      <c r="Q88" s="7">
        <v>1.5</v>
      </c>
      <c r="R88" s="6">
        <f t="shared" si="26"/>
        <v>17061.27</v>
      </c>
      <c r="S88" s="6">
        <f t="shared" si="22"/>
        <v>17863.149689999998</v>
      </c>
      <c r="T88" s="6">
        <v>0</v>
      </c>
      <c r="U88" s="14">
        <f t="shared" si="27"/>
        <v>11959131.300000001</v>
      </c>
      <c r="V88" s="51">
        <f t="shared" si="34"/>
        <v>12582.5</v>
      </c>
      <c r="W88" s="36"/>
      <c r="X88" s="36"/>
      <c r="Y88" s="29">
        <v>11754246.550000001</v>
      </c>
      <c r="Z88" s="43">
        <f t="shared" si="23"/>
        <v>12306696.13785</v>
      </c>
      <c r="AA88" s="30"/>
      <c r="AB88" s="30"/>
      <c r="AC88" s="19">
        <v>20468582.199999999</v>
      </c>
      <c r="AD88" s="34">
        <f t="shared" si="28"/>
        <v>275.80386214999999</v>
      </c>
      <c r="AE88" s="6">
        <f t="shared" si="29"/>
        <v>9350.0895</v>
      </c>
      <c r="AF88" s="6">
        <f t="shared" si="30"/>
        <v>179386.96950000004</v>
      </c>
      <c r="AG88" s="33">
        <f t="shared" si="31"/>
        <v>9350.0895</v>
      </c>
      <c r="AH88" s="33">
        <f t="shared" si="32"/>
        <v>179386.96950000004</v>
      </c>
      <c r="AI88">
        <v>0</v>
      </c>
    </row>
    <row r="89" spans="1:35">
      <c r="A89" s="22">
        <v>84</v>
      </c>
      <c r="B89" s="4" t="s">
        <v>91</v>
      </c>
      <c r="C89" s="5">
        <f t="shared" si="33"/>
        <v>2</v>
      </c>
      <c r="D89" s="5">
        <v>1</v>
      </c>
      <c r="E89" s="5">
        <v>1</v>
      </c>
      <c r="F89" s="6">
        <v>26539.759999999998</v>
      </c>
      <c r="G89" s="9">
        <f t="shared" si="21"/>
        <v>27787.128719999997</v>
      </c>
      <c r="H89" s="7">
        <v>2</v>
      </c>
      <c r="I89" s="6">
        <f t="shared" si="24"/>
        <v>53079.519999999997</v>
      </c>
      <c r="J89" s="6">
        <f t="shared" si="19"/>
        <v>55574.257439999994</v>
      </c>
      <c r="K89" s="6">
        <v>828</v>
      </c>
      <c r="L89" s="14">
        <f t="shared" si="25"/>
        <v>109481.8</v>
      </c>
      <c r="M89" s="5">
        <v>2</v>
      </c>
      <c r="N89" s="5">
        <v>2</v>
      </c>
      <c r="O89" s="6">
        <v>11374.18</v>
      </c>
      <c r="P89" s="9">
        <f t="shared" si="20"/>
        <v>11908.766459999999</v>
      </c>
      <c r="Q89" s="7">
        <v>2</v>
      </c>
      <c r="R89" s="6">
        <f t="shared" si="26"/>
        <v>22748.36</v>
      </c>
      <c r="S89" s="6">
        <f t="shared" si="22"/>
        <v>23817.532919999998</v>
      </c>
      <c r="T89" s="6">
        <v>6775.48</v>
      </c>
      <c r="U89" s="14">
        <f t="shared" si="27"/>
        <v>576257.9</v>
      </c>
      <c r="V89" s="51">
        <f t="shared" si="34"/>
        <v>685.7</v>
      </c>
      <c r="W89" s="36"/>
      <c r="X89" s="36"/>
      <c r="Y89" s="29">
        <v>661548.91</v>
      </c>
      <c r="Z89" s="43">
        <f t="shared" si="23"/>
        <v>692641.70877000003</v>
      </c>
      <c r="AA89" s="30"/>
      <c r="AB89" s="30"/>
      <c r="AC89" s="49">
        <v>685739.7</v>
      </c>
      <c r="AD89" s="34">
        <f t="shared" si="28"/>
        <v>-6.9417087699999911</v>
      </c>
      <c r="AE89" s="6">
        <f t="shared" si="29"/>
        <v>1642.2270000000001</v>
      </c>
      <c r="AF89" s="6">
        <f t="shared" si="30"/>
        <v>8643.8685000000005</v>
      </c>
      <c r="AG89" s="33">
        <f t="shared" si="31"/>
        <v>814.22700000000009</v>
      </c>
      <c r="AH89" s="33">
        <f t="shared" si="32"/>
        <v>1868.3885000000009</v>
      </c>
      <c r="AI89" s="33">
        <v>6775.48</v>
      </c>
    </row>
    <row r="90" spans="1:35" ht="25.5">
      <c r="A90" s="22">
        <v>85</v>
      </c>
      <c r="B90" s="4" t="s">
        <v>70</v>
      </c>
      <c r="C90" s="5">
        <f t="shared" si="33"/>
        <v>14</v>
      </c>
      <c r="D90" s="5">
        <v>1</v>
      </c>
      <c r="E90" s="5">
        <v>13</v>
      </c>
      <c r="F90" s="6">
        <v>26539.759999999998</v>
      </c>
      <c r="G90" s="9">
        <f t="shared" si="21"/>
        <v>27787.128719999997</v>
      </c>
      <c r="H90" s="7">
        <v>1.5</v>
      </c>
      <c r="I90" s="6">
        <f t="shared" si="24"/>
        <v>39809.64</v>
      </c>
      <c r="J90" s="6">
        <f t="shared" si="19"/>
        <v>41680.693079999997</v>
      </c>
      <c r="K90" s="6">
        <v>0</v>
      </c>
      <c r="L90" s="14">
        <f t="shared" si="25"/>
        <v>581658.69999999995</v>
      </c>
      <c r="M90" s="5">
        <v>28</v>
      </c>
      <c r="N90" s="5">
        <v>28</v>
      </c>
      <c r="O90" s="6">
        <v>11374.18</v>
      </c>
      <c r="P90" s="9">
        <f t="shared" si="20"/>
        <v>11908.766459999999</v>
      </c>
      <c r="Q90" s="7">
        <v>1.5</v>
      </c>
      <c r="R90" s="6">
        <f t="shared" si="26"/>
        <v>17061.27</v>
      </c>
      <c r="S90" s="6">
        <f t="shared" si="22"/>
        <v>17863.149689999998</v>
      </c>
      <c r="T90" s="6">
        <v>1050.6400000000001</v>
      </c>
      <c r="U90" s="14">
        <f t="shared" si="27"/>
        <v>5980616.2999999998</v>
      </c>
      <c r="V90" s="51">
        <f t="shared" si="34"/>
        <v>6562.3</v>
      </c>
      <c r="W90" s="36"/>
      <c r="X90" s="36"/>
      <c r="Y90" s="29">
        <v>6187563.6699999999</v>
      </c>
      <c r="Z90" s="43">
        <f t="shared" si="23"/>
        <v>6478379.1624899991</v>
      </c>
      <c r="AA90" s="30"/>
      <c r="AB90" s="30"/>
      <c r="AC90" s="19">
        <v>7244623.4000000004</v>
      </c>
      <c r="AD90" s="34">
        <f t="shared" si="28"/>
        <v>83.920837510001547</v>
      </c>
      <c r="AE90" s="6">
        <f t="shared" si="29"/>
        <v>8724.8804999999993</v>
      </c>
      <c r="AF90" s="6">
        <f t="shared" si="30"/>
        <v>89709.244499999986</v>
      </c>
      <c r="AG90" s="33">
        <f t="shared" si="31"/>
        <v>8724.8804999999993</v>
      </c>
      <c r="AH90" s="33">
        <f t="shared" si="32"/>
        <v>88658.604499999987</v>
      </c>
      <c r="AI90" s="33">
        <v>1050.6400000000001</v>
      </c>
    </row>
    <row r="91" spans="1:35">
      <c r="A91" s="22">
        <v>86</v>
      </c>
      <c r="B91" s="4" t="s">
        <v>92</v>
      </c>
      <c r="C91" s="5">
        <f t="shared" si="33"/>
        <v>1</v>
      </c>
      <c r="D91" s="5">
        <v>0</v>
      </c>
      <c r="E91" s="5">
        <v>1</v>
      </c>
      <c r="F91" s="6">
        <v>26539.759999999998</v>
      </c>
      <c r="G91" s="9">
        <f t="shared" si="21"/>
        <v>27787.128719999997</v>
      </c>
      <c r="H91" s="7">
        <v>1.4</v>
      </c>
      <c r="I91" s="6">
        <f t="shared" si="24"/>
        <v>37155.663999999997</v>
      </c>
      <c r="J91" s="6">
        <f t="shared" si="19"/>
        <v>38901.980207999994</v>
      </c>
      <c r="K91" s="6">
        <v>0</v>
      </c>
      <c r="L91" s="14">
        <f t="shared" si="25"/>
        <v>38902</v>
      </c>
      <c r="M91" s="5">
        <v>1</v>
      </c>
      <c r="N91" s="5">
        <v>1</v>
      </c>
      <c r="O91" s="6">
        <v>11374.18</v>
      </c>
      <c r="P91" s="9">
        <f>O91*1.047</f>
        <v>11908.766459999999</v>
      </c>
      <c r="Q91" s="7">
        <v>1.4</v>
      </c>
      <c r="R91" s="6">
        <f t="shared" si="26"/>
        <v>15923.851999999999</v>
      </c>
      <c r="S91" s="6">
        <f t="shared" si="22"/>
        <v>16672.273043999998</v>
      </c>
      <c r="T91" s="6">
        <v>0</v>
      </c>
      <c r="U91" s="14">
        <f t="shared" si="27"/>
        <v>199318.9</v>
      </c>
      <c r="V91" s="51">
        <f t="shared" si="34"/>
        <v>238.2</v>
      </c>
      <c r="W91" s="36"/>
      <c r="X91" s="36"/>
      <c r="Y91" s="29">
        <v>109750.51</v>
      </c>
      <c r="Z91" s="43">
        <f t="shared" si="23"/>
        <v>114908.78396999999</v>
      </c>
      <c r="AA91" s="30"/>
      <c r="AB91" s="30"/>
      <c r="AC91" s="19">
        <v>238220.9</v>
      </c>
      <c r="AD91" s="34">
        <f t="shared" si="28"/>
        <v>123.29121603</v>
      </c>
      <c r="AE91" s="6">
        <f t="shared" si="29"/>
        <v>583.53</v>
      </c>
      <c r="AF91" s="6">
        <f t="shared" si="30"/>
        <v>2989.7834999999995</v>
      </c>
      <c r="AG91" s="33">
        <f t="shared" si="31"/>
        <v>583.53</v>
      </c>
      <c r="AH91" s="33">
        <f t="shared" si="32"/>
        <v>2989.7834999999995</v>
      </c>
      <c r="AI91">
        <v>0</v>
      </c>
    </row>
    <row r="92" spans="1:35">
      <c r="A92" s="3"/>
      <c r="B92" s="18" t="s">
        <v>100</v>
      </c>
      <c r="C92" s="5"/>
      <c r="D92" s="5"/>
      <c r="E92" s="5"/>
      <c r="F92" s="6"/>
      <c r="G92" s="9"/>
      <c r="H92" s="7"/>
      <c r="I92" s="7"/>
      <c r="J92" s="6"/>
      <c r="K92" s="6"/>
      <c r="L92" s="14"/>
      <c r="M92" s="5"/>
      <c r="N92" s="5"/>
      <c r="O92" s="6"/>
      <c r="P92" s="6"/>
      <c r="Q92" s="7"/>
      <c r="R92" s="7"/>
      <c r="S92" s="6"/>
      <c r="T92" s="6"/>
      <c r="U92" s="14"/>
      <c r="V92" s="23">
        <v>30881.7</v>
      </c>
      <c r="W92" s="36"/>
      <c r="X92" s="36"/>
      <c r="Y92" s="48"/>
      <c r="Z92" s="45"/>
      <c r="AA92" s="30"/>
      <c r="AB92" s="30"/>
      <c r="AC92" s="20">
        <v>58719193.449999996</v>
      </c>
    </row>
    <row r="93" spans="1:35" s="11" customFormat="1"/>
    <row r="94" spans="1:35" s="11" customFormat="1"/>
    <row r="95" spans="1:35" s="11" customFormat="1">
      <c r="U95" s="11" t="s">
        <v>110</v>
      </c>
      <c r="V95" s="52">
        <v>1027695.9</v>
      </c>
    </row>
    <row r="96" spans="1:35" s="11" customFormat="1">
      <c r="U96" s="11" t="s">
        <v>109</v>
      </c>
      <c r="V96" s="28">
        <f>V95-V5</f>
        <v>0</v>
      </c>
    </row>
    <row r="97" spans="21:22" s="11" customFormat="1">
      <c r="U97" s="11" t="s">
        <v>111</v>
      </c>
      <c r="V97" s="28">
        <f>V96*100/V95</f>
        <v>0</v>
      </c>
    </row>
    <row r="98" spans="21:22" s="11" customFormat="1"/>
    <row r="99" spans="21:22" s="11" customFormat="1"/>
    <row r="100" spans="21:22" s="11" customFormat="1"/>
    <row r="101" spans="21:22" s="11" customFormat="1"/>
    <row r="102" spans="21:22" s="11" customFormat="1"/>
    <row r="103" spans="21:22" s="11" customFormat="1"/>
    <row r="104" spans="21:22" s="11" customFormat="1"/>
    <row r="105" spans="21:22" s="11" customFormat="1"/>
    <row r="106" spans="21:22" s="11" customFormat="1"/>
    <row r="107" spans="21:22" s="11" customFormat="1"/>
    <row r="108" spans="21:22" s="11" customFormat="1"/>
    <row r="109" spans="21:22" s="11" customFormat="1"/>
    <row r="110" spans="21:22" s="11" customFormat="1"/>
    <row r="111" spans="21:22" s="11" customFormat="1"/>
    <row r="112" spans="21:2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pans="21:22" s="11" customFormat="1"/>
    <row r="322" spans="21:22" s="11" customFormat="1"/>
    <row r="323" spans="21:22" s="11" customFormat="1"/>
    <row r="324" spans="21:22" s="11" customFormat="1"/>
    <row r="325" spans="21:22" s="11" customFormat="1"/>
    <row r="326" spans="21:22" s="11" customFormat="1"/>
    <row r="327" spans="21:22" s="11" customFormat="1"/>
    <row r="328" spans="21:22" s="11" customFormat="1"/>
    <row r="329" spans="21:22" s="11" customFormat="1"/>
    <row r="330" spans="21:22" s="11" customFormat="1"/>
    <row r="331" spans="21:22" s="21" customFormat="1">
      <c r="U331" s="11"/>
      <c r="V331" s="11"/>
    </row>
    <row r="332" spans="21:22" s="21" customFormat="1">
      <c r="U332" s="11"/>
      <c r="V332" s="11"/>
    </row>
    <row r="333" spans="21:22" s="21" customFormat="1">
      <c r="U333" s="11"/>
      <c r="V333" s="11"/>
    </row>
    <row r="334" spans="21:22" s="21" customFormat="1">
      <c r="U334" s="11"/>
      <c r="V334" s="11"/>
    </row>
    <row r="335" spans="21:22" s="21" customFormat="1">
      <c r="U335" s="11"/>
      <c r="V335" s="11"/>
    </row>
    <row r="336" spans="21:22" s="21" customFormat="1">
      <c r="U336" s="11"/>
      <c r="V336" s="11"/>
    </row>
  </sheetData>
  <mergeCells count="20">
    <mergeCell ref="AI2:AI3"/>
    <mergeCell ref="AC2:AC3"/>
    <mergeCell ref="Y2:Y3"/>
    <mergeCell ref="Z2:Z3"/>
    <mergeCell ref="AA2:AA3"/>
    <mergeCell ref="AB2:AB3"/>
    <mergeCell ref="O2:S2"/>
    <mergeCell ref="T2:T3"/>
    <mergeCell ref="U2:U3"/>
    <mergeCell ref="V2:V3"/>
    <mergeCell ref="A1:V1"/>
    <mergeCell ref="A2:A3"/>
    <mergeCell ref="B2:B3"/>
    <mergeCell ref="C2:C3"/>
    <mergeCell ref="D2:E2"/>
    <mergeCell ref="F2:J2"/>
    <mergeCell ref="K2:K3"/>
    <mergeCell ref="L2:L3"/>
    <mergeCell ref="M2:M3"/>
    <mergeCell ref="N2:N3"/>
  </mergeCells>
  <pageMargins left="0.25" right="0.25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36"/>
  <sheetViews>
    <sheetView zoomScale="81" zoomScaleNormal="81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Y99" sqref="Y99"/>
    </sheetView>
  </sheetViews>
  <sheetFormatPr defaultRowHeight="15"/>
  <cols>
    <col min="1" max="1" width="3.7109375" customWidth="1"/>
    <col min="2" max="2" width="27.5703125" customWidth="1"/>
    <col min="3" max="3" width="8.140625" customWidth="1"/>
    <col min="4" max="4" width="6.5703125" customWidth="1"/>
    <col min="5" max="5" width="9" customWidth="1"/>
    <col min="6" max="6" width="10.85546875" customWidth="1"/>
    <col min="7" max="7" width="11.42578125" customWidth="1"/>
    <col min="8" max="8" width="8" customWidth="1"/>
    <col min="9" max="9" width="10.5703125" customWidth="1"/>
    <col min="10" max="10" width="11.5703125" customWidth="1"/>
    <col min="11" max="11" width="12.7109375" customWidth="1"/>
    <col min="12" max="12" width="13.85546875" style="15" customWidth="1"/>
    <col min="13" max="14" width="12" customWidth="1"/>
    <col min="15" max="15" width="9.85546875" customWidth="1"/>
    <col min="16" max="16" width="9.7109375" customWidth="1"/>
    <col min="17" max="17" width="8.140625" customWidth="1"/>
    <col min="18" max="18" width="10.28515625" customWidth="1"/>
    <col min="19" max="19" width="11.5703125" customWidth="1"/>
    <col min="20" max="20" width="14" customWidth="1"/>
    <col min="21" max="21" width="17.7109375" style="11" customWidth="1"/>
    <col min="22" max="22" width="15.42578125" style="11" customWidth="1"/>
  </cols>
  <sheetData>
    <row r="1" spans="1:22" ht="60.75" customHeight="1">
      <c r="A1" s="55" t="s">
        <v>123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30.75" customHeight="1">
      <c r="A2" s="62" t="s">
        <v>1</v>
      </c>
      <c r="B2" s="62" t="s">
        <v>2</v>
      </c>
      <c r="C2" s="63" t="s">
        <v>3</v>
      </c>
      <c r="D2" s="64" t="s">
        <v>4</v>
      </c>
      <c r="E2" s="65"/>
      <c r="F2" s="64" t="s">
        <v>5</v>
      </c>
      <c r="G2" s="66"/>
      <c r="H2" s="66"/>
      <c r="I2" s="66"/>
      <c r="J2" s="65"/>
      <c r="K2" s="63" t="s">
        <v>6</v>
      </c>
      <c r="L2" s="67" t="s">
        <v>117</v>
      </c>
      <c r="M2" s="63" t="s">
        <v>7</v>
      </c>
      <c r="N2" s="63" t="s">
        <v>8</v>
      </c>
      <c r="O2" s="64" t="s">
        <v>9</v>
      </c>
      <c r="P2" s="66"/>
      <c r="Q2" s="66"/>
      <c r="R2" s="66"/>
      <c r="S2" s="65"/>
      <c r="T2" s="63" t="s">
        <v>6</v>
      </c>
      <c r="U2" s="67" t="s">
        <v>121</v>
      </c>
      <c r="V2" s="68" t="s">
        <v>122</v>
      </c>
    </row>
    <row r="3" spans="1:22" ht="147.75" customHeight="1">
      <c r="A3" s="69"/>
      <c r="B3" s="69"/>
      <c r="C3" s="70"/>
      <c r="D3" s="71" t="s">
        <v>11</v>
      </c>
      <c r="E3" s="71" t="s">
        <v>12</v>
      </c>
      <c r="F3" s="71" t="s">
        <v>124</v>
      </c>
      <c r="G3" s="74" t="s">
        <v>125</v>
      </c>
      <c r="H3" s="71" t="s">
        <v>13</v>
      </c>
      <c r="I3" s="71" t="s">
        <v>126</v>
      </c>
      <c r="J3" s="71" t="s">
        <v>127</v>
      </c>
      <c r="K3" s="70"/>
      <c r="L3" s="72"/>
      <c r="M3" s="70"/>
      <c r="N3" s="70"/>
      <c r="O3" s="71" t="s">
        <v>124</v>
      </c>
      <c r="P3" s="74" t="s">
        <v>128</v>
      </c>
      <c r="Q3" s="71" t="s">
        <v>13</v>
      </c>
      <c r="R3" s="71" t="s">
        <v>129</v>
      </c>
      <c r="S3" s="71" t="s">
        <v>130</v>
      </c>
      <c r="T3" s="70"/>
      <c r="U3" s="72"/>
      <c r="V3" s="73"/>
    </row>
    <row r="4" spans="1:22" ht="15" customHeight="1">
      <c r="A4" s="1"/>
      <c r="B4" s="1">
        <v>1</v>
      </c>
      <c r="C4" s="2">
        <v>2</v>
      </c>
      <c r="D4" s="2">
        <v>3</v>
      </c>
      <c r="E4" s="2">
        <v>4</v>
      </c>
      <c r="F4" s="1">
        <v>5</v>
      </c>
      <c r="G4" s="2">
        <v>6</v>
      </c>
      <c r="H4" s="2">
        <v>7</v>
      </c>
      <c r="I4" s="2">
        <v>8</v>
      </c>
      <c r="J4" s="1">
        <v>9</v>
      </c>
      <c r="K4" s="2">
        <v>10</v>
      </c>
      <c r="L4" s="2">
        <v>11</v>
      </c>
      <c r="M4" s="2">
        <v>12</v>
      </c>
      <c r="N4" s="1">
        <v>13</v>
      </c>
      <c r="O4" s="2">
        <v>14</v>
      </c>
      <c r="P4" s="2">
        <v>15</v>
      </c>
      <c r="Q4" s="2">
        <v>16</v>
      </c>
      <c r="R4" s="1">
        <v>17</v>
      </c>
      <c r="S4" s="2">
        <v>18</v>
      </c>
      <c r="T4" s="2">
        <v>19</v>
      </c>
      <c r="U4" s="2">
        <v>20</v>
      </c>
      <c r="V4" s="1">
        <v>21</v>
      </c>
    </row>
    <row r="5" spans="1:22" ht="18.75" customHeight="1">
      <c r="A5" s="24"/>
      <c r="B5" s="25" t="s">
        <v>14</v>
      </c>
      <c r="C5" s="26">
        <f>SUM(C6:C91)</f>
        <v>1884</v>
      </c>
      <c r="D5" s="26">
        <f t="shared" ref="D5:E5" si="0">SUM(D6:D91)</f>
        <v>255</v>
      </c>
      <c r="E5" s="26">
        <f t="shared" si="0"/>
        <v>1629</v>
      </c>
      <c r="F5" s="13"/>
      <c r="G5" s="13"/>
      <c r="H5" s="27"/>
      <c r="I5" s="27"/>
      <c r="J5" s="13"/>
      <c r="K5" s="13">
        <f>SUM(K6:K91)</f>
        <v>251830.97000000006</v>
      </c>
      <c r="L5" s="13">
        <f>SUM(L6:L91)</f>
        <v>60791942.199999988</v>
      </c>
      <c r="M5" s="26">
        <f>SUM(M6:M91)</f>
        <v>5385</v>
      </c>
      <c r="N5" s="26">
        <f>SUM(N6:N91)</f>
        <v>5764</v>
      </c>
      <c r="O5" s="13"/>
      <c r="P5" s="13"/>
      <c r="Q5" s="27"/>
      <c r="R5" s="27"/>
      <c r="S5" s="13"/>
      <c r="T5" s="13">
        <f>SUM(T6:T91)</f>
        <v>3429667.6199999996</v>
      </c>
      <c r="U5" s="13">
        <f>SUM(U6:U91)</f>
        <v>973590703.29999983</v>
      </c>
      <c r="V5" s="40">
        <f>SUM(V6:V92)</f>
        <v>1073556.1999999997</v>
      </c>
    </row>
    <row r="6" spans="1:22">
      <c r="A6" s="22">
        <v>1</v>
      </c>
      <c r="B6" s="4" t="s">
        <v>42</v>
      </c>
      <c r="C6" s="5">
        <f>D6+E6</f>
        <v>1</v>
      </c>
      <c r="D6" s="5">
        <v>0</v>
      </c>
      <c r="E6" s="5">
        <v>1</v>
      </c>
      <c r="F6" s="6">
        <v>27787.13</v>
      </c>
      <c r="G6" s="9">
        <f>F6*1.037</f>
        <v>28815.253809999998</v>
      </c>
      <c r="H6" s="7">
        <v>1</v>
      </c>
      <c r="I6" s="6">
        <f>F6*H6</f>
        <v>27787.13</v>
      </c>
      <c r="J6" s="6">
        <f t="shared" ref="J6:J69" si="1">G6*H6</f>
        <v>28815.253809999998</v>
      </c>
      <c r="K6" s="6">
        <v>420</v>
      </c>
      <c r="L6" s="14">
        <f>ROUND((D6*I6+E6*J6+K6),1)</f>
        <v>29235.3</v>
      </c>
      <c r="M6" s="5">
        <v>13</v>
      </c>
      <c r="N6" s="5">
        <v>13</v>
      </c>
      <c r="O6" s="6">
        <v>11908.77</v>
      </c>
      <c r="P6" s="9">
        <f>O6*1.037</f>
        <v>12349.394489999999</v>
      </c>
      <c r="Q6" s="7">
        <v>1</v>
      </c>
      <c r="R6" s="6">
        <f>O6*Q6</f>
        <v>11908.77</v>
      </c>
      <c r="S6" s="6">
        <f>P6*Q6</f>
        <v>12349.394489999999</v>
      </c>
      <c r="T6" s="6">
        <v>20000</v>
      </c>
      <c r="U6" s="14">
        <f>ROUND(N6*R6+N6*S6*11+T6,1)</f>
        <v>1940777.4</v>
      </c>
      <c r="V6" s="51">
        <f>ROUND(((L6+U6)/1000),1)</f>
        <v>1970</v>
      </c>
    </row>
    <row r="7" spans="1:22">
      <c r="A7" s="22">
        <v>2</v>
      </c>
      <c r="B7" s="4" t="s">
        <v>71</v>
      </c>
      <c r="C7" s="5">
        <f>D7+E7</f>
        <v>10</v>
      </c>
      <c r="D7" s="5">
        <v>2</v>
      </c>
      <c r="E7" s="5">
        <v>8</v>
      </c>
      <c r="F7" s="6">
        <v>27787.13</v>
      </c>
      <c r="G7" s="9">
        <f t="shared" ref="G7:G70" si="2">F7*1.037</f>
        <v>28815.253809999998</v>
      </c>
      <c r="H7" s="7">
        <v>1.4</v>
      </c>
      <c r="I7" s="6">
        <f t="shared" ref="I7:I70" si="3">F7*H7</f>
        <v>38901.981999999996</v>
      </c>
      <c r="J7" s="6">
        <f t="shared" si="1"/>
        <v>40341.355333999993</v>
      </c>
      <c r="K7" s="6">
        <v>0</v>
      </c>
      <c r="L7" s="14">
        <f t="shared" ref="L7:L70" si="4">ROUND((D7*I7+E7*J7+K7),1)</f>
        <v>400534.8</v>
      </c>
      <c r="M7" s="5">
        <v>25</v>
      </c>
      <c r="N7" s="5">
        <v>25</v>
      </c>
      <c r="O7" s="6">
        <v>11908.77</v>
      </c>
      <c r="P7" s="9">
        <f t="shared" ref="P7:P70" si="5">O7*1.037</f>
        <v>12349.394489999999</v>
      </c>
      <c r="Q7" s="7">
        <v>1.4</v>
      </c>
      <c r="R7" s="6">
        <f t="shared" ref="R7:R70" si="6">O7*Q7</f>
        <v>16672.277999999998</v>
      </c>
      <c r="S7" s="6">
        <f>P7*Q7</f>
        <v>17289.152285999997</v>
      </c>
      <c r="T7" s="6">
        <v>0</v>
      </c>
      <c r="U7" s="14">
        <f t="shared" ref="U7:U70" si="7">ROUND(N7*R7+N7*S7*11+T7,1)</f>
        <v>5171323.8</v>
      </c>
      <c r="V7" s="51">
        <f>ROUND(((L7+U7)/1000),1)</f>
        <v>5571.9</v>
      </c>
    </row>
    <row r="8" spans="1:22">
      <c r="A8" s="22">
        <v>3</v>
      </c>
      <c r="B8" s="4" t="s">
        <v>53</v>
      </c>
      <c r="C8" s="5">
        <f t="shared" ref="C8:C71" si="8">D8+E8</f>
        <v>65</v>
      </c>
      <c r="D8" s="5">
        <v>5</v>
      </c>
      <c r="E8" s="5">
        <v>60</v>
      </c>
      <c r="F8" s="6">
        <v>27787.13</v>
      </c>
      <c r="G8" s="9">
        <f t="shared" si="2"/>
        <v>28815.253809999998</v>
      </c>
      <c r="H8" s="7">
        <v>1.1499999999999999</v>
      </c>
      <c r="I8" s="6">
        <f t="shared" si="3"/>
        <v>31955.199499999999</v>
      </c>
      <c r="J8" s="6">
        <f t="shared" si="1"/>
        <v>33137.541881499994</v>
      </c>
      <c r="K8" s="6">
        <v>0</v>
      </c>
      <c r="L8" s="14">
        <f t="shared" si="4"/>
        <v>2148028.5</v>
      </c>
      <c r="M8" s="5">
        <v>161</v>
      </c>
      <c r="N8" s="5">
        <v>161</v>
      </c>
      <c r="O8" s="6">
        <v>11908.77</v>
      </c>
      <c r="P8" s="9">
        <f t="shared" si="5"/>
        <v>12349.394489999999</v>
      </c>
      <c r="Q8" s="7">
        <v>1.1499999999999999</v>
      </c>
      <c r="R8" s="6">
        <f t="shared" si="6"/>
        <v>13695.085499999999</v>
      </c>
      <c r="S8" s="6">
        <f>P8*Q8</f>
        <v>14201.803663499997</v>
      </c>
      <c r="T8" s="6">
        <v>0</v>
      </c>
      <c r="U8" s="14">
        <f t="shared" si="7"/>
        <v>27356303.100000001</v>
      </c>
      <c r="V8" s="51">
        <f t="shared" ref="V8:V71" si="9">ROUND(((L8+U8)/1000),1)</f>
        <v>29504.3</v>
      </c>
    </row>
    <row r="9" spans="1:22">
      <c r="A9" s="22">
        <v>4</v>
      </c>
      <c r="B9" s="4" t="s">
        <v>72</v>
      </c>
      <c r="C9" s="5">
        <f t="shared" si="8"/>
        <v>39</v>
      </c>
      <c r="D9" s="5">
        <v>3</v>
      </c>
      <c r="E9" s="5">
        <v>36</v>
      </c>
      <c r="F9" s="6">
        <v>27787.13</v>
      </c>
      <c r="G9" s="9">
        <f t="shared" si="2"/>
        <v>28815.253809999998</v>
      </c>
      <c r="H9" s="7">
        <v>1.21</v>
      </c>
      <c r="I9" s="6">
        <f t="shared" si="3"/>
        <v>33622.427300000003</v>
      </c>
      <c r="J9" s="6">
        <f t="shared" si="1"/>
        <v>34866.457110099996</v>
      </c>
      <c r="K9" s="6">
        <v>0</v>
      </c>
      <c r="L9" s="14">
        <f t="shared" si="4"/>
        <v>1356059.7</v>
      </c>
      <c r="M9" s="5">
        <v>89</v>
      </c>
      <c r="N9" s="5">
        <v>89</v>
      </c>
      <c r="O9" s="6">
        <v>11908.77</v>
      </c>
      <c r="P9" s="9">
        <f t="shared" si="5"/>
        <v>12349.394489999999</v>
      </c>
      <c r="Q9" s="7">
        <v>1.21</v>
      </c>
      <c r="R9" s="6">
        <f t="shared" si="6"/>
        <v>14409.611699999999</v>
      </c>
      <c r="S9" s="6">
        <f t="shared" ref="S9:S72" si="10">P9*Q9</f>
        <v>14942.767332899997</v>
      </c>
      <c r="T9" s="6">
        <v>0</v>
      </c>
      <c r="U9" s="14">
        <f t="shared" si="7"/>
        <v>15911424.699999999</v>
      </c>
      <c r="V9" s="51">
        <f t="shared" si="9"/>
        <v>17267.5</v>
      </c>
    </row>
    <row r="10" spans="1:22">
      <c r="A10" s="22">
        <v>5</v>
      </c>
      <c r="B10" s="4" t="s">
        <v>49</v>
      </c>
      <c r="C10" s="5">
        <f t="shared" si="8"/>
        <v>30</v>
      </c>
      <c r="D10" s="5">
        <v>5</v>
      </c>
      <c r="E10" s="5">
        <v>25</v>
      </c>
      <c r="F10" s="6">
        <v>27787.13</v>
      </c>
      <c r="G10" s="9">
        <f t="shared" si="2"/>
        <v>28815.253809999998</v>
      </c>
      <c r="H10" s="7">
        <v>1</v>
      </c>
      <c r="I10" s="6">
        <f t="shared" si="3"/>
        <v>27787.13</v>
      </c>
      <c r="J10" s="6">
        <f t="shared" si="1"/>
        <v>28815.253809999998</v>
      </c>
      <c r="K10" s="6">
        <v>5080.8599999999997</v>
      </c>
      <c r="L10" s="14">
        <f t="shared" si="4"/>
        <v>864397.9</v>
      </c>
      <c r="M10" s="5">
        <v>60</v>
      </c>
      <c r="N10" s="5">
        <v>76</v>
      </c>
      <c r="O10" s="6">
        <v>11908.77</v>
      </c>
      <c r="P10" s="9">
        <f t="shared" si="5"/>
        <v>12349.394489999999</v>
      </c>
      <c r="Q10" s="7">
        <v>1</v>
      </c>
      <c r="R10" s="6">
        <f t="shared" si="6"/>
        <v>11908.77</v>
      </c>
      <c r="S10" s="6">
        <f t="shared" si="10"/>
        <v>12349.394489999999</v>
      </c>
      <c r="T10" s="6">
        <v>35275.660000000003</v>
      </c>
      <c r="U10" s="14">
        <f t="shared" si="7"/>
        <v>11264436</v>
      </c>
      <c r="V10" s="51">
        <f t="shared" si="9"/>
        <v>12128.8</v>
      </c>
    </row>
    <row r="11" spans="1:22">
      <c r="A11" s="22">
        <v>6</v>
      </c>
      <c r="B11" s="4" t="s">
        <v>50</v>
      </c>
      <c r="C11" s="5">
        <f t="shared" si="8"/>
        <v>4</v>
      </c>
      <c r="D11" s="5">
        <v>1</v>
      </c>
      <c r="E11" s="5">
        <v>3</v>
      </c>
      <c r="F11" s="6">
        <v>27787.13</v>
      </c>
      <c r="G11" s="9">
        <f t="shared" si="2"/>
        <v>28815.253809999998</v>
      </c>
      <c r="H11" s="7">
        <v>1</v>
      </c>
      <c r="I11" s="6">
        <f t="shared" si="3"/>
        <v>27787.13</v>
      </c>
      <c r="J11" s="6">
        <f t="shared" si="1"/>
        <v>28815.253809999998</v>
      </c>
      <c r="K11" s="6">
        <v>1650</v>
      </c>
      <c r="L11" s="14">
        <f t="shared" si="4"/>
        <v>115882.9</v>
      </c>
      <c r="M11" s="5">
        <v>7</v>
      </c>
      <c r="N11" s="5">
        <v>7</v>
      </c>
      <c r="O11" s="6">
        <v>11908.77</v>
      </c>
      <c r="P11" s="9">
        <f t="shared" si="5"/>
        <v>12349.394489999999</v>
      </c>
      <c r="Q11" s="7">
        <v>1</v>
      </c>
      <c r="R11" s="6">
        <f t="shared" si="6"/>
        <v>11908.77</v>
      </c>
      <c r="S11" s="6">
        <f t="shared" si="10"/>
        <v>12349.394489999999</v>
      </c>
      <c r="T11" s="6">
        <v>14856.19</v>
      </c>
      <c r="U11" s="14">
        <f t="shared" si="7"/>
        <v>1049121</v>
      </c>
      <c r="V11" s="51">
        <f t="shared" si="9"/>
        <v>1165</v>
      </c>
    </row>
    <row r="12" spans="1:22" ht="18" customHeight="1">
      <c r="A12" s="22">
        <v>7</v>
      </c>
      <c r="B12" s="4" t="s">
        <v>93</v>
      </c>
      <c r="C12" s="5">
        <f t="shared" si="8"/>
        <v>2</v>
      </c>
      <c r="D12" s="5">
        <v>0</v>
      </c>
      <c r="E12" s="5">
        <v>2</v>
      </c>
      <c r="F12" s="6">
        <v>27787.13</v>
      </c>
      <c r="G12" s="9">
        <f t="shared" si="2"/>
        <v>28815.253809999998</v>
      </c>
      <c r="H12" s="7">
        <v>1</v>
      </c>
      <c r="I12" s="6">
        <f t="shared" si="3"/>
        <v>27787.13</v>
      </c>
      <c r="J12" s="6">
        <f t="shared" si="1"/>
        <v>28815.253809999998</v>
      </c>
      <c r="K12" s="6">
        <v>840</v>
      </c>
      <c r="L12" s="14">
        <f t="shared" si="4"/>
        <v>58470.5</v>
      </c>
      <c r="M12" s="5">
        <v>8</v>
      </c>
      <c r="N12" s="5">
        <v>10</v>
      </c>
      <c r="O12" s="6">
        <v>11908.77</v>
      </c>
      <c r="P12" s="9">
        <f t="shared" si="5"/>
        <v>12349.394489999999</v>
      </c>
      <c r="Q12" s="7">
        <v>1</v>
      </c>
      <c r="R12" s="6">
        <f t="shared" si="6"/>
        <v>11908.77</v>
      </c>
      <c r="S12" s="6">
        <f t="shared" si="10"/>
        <v>12349.394489999999</v>
      </c>
      <c r="T12" s="6">
        <v>21500</v>
      </c>
      <c r="U12" s="14">
        <f t="shared" si="7"/>
        <v>1499021.1</v>
      </c>
      <c r="V12" s="51">
        <f t="shared" si="9"/>
        <v>1557.5</v>
      </c>
    </row>
    <row r="13" spans="1:22">
      <c r="A13" s="22">
        <v>8</v>
      </c>
      <c r="B13" s="4" t="s">
        <v>43</v>
      </c>
      <c r="C13" s="5">
        <f t="shared" si="8"/>
        <v>6</v>
      </c>
      <c r="D13" s="5">
        <v>1</v>
      </c>
      <c r="E13" s="5">
        <v>5</v>
      </c>
      <c r="F13" s="6">
        <v>27787.13</v>
      </c>
      <c r="G13" s="9">
        <f t="shared" si="2"/>
        <v>28815.253809999998</v>
      </c>
      <c r="H13" s="7">
        <v>1.2</v>
      </c>
      <c r="I13" s="6">
        <f t="shared" si="3"/>
        <v>33344.555999999997</v>
      </c>
      <c r="J13" s="6">
        <f t="shared" si="1"/>
        <v>34578.304571999994</v>
      </c>
      <c r="K13" s="6">
        <v>0</v>
      </c>
      <c r="L13" s="14">
        <f t="shared" si="4"/>
        <v>206236.1</v>
      </c>
      <c r="M13" s="5">
        <v>25</v>
      </c>
      <c r="N13" s="5">
        <v>25</v>
      </c>
      <c r="O13" s="6">
        <v>11908.77</v>
      </c>
      <c r="P13" s="9">
        <f t="shared" si="5"/>
        <v>12349.394489999999</v>
      </c>
      <c r="Q13" s="7">
        <v>1.2</v>
      </c>
      <c r="R13" s="6">
        <f t="shared" si="6"/>
        <v>14290.523999999999</v>
      </c>
      <c r="S13" s="6">
        <f t="shared" si="10"/>
        <v>14819.273387999998</v>
      </c>
      <c r="T13" s="6">
        <v>0</v>
      </c>
      <c r="U13" s="14">
        <f t="shared" si="7"/>
        <v>4432563.3</v>
      </c>
      <c r="V13" s="51">
        <f t="shared" si="9"/>
        <v>4638.8</v>
      </c>
    </row>
    <row r="14" spans="1:22" s="11" customFormat="1" ht="18" customHeight="1">
      <c r="A14" s="22">
        <v>9</v>
      </c>
      <c r="B14" s="4" t="s">
        <v>94</v>
      </c>
      <c r="C14" s="5">
        <f t="shared" si="8"/>
        <v>2</v>
      </c>
      <c r="D14" s="5">
        <v>1</v>
      </c>
      <c r="E14" s="5">
        <v>1</v>
      </c>
      <c r="F14" s="6">
        <v>27787.13</v>
      </c>
      <c r="G14" s="9">
        <f t="shared" si="2"/>
        <v>28815.253809999998</v>
      </c>
      <c r="H14" s="7">
        <v>1</v>
      </c>
      <c r="I14" s="6">
        <f t="shared" si="3"/>
        <v>27787.13</v>
      </c>
      <c r="J14" s="6">
        <f t="shared" si="1"/>
        <v>28815.253809999998</v>
      </c>
      <c r="K14" s="6">
        <v>0</v>
      </c>
      <c r="L14" s="14">
        <f t="shared" si="4"/>
        <v>56602.400000000001</v>
      </c>
      <c r="M14" s="5">
        <v>13</v>
      </c>
      <c r="N14" s="5">
        <v>13</v>
      </c>
      <c r="O14" s="6">
        <v>11908.77</v>
      </c>
      <c r="P14" s="9">
        <f t="shared" si="5"/>
        <v>12349.394489999999</v>
      </c>
      <c r="Q14" s="7">
        <v>1</v>
      </c>
      <c r="R14" s="6">
        <f t="shared" si="6"/>
        <v>11908.77</v>
      </c>
      <c r="S14" s="6">
        <f t="shared" si="10"/>
        <v>12349.394489999999</v>
      </c>
      <c r="T14" s="6">
        <v>0</v>
      </c>
      <c r="U14" s="14">
        <f t="shared" si="7"/>
        <v>1920777.4</v>
      </c>
      <c r="V14" s="51">
        <f t="shared" si="9"/>
        <v>1977.4</v>
      </c>
    </row>
    <row r="15" spans="1:22">
      <c r="A15" s="22">
        <v>10</v>
      </c>
      <c r="B15" s="4" t="s">
        <v>32</v>
      </c>
      <c r="C15" s="5">
        <f t="shared" si="8"/>
        <v>15</v>
      </c>
      <c r="D15" s="5">
        <v>3</v>
      </c>
      <c r="E15" s="5">
        <v>12</v>
      </c>
      <c r="F15" s="6">
        <v>27787.13</v>
      </c>
      <c r="G15" s="9">
        <f t="shared" si="2"/>
        <v>28815.253809999998</v>
      </c>
      <c r="H15" s="7">
        <v>1.2070000000000001</v>
      </c>
      <c r="I15" s="6">
        <f t="shared" si="3"/>
        <v>33539.065910000005</v>
      </c>
      <c r="J15" s="6">
        <f t="shared" si="1"/>
        <v>34780.011348669999</v>
      </c>
      <c r="K15" s="6">
        <v>0</v>
      </c>
      <c r="L15" s="14">
        <f t="shared" si="4"/>
        <v>517977.3</v>
      </c>
      <c r="M15" s="5">
        <v>27</v>
      </c>
      <c r="N15" s="5">
        <v>30</v>
      </c>
      <c r="O15" s="6">
        <v>11908.77</v>
      </c>
      <c r="P15" s="9">
        <f t="shared" si="5"/>
        <v>12349.394489999999</v>
      </c>
      <c r="Q15" s="7">
        <v>1.2070000000000001</v>
      </c>
      <c r="R15" s="6">
        <f t="shared" si="6"/>
        <v>14373.885390000001</v>
      </c>
      <c r="S15" s="6">
        <f t="shared" si="10"/>
        <v>14905.719149429999</v>
      </c>
      <c r="T15" s="6">
        <v>2550</v>
      </c>
      <c r="U15" s="14">
        <f t="shared" si="7"/>
        <v>5352653.9000000004</v>
      </c>
      <c r="V15" s="51">
        <f t="shared" si="9"/>
        <v>5870.6</v>
      </c>
    </row>
    <row r="16" spans="1:22">
      <c r="A16" s="22">
        <v>11</v>
      </c>
      <c r="B16" s="4" t="s">
        <v>33</v>
      </c>
      <c r="C16" s="5">
        <f t="shared" si="8"/>
        <v>20</v>
      </c>
      <c r="D16" s="5">
        <v>0</v>
      </c>
      <c r="E16" s="5">
        <v>20</v>
      </c>
      <c r="F16" s="6">
        <v>27787.13</v>
      </c>
      <c r="G16" s="9">
        <f t="shared" si="2"/>
        <v>28815.253809999998</v>
      </c>
      <c r="H16" s="7">
        <v>1.3</v>
      </c>
      <c r="I16" s="6">
        <f t="shared" si="3"/>
        <v>36123.269</v>
      </c>
      <c r="J16" s="6">
        <f t="shared" si="1"/>
        <v>37459.829953</v>
      </c>
      <c r="K16" s="6">
        <v>0</v>
      </c>
      <c r="L16" s="14">
        <f t="shared" si="4"/>
        <v>749196.6</v>
      </c>
      <c r="M16" s="5">
        <v>40</v>
      </c>
      <c r="N16" s="5">
        <v>49</v>
      </c>
      <c r="O16" s="6">
        <v>11908.77</v>
      </c>
      <c r="P16" s="9">
        <f t="shared" si="5"/>
        <v>12349.394489999999</v>
      </c>
      <c r="Q16" s="7">
        <v>1.3</v>
      </c>
      <c r="R16" s="6">
        <f t="shared" si="6"/>
        <v>15481.401000000002</v>
      </c>
      <c r="S16" s="6">
        <f t="shared" si="10"/>
        <v>16054.212836999999</v>
      </c>
      <c r="T16" s="6">
        <v>7000</v>
      </c>
      <c r="U16" s="14">
        <f t="shared" si="7"/>
        <v>9418809.4000000004</v>
      </c>
      <c r="V16" s="51">
        <f t="shared" si="9"/>
        <v>10168</v>
      </c>
    </row>
    <row r="17" spans="1:22">
      <c r="A17" s="22">
        <v>12</v>
      </c>
      <c r="B17" s="4" t="s">
        <v>45</v>
      </c>
      <c r="C17" s="5">
        <f t="shared" si="8"/>
        <v>28</v>
      </c>
      <c r="D17" s="5">
        <v>2</v>
      </c>
      <c r="E17" s="5">
        <v>26</v>
      </c>
      <c r="F17" s="6">
        <v>27787.13</v>
      </c>
      <c r="G17" s="9">
        <f t="shared" si="2"/>
        <v>28815.253809999998</v>
      </c>
      <c r="H17" s="7">
        <v>1</v>
      </c>
      <c r="I17" s="6">
        <f t="shared" si="3"/>
        <v>27787.13</v>
      </c>
      <c r="J17" s="6">
        <f t="shared" si="1"/>
        <v>28815.253809999998</v>
      </c>
      <c r="K17" s="6">
        <v>85.38</v>
      </c>
      <c r="L17" s="14">
        <f t="shared" si="4"/>
        <v>804856.2</v>
      </c>
      <c r="M17" s="5">
        <v>90</v>
      </c>
      <c r="N17" s="5">
        <v>90</v>
      </c>
      <c r="O17" s="6">
        <v>11908.77</v>
      </c>
      <c r="P17" s="9">
        <f t="shared" si="5"/>
        <v>12349.394489999999</v>
      </c>
      <c r="Q17" s="7">
        <v>1</v>
      </c>
      <c r="R17" s="6">
        <f t="shared" si="6"/>
        <v>11908.77</v>
      </c>
      <c r="S17" s="6">
        <f t="shared" si="10"/>
        <v>12349.394489999999</v>
      </c>
      <c r="T17" s="6">
        <v>85465.3</v>
      </c>
      <c r="U17" s="14">
        <f t="shared" si="7"/>
        <v>13383155.1</v>
      </c>
      <c r="V17" s="51">
        <f t="shared" si="9"/>
        <v>14188</v>
      </c>
    </row>
    <row r="18" spans="1:22">
      <c r="A18" s="22">
        <v>13</v>
      </c>
      <c r="B18" s="4" t="s">
        <v>54</v>
      </c>
      <c r="C18" s="5">
        <f t="shared" si="8"/>
        <v>10</v>
      </c>
      <c r="D18" s="5">
        <v>3</v>
      </c>
      <c r="E18" s="5">
        <v>7</v>
      </c>
      <c r="F18" s="6">
        <v>27787.13</v>
      </c>
      <c r="G18" s="9">
        <f t="shared" si="2"/>
        <v>28815.253809999998</v>
      </c>
      <c r="H18" s="7">
        <v>1</v>
      </c>
      <c r="I18" s="6">
        <f t="shared" si="3"/>
        <v>27787.13</v>
      </c>
      <c r="J18" s="6">
        <f t="shared" si="1"/>
        <v>28815.253809999998</v>
      </c>
      <c r="K18" s="6">
        <v>3372.84</v>
      </c>
      <c r="L18" s="14">
        <f t="shared" si="4"/>
        <v>288441</v>
      </c>
      <c r="M18" s="5">
        <v>43</v>
      </c>
      <c r="N18" s="5">
        <v>43</v>
      </c>
      <c r="O18" s="6">
        <v>11908.77</v>
      </c>
      <c r="P18" s="9">
        <f t="shared" si="5"/>
        <v>12349.394489999999</v>
      </c>
      <c r="Q18" s="7">
        <v>1</v>
      </c>
      <c r="R18" s="6">
        <f t="shared" si="6"/>
        <v>11908.77</v>
      </c>
      <c r="S18" s="6">
        <f t="shared" si="10"/>
        <v>12349.394489999999</v>
      </c>
      <c r="T18" s="6">
        <v>50466.47</v>
      </c>
      <c r="U18" s="14">
        <f t="shared" si="7"/>
        <v>6403807.2000000002</v>
      </c>
      <c r="V18" s="51">
        <f t="shared" si="9"/>
        <v>6692.2</v>
      </c>
    </row>
    <row r="19" spans="1:22">
      <c r="A19" s="22">
        <v>14</v>
      </c>
      <c r="B19" s="4" t="s">
        <v>55</v>
      </c>
      <c r="C19" s="5">
        <f t="shared" si="8"/>
        <v>13</v>
      </c>
      <c r="D19" s="5">
        <v>4</v>
      </c>
      <c r="E19" s="5">
        <v>9</v>
      </c>
      <c r="F19" s="6">
        <v>27787.13</v>
      </c>
      <c r="G19" s="9">
        <f t="shared" si="2"/>
        <v>28815.253809999998</v>
      </c>
      <c r="H19" s="7">
        <v>1</v>
      </c>
      <c r="I19" s="6">
        <f t="shared" si="3"/>
        <v>27787.13</v>
      </c>
      <c r="J19" s="6">
        <f t="shared" si="1"/>
        <v>28815.253809999998</v>
      </c>
      <c r="K19" s="6">
        <v>0</v>
      </c>
      <c r="L19" s="14">
        <f t="shared" si="4"/>
        <v>370485.8</v>
      </c>
      <c r="M19" s="5">
        <v>40</v>
      </c>
      <c r="N19" s="5">
        <v>44</v>
      </c>
      <c r="O19" s="6">
        <v>11908.77</v>
      </c>
      <c r="P19" s="9">
        <f t="shared" si="5"/>
        <v>12349.394489999999</v>
      </c>
      <c r="Q19" s="7">
        <v>1</v>
      </c>
      <c r="R19" s="6">
        <f t="shared" si="6"/>
        <v>11908.77</v>
      </c>
      <c r="S19" s="6">
        <f t="shared" si="10"/>
        <v>12349.394489999999</v>
      </c>
      <c r="T19" s="6">
        <v>0</v>
      </c>
      <c r="U19" s="14">
        <f t="shared" si="7"/>
        <v>6501092.7999999998</v>
      </c>
      <c r="V19" s="51">
        <f t="shared" si="9"/>
        <v>6871.6</v>
      </c>
    </row>
    <row r="20" spans="1:22">
      <c r="A20" s="22">
        <v>15</v>
      </c>
      <c r="B20" s="4" t="s">
        <v>83</v>
      </c>
      <c r="C20" s="5">
        <f t="shared" si="8"/>
        <v>45</v>
      </c>
      <c r="D20" s="5">
        <v>0</v>
      </c>
      <c r="E20" s="5">
        <v>45</v>
      </c>
      <c r="F20" s="6">
        <v>27787.13</v>
      </c>
      <c r="G20" s="9">
        <f t="shared" si="2"/>
        <v>28815.253809999998</v>
      </c>
      <c r="H20" s="7">
        <v>1.46</v>
      </c>
      <c r="I20" s="6">
        <f t="shared" si="3"/>
        <v>40569.209799999997</v>
      </c>
      <c r="J20" s="6">
        <f t="shared" si="1"/>
        <v>42070.270562599995</v>
      </c>
      <c r="K20" s="6">
        <f>17388.85+2948.3</f>
        <v>20337.149999999998</v>
      </c>
      <c r="L20" s="14">
        <f t="shared" si="4"/>
        <v>1913499.3</v>
      </c>
      <c r="M20" s="5">
        <v>100</v>
      </c>
      <c r="N20" s="5">
        <v>182</v>
      </c>
      <c r="O20" s="6">
        <v>11908.77</v>
      </c>
      <c r="P20" s="9">
        <f t="shared" si="5"/>
        <v>12349.394489999999</v>
      </c>
      <c r="Q20" s="7">
        <v>1.46</v>
      </c>
      <c r="R20" s="6">
        <f t="shared" si="6"/>
        <v>17386.804199999999</v>
      </c>
      <c r="S20" s="6">
        <f t="shared" si="10"/>
        <v>18030.115955399997</v>
      </c>
      <c r="T20" s="6">
        <v>386280.89</v>
      </c>
      <c r="U20" s="14">
        <f t="shared" si="7"/>
        <v>39646971.399999999</v>
      </c>
      <c r="V20" s="51">
        <f t="shared" si="9"/>
        <v>41560.5</v>
      </c>
    </row>
    <row r="21" spans="1:22" ht="25.5">
      <c r="A21" s="22">
        <v>16</v>
      </c>
      <c r="B21" s="4" t="s">
        <v>51</v>
      </c>
      <c r="C21" s="5">
        <f t="shared" si="8"/>
        <v>4</v>
      </c>
      <c r="D21" s="5">
        <v>1</v>
      </c>
      <c r="E21" s="5">
        <v>3</v>
      </c>
      <c r="F21" s="6">
        <v>27787.13</v>
      </c>
      <c r="G21" s="9">
        <f t="shared" si="2"/>
        <v>28815.253809999998</v>
      </c>
      <c r="H21" s="7">
        <v>1</v>
      </c>
      <c r="I21" s="6">
        <f t="shared" si="3"/>
        <v>27787.13</v>
      </c>
      <c r="J21" s="6">
        <f t="shared" si="1"/>
        <v>28815.253809999998</v>
      </c>
      <c r="K21" s="6">
        <v>1652.79</v>
      </c>
      <c r="L21" s="14">
        <f t="shared" si="4"/>
        <v>115885.7</v>
      </c>
      <c r="M21" s="5">
        <v>10</v>
      </c>
      <c r="N21" s="5">
        <v>13</v>
      </c>
      <c r="O21" s="6">
        <v>11908.77</v>
      </c>
      <c r="P21" s="9">
        <f t="shared" si="5"/>
        <v>12349.394489999999</v>
      </c>
      <c r="Q21" s="7">
        <v>1</v>
      </c>
      <c r="R21" s="6">
        <f t="shared" si="6"/>
        <v>11908.77</v>
      </c>
      <c r="S21" s="6">
        <f t="shared" si="10"/>
        <v>12349.394489999999</v>
      </c>
      <c r="T21" s="6">
        <v>28102.16</v>
      </c>
      <c r="U21" s="14">
        <f t="shared" si="7"/>
        <v>1948879.6</v>
      </c>
      <c r="V21" s="51">
        <f t="shared" si="9"/>
        <v>2064.8000000000002</v>
      </c>
    </row>
    <row r="22" spans="1:22">
      <c r="A22" s="22">
        <v>17</v>
      </c>
      <c r="B22" s="4" t="s">
        <v>56</v>
      </c>
      <c r="C22" s="5">
        <f t="shared" si="8"/>
        <v>30</v>
      </c>
      <c r="D22" s="5">
        <v>3</v>
      </c>
      <c r="E22" s="5">
        <v>27</v>
      </c>
      <c r="F22" s="6">
        <v>27787.13</v>
      </c>
      <c r="G22" s="9">
        <f t="shared" si="2"/>
        <v>28815.253809999998</v>
      </c>
      <c r="H22" s="7">
        <v>1</v>
      </c>
      <c r="I22" s="6">
        <f t="shared" si="3"/>
        <v>27787.13</v>
      </c>
      <c r="J22" s="6">
        <f t="shared" si="1"/>
        <v>28815.253809999998</v>
      </c>
      <c r="K22" s="6">
        <v>828</v>
      </c>
      <c r="L22" s="14">
        <f t="shared" si="4"/>
        <v>862201.2</v>
      </c>
      <c r="M22" s="5">
        <v>110</v>
      </c>
      <c r="N22" s="5">
        <v>110</v>
      </c>
      <c r="O22" s="6">
        <v>11908.77</v>
      </c>
      <c r="P22" s="9">
        <f t="shared" si="5"/>
        <v>12349.394489999999</v>
      </c>
      <c r="Q22" s="7">
        <v>1</v>
      </c>
      <c r="R22" s="6">
        <f t="shared" si="6"/>
        <v>11908.77</v>
      </c>
      <c r="S22" s="6">
        <f t="shared" si="10"/>
        <v>12349.394489999999</v>
      </c>
      <c r="T22" s="6">
        <v>8244</v>
      </c>
      <c r="U22" s="14">
        <f t="shared" si="7"/>
        <v>16260976</v>
      </c>
      <c r="V22" s="51">
        <f t="shared" si="9"/>
        <v>17123.2</v>
      </c>
    </row>
    <row r="23" spans="1:22">
      <c r="A23" s="22">
        <v>18</v>
      </c>
      <c r="B23" s="4" t="s">
        <v>73</v>
      </c>
      <c r="C23" s="5">
        <f t="shared" si="8"/>
        <v>12</v>
      </c>
      <c r="D23" s="5">
        <v>2</v>
      </c>
      <c r="E23" s="5">
        <v>10</v>
      </c>
      <c r="F23" s="6">
        <v>27787.13</v>
      </c>
      <c r="G23" s="9">
        <f t="shared" si="2"/>
        <v>28815.253809999998</v>
      </c>
      <c r="H23" s="7">
        <v>1.4</v>
      </c>
      <c r="I23" s="6">
        <f t="shared" si="3"/>
        <v>38901.981999999996</v>
      </c>
      <c r="J23" s="6">
        <f t="shared" si="1"/>
        <v>40341.355333999993</v>
      </c>
      <c r="K23" s="6">
        <v>0</v>
      </c>
      <c r="L23" s="14">
        <f t="shared" si="4"/>
        <v>481217.5</v>
      </c>
      <c r="M23" s="5">
        <v>123</v>
      </c>
      <c r="N23" s="5">
        <v>197</v>
      </c>
      <c r="O23" s="6">
        <v>11908.77</v>
      </c>
      <c r="P23" s="9">
        <f t="shared" si="5"/>
        <v>12349.394489999999</v>
      </c>
      <c r="Q23" s="7">
        <v>1.4</v>
      </c>
      <c r="R23" s="6">
        <f t="shared" si="6"/>
        <v>16672.277999999998</v>
      </c>
      <c r="S23" s="6">
        <f t="shared" si="10"/>
        <v>17289.152285999997</v>
      </c>
      <c r="T23" s="6">
        <v>0</v>
      </c>
      <c r="U23" s="14">
        <f t="shared" si="7"/>
        <v>40750031.799999997</v>
      </c>
      <c r="V23" s="51">
        <f t="shared" si="9"/>
        <v>41231.199999999997</v>
      </c>
    </row>
    <row r="24" spans="1:22">
      <c r="A24" s="22">
        <v>19</v>
      </c>
      <c r="B24" s="4" t="s">
        <v>95</v>
      </c>
      <c r="C24" s="5">
        <f t="shared" si="8"/>
        <v>14</v>
      </c>
      <c r="D24" s="5">
        <v>5</v>
      </c>
      <c r="E24" s="5">
        <v>9</v>
      </c>
      <c r="F24" s="6">
        <v>27787.13</v>
      </c>
      <c r="G24" s="9">
        <f t="shared" si="2"/>
        <v>28815.253809999998</v>
      </c>
      <c r="H24" s="7">
        <v>1.1499999999999999</v>
      </c>
      <c r="I24" s="6">
        <f t="shared" si="3"/>
        <v>31955.199499999999</v>
      </c>
      <c r="J24" s="6">
        <f t="shared" si="1"/>
        <v>33137.541881499994</v>
      </c>
      <c r="K24" s="6">
        <v>1242.06</v>
      </c>
      <c r="L24" s="14">
        <f t="shared" si="4"/>
        <v>459255.9</v>
      </c>
      <c r="M24" s="5">
        <v>60</v>
      </c>
      <c r="N24" s="5">
        <v>67</v>
      </c>
      <c r="O24" s="6">
        <v>11908.77</v>
      </c>
      <c r="P24" s="9">
        <f t="shared" si="5"/>
        <v>12349.394489999999</v>
      </c>
      <c r="Q24" s="7">
        <v>1.1499999999999999</v>
      </c>
      <c r="R24" s="6">
        <f t="shared" si="6"/>
        <v>13695.085499999999</v>
      </c>
      <c r="S24" s="6">
        <f t="shared" si="10"/>
        <v>14201.803663499997</v>
      </c>
      <c r="T24" s="6">
        <v>4897.2700000000004</v>
      </c>
      <c r="U24" s="14">
        <f t="shared" si="7"/>
        <v>11389197.300000001</v>
      </c>
      <c r="V24" s="51">
        <f t="shared" si="9"/>
        <v>11848.5</v>
      </c>
    </row>
    <row r="25" spans="1:22">
      <c r="A25" s="22">
        <v>20</v>
      </c>
      <c r="B25" s="4" t="s">
        <v>74</v>
      </c>
      <c r="C25" s="5">
        <f t="shared" si="8"/>
        <v>12</v>
      </c>
      <c r="D25" s="5">
        <v>8</v>
      </c>
      <c r="E25" s="5">
        <v>4</v>
      </c>
      <c r="F25" s="6">
        <v>27787.13</v>
      </c>
      <c r="G25" s="9">
        <f t="shared" si="2"/>
        <v>28815.253809999998</v>
      </c>
      <c r="H25" s="7">
        <v>1.3</v>
      </c>
      <c r="I25" s="6">
        <f t="shared" si="3"/>
        <v>36123.269</v>
      </c>
      <c r="J25" s="6">
        <f t="shared" si="1"/>
        <v>37459.829953</v>
      </c>
      <c r="K25" s="6">
        <v>0</v>
      </c>
      <c r="L25" s="14">
        <f t="shared" si="4"/>
        <v>438825.5</v>
      </c>
      <c r="M25" s="5">
        <v>50</v>
      </c>
      <c r="N25" s="5">
        <v>53</v>
      </c>
      <c r="O25" s="6">
        <v>11908.77</v>
      </c>
      <c r="P25" s="9">
        <f t="shared" si="5"/>
        <v>12349.394489999999</v>
      </c>
      <c r="Q25" s="7">
        <v>1.3</v>
      </c>
      <c r="R25" s="6">
        <f t="shared" si="6"/>
        <v>15481.401000000002</v>
      </c>
      <c r="S25" s="6">
        <f t="shared" si="10"/>
        <v>16054.212836999999</v>
      </c>
      <c r="T25" s="6">
        <v>0</v>
      </c>
      <c r="U25" s="14">
        <f t="shared" si="7"/>
        <v>10180120.300000001</v>
      </c>
      <c r="V25" s="51">
        <f t="shared" si="9"/>
        <v>10618.9</v>
      </c>
    </row>
    <row r="26" spans="1:22">
      <c r="A26" s="22">
        <v>21</v>
      </c>
      <c r="B26" s="4" t="s">
        <v>96</v>
      </c>
      <c r="C26" s="5">
        <f t="shared" si="8"/>
        <v>4</v>
      </c>
      <c r="D26" s="5">
        <v>2</v>
      </c>
      <c r="E26" s="5">
        <v>2</v>
      </c>
      <c r="F26" s="6">
        <v>27787.13</v>
      </c>
      <c r="G26" s="9">
        <f t="shared" si="2"/>
        <v>28815.253809999998</v>
      </c>
      <c r="H26" s="7">
        <v>1</v>
      </c>
      <c r="I26" s="6">
        <f t="shared" si="3"/>
        <v>27787.13</v>
      </c>
      <c r="J26" s="6">
        <f t="shared" si="1"/>
        <v>28815.253809999998</v>
      </c>
      <c r="K26" s="6">
        <v>1496.12</v>
      </c>
      <c r="L26" s="14">
        <f t="shared" si="4"/>
        <v>114700.9</v>
      </c>
      <c r="M26" s="5">
        <v>5</v>
      </c>
      <c r="N26" s="5">
        <v>8</v>
      </c>
      <c r="O26" s="6">
        <v>11908.77</v>
      </c>
      <c r="P26" s="9">
        <f t="shared" si="5"/>
        <v>12349.394489999999</v>
      </c>
      <c r="Q26" s="7">
        <v>1</v>
      </c>
      <c r="R26" s="6">
        <f t="shared" si="6"/>
        <v>11908.77</v>
      </c>
      <c r="S26" s="6">
        <f t="shared" si="10"/>
        <v>12349.394489999999</v>
      </c>
      <c r="T26" s="6">
        <v>17220.54</v>
      </c>
      <c r="U26" s="14">
        <f t="shared" si="7"/>
        <v>1199237.3999999999</v>
      </c>
      <c r="V26" s="51">
        <f t="shared" si="9"/>
        <v>1313.9</v>
      </c>
    </row>
    <row r="27" spans="1:22">
      <c r="A27" s="22">
        <v>22</v>
      </c>
      <c r="B27" s="4" t="s">
        <v>101</v>
      </c>
      <c r="C27" s="5">
        <f t="shared" si="8"/>
        <v>8</v>
      </c>
      <c r="D27" s="5">
        <v>4</v>
      </c>
      <c r="E27" s="5">
        <v>4</v>
      </c>
      <c r="F27" s="6">
        <v>27787.13</v>
      </c>
      <c r="G27" s="9">
        <f t="shared" si="2"/>
        <v>28815.253809999998</v>
      </c>
      <c r="H27" s="7">
        <v>1</v>
      </c>
      <c r="I27" s="6">
        <f t="shared" si="3"/>
        <v>27787.13</v>
      </c>
      <c r="J27" s="6">
        <f t="shared" si="1"/>
        <v>28815.253809999998</v>
      </c>
      <c r="K27" s="6">
        <v>0</v>
      </c>
      <c r="L27" s="14">
        <f t="shared" si="4"/>
        <v>226409.5</v>
      </c>
      <c r="M27" s="5">
        <v>35</v>
      </c>
      <c r="N27" s="5">
        <v>39</v>
      </c>
      <c r="O27" s="6">
        <v>11908.77</v>
      </c>
      <c r="P27" s="9">
        <f t="shared" si="5"/>
        <v>12349.394489999999</v>
      </c>
      <c r="Q27" s="7">
        <v>1</v>
      </c>
      <c r="R27" s="6">
        <f t="shared" si="6"/>
        <v>11908.77</v>
      </c>
      <c r="S27" s="6">
        <f t="shared" si="10"/>
        <v>12349.394489999999</v>
      </c>
      <c r="T27" s="6">
        <v>0</v>
      </c>
      <c r="U27" s="14">
        <f t="shared" si="7"/>
        <v>5762332.2999999998</v>
      </c>
      <c r="V27" s="51">
        <f t="shared" si="9"/>
        <v>5988.7</v>
      </c>
    </row>
    <row r="28" spans="1:22">
      <c r="A28" s="22">
        <v>23</v>
      </c>
      <c r="B28" s="4" t="s">
        <v>75</v>
      </c>
      <c r="C28" s="5">
        <f t="shared" si="8"/>
        <v>35</v>
      </c>
      <c r="D28" s="5">
        <v>5</v>
      </c>
      <c r="E28" s="5">
        <v>30</v>
      </c>
      <c r="F28" s="6">
        <v>27787.13</v>
      </c>
      <c r="G28" s="9">
        <f t="shared" si="2"/>
        <v>28815.253809999998</v>
      </c>
      <c r="H28" s="7">
        <v>1.2</v>
      </c>
      <c r="I28" s="6">
        <f t="shared" si="3"/>
        <v>33344.555999999997</v>
      </c>
      <c r="J28" s="6">
        <f t="shared" si="1"/>
        <v>34578.304571999994</v>
      </c>
      <c r="K28" s="6">
        <v>2286.4</v>
      </c>
      <c r="L28" s="14">
        <f t="shared" si="4"/>
        <v>1206358.3</v>
      </c>
      <c r="M28" s="5">
        <v>130</v>
      </c>
      <c r="N28" s="5">
        <v>138</v>
      </c>
      <c r="O28" s="6">
        <v>11908.77</v>
      </c>
      <c r="P28" s="9">
        <f t="shared" si="5"/>
        <v>12349.394489999999</v>
      </c>
      <c r="Q28" s="7">
        <v>1.2</v>
      </c>
      <c r="R28" s="6">
        <f t="shared" si="6"/>
        <v>14290.523999999999</v>
      </c>
      <c r="S28" s="6">
        <f t="shared" si="10"/>
        <v>14819.273387999998</v>
      </c>
      <c r="T28" s="6">
        <v>23517.599999999999</v>
      </c>
      <c r="U28" s="14">
        <f t="shared" si="7"/>
        <v>24491266.899999999</v>
      </c>
      <c r="V28" s="51">
        <f t="shared" si="9"/>
        <v>25697.599999999999</v>
      </c>
    </row>
    <row r="29" spans="1:22">
      <c r="A29" s="22">
        <v>24</v>
      </c>
      <c r="B29" s="4" t="s">
        <v>76</v>
      </c>
      <c r="C29" s="5">
        <f t="shared" si="8"/>
        <v>40</v>
      </c>
      <c r="D29" s="5">
        <v>2</v>
      </c>
      <c r="E29" s="5">
        <v>38</v>
      </c>
      <c r="F29" s="6">
        <v>27787.13</v>
      </c>
      <c r="G29" s="9">
        <f t="shared" si="2"/>
        <v>28815.253809999998</v>
      </c>
      <c r="H29" s="7">
        <v>1.24</v>
      </c>
      <c r="I29" s="6">
        <f t="shared" si="3"/>
        <v>34456.0412</v>
      </c>
      <c r="J29" s="6">
        <f t="shared" si="1"/>
        <v>35730.914724399998</v>
      </c>
      <c r="K29" s="6">
        <v>20495.91</v>
      </c>
      <c r="L29" s="14">
        <f t="shared" si="4"/>
        <v>1447182.8</v>
      </c>
      <c r="M29" s="5">
        <v>130</v>
      </c>
      <c r="N29" s="5">
        <v>138</v>
      </c>
      <c r="O29" s="6">
        <v>11908.77</v>
      </c>
      <c r="P29" s="9">
        <f t="shared" si="5"/>
        <v>12349.394489999999</v>
      </c>
      <c r="Q29" s="7">
        <v>1.24</v>
      </c>
      <c r="R29" s="6">
        <f t="shared" si="6"/>
        <v>14766.8748</v>
      </c>
      <c r="S29" s="6">
        <f t="shared" si="10"/>
        <v>15313.249167599999</v>
      </c>
      <c r="T29" s="6">
        <v>59558.32</v>
      </c>
      <c r="U29" s="14">
        <f t="shared" si="7"/>
        <v>25342899.300000001</v>
      </c>
      <c r="V29" s="51">
        <f t="shared" si="9"/>
        <v>26790.1</v>
      </c>
    </row>
    <row r="30" spans="1:22" ht="18" customHeight="1">
      <c r="A30" s="22">
        <v>25</v>
      </c>
      <c r="B30" s="4" t="s">
        <v>84</v>
      </c>
      <c r="C30" s="5">
        <f t="shared" si="8"/>
        <v>9</v>
      </c>
      <c r="D30" s="5">
        <v>2</v>
      </c>
      <c r="E30" s="5">
        <v>7</v>
      </c>
      <c r="F30" s="6">
        <v>27787.13</v>
      </c>
      <c r="G30" s="9">
        <f t="shared" si="2"/>
        <v>28815.253809999998</v>
      </c>
      <c r="H30" s="7">
        <v>1.6</v>
      </c>
      <c r="I30" s="6">
        <f t="shared" si="3"/>
        <v>44459.408000000003</v>
      </c>
      <c r="J30" s="6">
        <f t="shared" si="1"/>
        <v>46104.406095999999</v>
      </c>
      <c r="K30" s="6">
        <v>5150</v>
      </c>
      <c r="L30" s="14">
        <f t="shared" si="4"/>
        <v>416799.7</v>
      </c>
      <c r="M30" s="5">
        <v>19</v>
      </c>
      <c r="N30" s="5">
        <v>19</v>
      </c>
      <c r="O30" s="6">
        <v>11908.77</v>
      </c>
      <c r="P30" s="9">
        <f t="shared" si="5"/>
        <v>12349.394489999999</v>
      </c>
      <c r="Q30" s="7">
        <v>1.6</v>
      </c>
      <c r="R30" s="6">
        <f t="shared" si="6"/>
        <v>19054.032000000003</v>
      </c>
      <c r="S30" s="6">
        <f t="shared" si="10"/>
        <v>19759.031183999999</v>
      </c>
      <c r="T30" s="6">
        <v>35537.040000000001</v>
      </c>
      <c r="U30" s="14">
        <f t="shared" si="7"/>
        <v>4527201.2</v>
      </c>
      <c r="V30" s="51">
        <f t="shared" si="9"/>
        <v>4944</v>
      </c>
    </row>
    <row r="31" spans="1:22">
      <c r="A31" s="22">
        <v>26</v>
      </c>
      <c r="B31" s="4" t="s">
        <v>44</v>
      </c>
      <c r="C31" s="5">
        <f t="shared" si="8"/>
        <v>58</v>
      </c>
      <c r="D31" s="5">
        <v>8</v>
      </c>
      <c r="E31" s="5">
        <v>50</v>
      </c>
      <c r="F31" s="6">
        <v>27787.13</v>
      </c>
      <c r="G31" s="9">
        <f t="shared" si="2"/>
        <v>28815.253809999998</v>
      </c>
      <c r="H31" s="7">
        <v>1</v>
      </c>
      <c r="I31" s="6">
        <f t="shared" si="3"/>
        <v>27787.13</v>
      </c>
      <c r="J31" s="6">
        <f t="shared" si="1"/>
        <v>28815.253809999998</v>
      </c>
      <c r="K31" s="6">
        <v>500</v>
      </c>
      <c r="L31" s="14">
        <f t="shared" si="4"/>
        <v>1663559.7</v>
      </c>
      <c r="M31" s="5">
        <v>202</v>
      </c>
      <c r="N31" s="5">
        <v>202</v>
      </c>
      <c r="O31" s="6">
        <v>11908.77</v>
      </c>
      <c r="P31" s="9">
        <f t="shared" si="5"/>
        <v>12349.394489999999</v>
      </c>
      <c r="Q31" s="7">
        <v>1</v>
      </c>
      <c r="R31" s="6">
        <f t="shared" si="6"/>
        <v>11908.77</v>
      </c>
      <c r="S31" s="6">
        <f t="shared" si="10"/>
        <v>12349.394489999999</v>
      </c>
      <c r="T31" s="6">
        <v>3500</v>
      </c>
      <c r="U31" s="14">
        <f t="shared" si="7"/>
        <v>29849426.100000001</v>
      </c>
      <c r="V31" s="51">
        <f t="shared" si="9"/>
        <v>31513</v>
      </c>
    </row>
    <row r="32" spans="1:22">
      <c r="A32" s="22">
        <v>27</v>
      </c>
      <c r="B32" s="4" t="s">
        <v>77</v>
      </c>
      <c r="C32" s="5">
        <f t="shared" si="8"/>
        <v>40</v>
      </c>
      <c r="D32" s="5">
        <v>0</v>
      </c>
      <c r="E32" s="5">
        <v>40</v>
      </c>
      <c r="F32" s="6">
        <v>27787.13</v>
      </c>
      <c r="G32" s="9">
        <f t="shared" si="2"/>
        <v>28815.253809999998</v>
      </c>
      <c r="H32" s="7">
        <v>1.25</v>
      </c>
      <c r="I32" s="6">
        <f t="shared" si="3"/>
        <v>34733.912499999999</v>
      </c>
      <c r="J32" s="6">
        <f t="shared" si="1"/>
        <v>36019.067262500001</v>
      </c>
      <c r="K32" s="6">
        <v>20876.27</v>
      </c>
      <c r="L32" s="14">
        <f t="shared" si="4"/>
        <v>1461639</v>
      </c>
      <c r="M32" s="5">
        <v>179</v>
      </c>
      <c r="N32" s="5">
        <v>179</v>
      </c>
      <c r="O32" s="6">
        <v>11908.77</v>
      </c>
      <c r="P32" s="9">
        <f t="shared" si="5"/>
        <v>12349.394489999999</v>
      </c>
      <c r="Q32" s="7">
        <v>1.25</v>
      </c>
      <c r="R32" s="6">
        <f t="shared" si="6"/>
        <v>14885.962500000001</v>
      </c>
      <c r="S32" s="6">
        <f t="shared" si="10"/>
        <v>15436.743112499998</v>
      </c>
      <c r="T32" s="6">
        <v>42000</v>
      </c>
      <c r="U32" s="14">
        <f t="shared" si="7"/>
        <v>33101534.5</v>
      </c>
      <c r="V32" s="51">
        <f t="shared" si="9"/>
        <v>34563.199999999997</v>
      </c>
    </row>
    <row r="33" spans="1:22">
      <c r="A33" s="22">
        <v>28</v>
      </c>
      <c r="B33" s="4" t="s">
        <v>64</v>
      </c>
      <c r="C33" s="5">
        <f t="shared" si="8"/>
        <v>33</v>
      </c>
      <c r="D33" s="5">
        <v>5</v>
      </c>
      <c r="E33" s="5">
        <v>28</v>
      </c>
      <c r="F33" s="6">
        <v>27787.13</v>
      </c>
      <c r="G33" s="9">
        <f t="shared" si="2"/>
        <v>28815.253809999998</v>
      </c>
      <c r="H33" s="7">
        <v>1.1499999999999999</v>
      </c>
      <c r="I33" s="6">
        <f t="shared" si="3"/>
        <v>31955.199499999999</v>
      </c>
      <c r="J33" s="6">
        <f t="shared" si="1"/>
        <v>33137.541881499994</v>
      </c>
      <c r="K33" s="6">
        <v>0</v>
      </c>
      <c r="L33" s="14">
        <f t="shared" si="4"/>
        <v>1087627.2</v>
      </c>
      <c r="M33" s="5">
        <v>110</v>
      </c>
      <c r="N33" s="5">
        <v>127</v>
      </c>
      <c r="O33" s="6">
        <v>11908.77</v>
      </c>
      <c r="P33" s="9">
        <f t="shared" si="5"/>
        <v>12349.394489999999</v>
      </c>
      <c r="Q33" s="7">
        <v>1.1499999999999999</v>
      </c>
      <c r="R33" s="6">
        <f t="shared" si="6"/>
        <v>13695.085499999999</v>
      </c>
      <c r="S33" s="6">
        <f t="shared" si="10"/>
        <v>14201.803663499997</v>
      </c>
      <c r="T33" s="6">
        <v>0</v>
      </c>
      <c r="U33" s="14">
        <f t="shared" si="7"/>
        <v>21579195.600000001</v>
      </c>
      <c r="V33" s="51">
        <f t="shared" si="9"/>
        <v>22666.799999999999</v>
      </c>
    </row>
    <row r="34" spans="1:22">
      <c r="A34" s="22">
        <v>29</v>
      </c>
      <c r="B34" s="4" t="s">
        <v>85</v>
      </c>
      <c r="C34" s="5">
        <f t="shared" si="8"/>
        <v>20</v>
      </c>
      <c r="D34" s="5">
        <v>2</v>
      </c>
      <c r="E34" s="5">
        <v>18</v>
      </c>
      <c r="F34" s="6">
        <v>27787.13</v>
      </c>
      <c r="G34" s="9">
        <f t="shared" si="2"/>
        <v>28815.253809999998</v>
      </c>
      <c r="H34" s="7">
        <v>1.21</v>
      </c>
      <c r="I34" s="6">
        <f t="shared" si="3"/>
        <v>33622.427300000003</v>
      </c>
      <c r="J34" s="6">
        <f t="shared" si="1"/>
        <v>34866.457110099996</v>
      </c>
      <c r="K34" s="6">
        <v>3000</v>
      </c>
      <c r="L34" s="14">
        <f t="shared" si="4"/>
        <v>697841.1</v>
      </c>
      <c r="M34" s="5">
        <v>70</v>
      </c>
      <c r="N34" s="5">
        <v>70</v>
      </c>
      <c r="O34" s="6">
        <v>11908.77</v>
      </c>
      <c r="P34" s="9">
        <f t="shared" si="5"/>
        <v>12349.394489999999</v>
      </c>
      <c r="Q34" s="7">
        <v>1.21</v>
      </c>
      <c r="R34" s="6">
        <f t="shared" si="6"/>
        <v>14409.611699999999</v>
      </c>
      <c r="S34" s="6">
        <f t="shared" si="10"/>
        <v>14942.767332899997</v>
      </c>
      <c r="T34" s="6">
        <v>14584.2</v>
      </c>
      <c r="U34" s="14">
        <f t="shared" si="7"/>
        <v>12529187.9</v>
      </c>
      <c r="V34" s="51">
        <f t="shared" si="9"/>
        <v>13227</v>
      </c>
    </row>
    <row r="35" spans="1:22">
      <c r="A35" s="22">
        <v>30</v>
      </c>
      <c r="B35" s="4" t="s">
        <v>52</v>
      </c>
      <c r="C35" s="5">
        <f t="shared" si="8"/>
        <v>55</v>
      </c>
      <c r="D35" s="5">
        <v>5</v>
      </c>
      <c r="E35" s="5">
        <v>50</v>
      </c>
      <c r="F35" s="6">
        <v>27787.13</v>
      </c>
      <c r="G35" s="9">
        <f t="shared" si="2"/>
        <v>28815.253809999998</v>
      </c>
      <c r="H35" s="7">
        <v>1</v>
      </c>
      <c r="I35" s="6">
        <f t="shared" si="3"/>
        <v>27787.13</v>
      </c>
      <c r="J35" s="6">
        <f t="shared" si="1"/>
        <v>28815.253809999998</v>
      </c>
      <c r="K35" s="6">
        <v>0</v>
      </c>
      <c r="L35" s="14">
        <f t="shared" si="4"/>
        <v>1579698.3</v>
      </c>
      <c r="M35" s="5">
        <v>100</v>
      </c>
      <c r="N35" s="5">
        <v>100</v>
      </c>
      <c r="O35" s="6">
        <v>11908.77</v>
      </c>
      <c r="P35" s="9">
        <f t="shared" si="5"/>
        <v>12349.394489999999</v>
      </c>
      <c r="Q35" s="7">
        <v>1</v>
      </c>
      <c r="R35" s="6">
        <f t="shared" si="6"/>
        <v>11908.77</v>
      </c>
      <c r="S35" s="6">
        <f t="shared" si="10"/>
        <v>12349.394489999999</v>
      </c>
      <c r="T35" s="6">
        <v>0</v>
      </c>
      <c r="U35" s="14">
        <f t="shared" si="7"/>
        <v>14775210.9</v>
      </c>
      <c r="V35" s="51">
        <f t="shared" si="9"/>
        <v>16354.9</v>
      </c>
    </row>
    <row r="36" spans="1:22">
      <c r="A36" s="22">
        <v>31</v>
      </c>
      <c r="B36" s="4" t="s">
        <v>86</v>
      </c>
      <c r="C36" s="5">
        <f t="shared" si="8"/>
        <v>19</v>
      </c>
      <c r="D36" s="5">
        <v>3</v>
      </c>
      <c r="E36" s="5">
        <v>16</v>
      </c>
      <c r="F36" s="6">
        <v>27787.13</v>
      </c>
      <c r="G36" s="9">
        <f t="shared" si="2"/>
        <v>28815.253809999998</v>
      </c>
      <c r="H36" s="7">
        <v>1.27</v>
      </c>
      <c r="I36" s="6">
        <f t="shared" si="3"/>
        <v>35289.655100000004</v>
      </c>
      <c r="J36" s="6">
        <f t="shared" si="1"/>
        <v>36595.372338699999</v>
      </c>
      <c r="K36" s="6">
        <v>5000</v>
      </c>
      <c r="L36" s="14">
        <f t="shared" si="4"/>
        <v>696394.9</v>
      </c>
      <c r="M36" s="5">
        <v>56</v>
      </c>
      <c r="N36" s="5">
        <v>56</v>
      </c>
      <c r="O36" s="6">
        <v>11908.77</v>
      </c>
      <c r="P36" s="9">
        <f t="shared" si="5"/>
        <v>12349.394489999999</v>
      </c>
      <c r="Q36" s="7">
        <v>1.27</v>
      </c>
      <c r="R36" s="6">
        <f t="shared" si="6"/>
        <v>15124.137900000002</v>
      </c>
      <c r="S36" s="6">
        <f t="shared" si="10"/>
        <v>15683.731002299999</v>
      </c>
      <c r="T36" s="6">
        <v>20600</v>
      </c>
      <c r="U36" s="14">
        <f t="shared" si="7"/>
        <v>10528730</v>
      </c>
      <c r="V36" s="51">
        <f t="shared" si="9"/>
        <v>11225.1</v>
      </c>
    </row>
    <row r="37" spans="1:22">
      <c r="A37" s="22">
        <v>32</v>
      </c>
      <c r="B37" s="4" t="s">
        <v>87</v>
      </c>
      <c r="C37" s="5">
        <f t="shared" si="8"/>
        <v>6</v>
      </c>
      <c r="D37" s="5">
        <v>1</v>
      </c>
      <c r="E37" s="5">
        <v>5</v>
      </c>
      <c r="F37" s="6">
        <v>27787.13</v>
      </c>
      <c r="G37" s="9">
        <f t="shared" si="2"/>
        <v>28815.253809999998</v>
      </c>
      <c r="H37" s="7">
        <v>1.3</v>
      </c>
      <c r="I37" s="6">
        <f t="shared" si="3"/>
        <v>36123.269</v>
      </c>
      <c r="J37" s="6">
        <f t="shared" si="1"/>
        <v>37459.829953</v>
      </c>
      <c r="K37" s="6">
        <v>3262</v>
      </c>
      <c r="L37" s="14">
        <f t="shared" si="4"/>
        <v>226684.4</v>
      </c>
      <c r="M37" s="5">
        <v>45</v>
      </c>
      <c r="N37" s="5">
        <v>45</v>
      </c>
      <c r="O37" s="6">
        <v>11908.77</v>
      </c>
      <c r="P37" s="9">
        <f t="shared" si="5"/>
        <v>12349.394489999999</v>
      </c>
      <c r="Q37" s="7">
        <v>1.3</v>
      </c>
      <c r="R37" s="6">
        <f t="shared" si="6"/>
        <v>15481.401000000002</v>
      </c>
      <c r="S37" s="6">
        <f t="shared" si="10"/>
        <v>16054.212836999999</v>
      </c>
      <c r="T37" s="6">
        <v>101128.76</v>
      </c>
      <c r="U37" s="14">
        <f t="shared" si="7"/>
        <v>8744627.1999999993</v>
      </c>
      <c r="V37" s="51">
        <f t="shared" si="9"/>
        <v>8971.2999999999993</v>
      </c>
    </row>
    <row r="38" spans="1:22">
      <c r="A38" s="22">
        <v>33</v>
      </c>
      <c r="B38" s="4" t="s">
        <v>34</v>
      </c>
      <c r="C38" s="5">
        <f t="shared" si="8"/>
        <v>29</v>
      </c>
      <c r="D38" s="8">
        <v>8</v>
      </c>
      <c r="E38" s="8">
        <v>21</v>
      </c>
      <c r="F38" s="6">
        <v>27787.13</v>
      </c>
      <c r="G38" s="9">
        <f t="shared" si="2"/>
        <v>28815.253809999998</v>
      </c>
      <c r="H38" s="10">
        <v>1.28</v>
      </c>
      <c r="I38" s="6">
        <f t="shared" si="3"/>
        <v>35567.526400000002</v>
      </c>
      <c r="J38" s="9">
        <f t="shared" si="1"/>
        <v>36883.524876800002</v>
      </c>
      <c r="K38" s="9">
        <v>0</v>
      </c>
      <c r="L38" s="14">
        <f t="shared" si="4"/>
        <v>1059094.2</v>
      </c>
      <c r="M38" s="8">
        <v>35</v>
      </c>
      <c r="N38" s="8">
        <v>35</v>
      </c>
      <c r="O38" s="6">
        <v>11908.77</v>
      </c>
      <c r="P38" s="9">
        <f t="shared" si="5"/>
        <v>12349.394489999999</v>
      </c>
      <c r="Q38" s="10">
        <v>1.28</v>
      </c>
      <c r="R38" s="6">
        <f t="shared" si="6"/>
        <v>15243.225600000002</v>
      </c>
      <c r="S38" s="6">
        <f t="shared" si="10"/>
        <v>15807.224947199998</v>
      </c>
      <c r="T38" s="9">
        <f>7640.72-4879.1</f>
        <v>2761.62</v>
      </c>
      <c r="U38" s="14">
        <f t="shared" si="7"/>
        <v>6622056.0999999996</v>
      </c>
      <c r="V38" s="51">
        <f t="shared" si="9"/>
        <v>7681.2</v>
      </c>
    </row>
    <row r="39" spans="1:22">
      <c r="A39" s="22">
        <v>34</v>
      </c>
      <c r="B39" s="4" t="s">
        <v>46</v>
      </c>
      <c r="C39" s="5">
        <f t="shared" si="8"/>
        <v>16</v>
      </c>
      <c r="D39" s="5">
        <v>1</v>
      </c>
      <c r="E39" s="5">
        <v>15</v>
      </c>
      <c r="F39" s="6">
        <v>27787.13</v>
      </c>
      <c r="G39" s="9">
        <f t="shared" si="2"/>
        <v>28815.253809999998</v>
      </c>
      <c r="H39" s="7">
        <v>1</v>
      </c>
      <c r="I39" s="6">
        <f t="shared" si="3"/>
        <v>27787.13</v>
      </c>
      <c r="J39" s="6">
        <f t="shared" si="1"/>
        <v>28815.253809999998</v>
      </c>
      <c r="K39" s="6">
        <v>1904.49</v>
      </c>
      <c r="L39" s="14">
        <f t="shared" si="4"/>
        <v>461920.4</v>
      </c>
      <c r="M39" s="5">
        <v>35</v>
      </c>
      <c r="N39" s="5">
        <v>47</v>
      </c>
      <c r="O39" s="6">
        <v>11908.77</v>
      </c>
      <c r="P39" s="9">
        <f t="shared" si="5"/>
        <v>12349.394489999999</v>
      </c>
      <c r="Q39" s="7">
        <v>1</v>
      </c>
      <c r="R39" s="6">
        <f t="shared" si="6"/>
        <v>11908.77</v>
      </c>
      <c r="S39" s="6">
        <f t="shared" si="10"/>
        <v>12349.394489999999</v>
      </c>
      <c r="T39" s="6">
        <v>19859.09</v>
      </c>
      <c r="U39" s="14">
        <f t="shared" si="7"/>
        <v>6964208.2000000002</v>
      </c>
      <c r="V39" s="51">
        <f t="shared" si="9"/>
        <v>7426.1</v>
      </c>
    </row>
    <row r="40" spans="1:22">
      <c r="A40" s="22">
        <v>35</v>
      </c>
      <c r="B40" s="4" t="s">
        <v>15</v>
      </c>
      <c r="C40" s="5">
        <f t="shared" si="8"/>
        <v>36</v>
      </c>
      <c r="D40" s="5">
        <v>5</v>
      </c>
      <c r="E40" s="5">
        <v>31</v>
      </c>
      <c r="F40" s="6">
        <v>27787.13</v>
      </c>
      <c r="G40" s="9">
        <f t="shared" si="2"/>
        <v>28815.253809999998</v>
      </c>
      <c r="H40" s="7">
        <v>1</v>
      </c>
      <c r="I40" s="6">
        <f t="shared" si="3"/>
        <v>27787.13</v>
      </c>
      <c r="J40" s="6">
        <f t="shared" si="1"/>
        <v>28815.253809999998</v>
      </c>
      <c r="K40" s="6">
        <v>13013.08</v>
      </c>
      <c r="L40" s="14">
        <f t="shared" si="4"/>
        <v>1045221.6</v>
      </c>
      <c r="M40" s="5">
        <v>60</v>
      </c>
      <c r="N40" s="5">
        <v>60</v>
      </c>
      <c r="O40" s="6">
        <v>11908.77</v>
      </c>
      <c r="P40" s="9">
        <f t="shared" si="5"/>
        <v>12349.394489999999</v>
      </c>
      <c r="Q40" s="7">
        <v>1</v>
      </c>
      <c r="R40" s="6">
        <f t="shared" si="6"/>
        <v>11908.77</v>
      </c>
      <c r="S40" s="6">
        <f t="shared" si="10"/>
        <v>12349.394489999999</v>
      </c>
      <c r="T40" s="6">
        <v>130024.72</v>
      </c>
      <c r="U40" s="14">
        <f t="shared" si="7"/>
        <v>8995151.3000000007</v>
      </c>
      <c r="V40" s="51">
        <f t="shared" si="9"/>
        <v>10040.4</v>
      </c>
    </row>
    <row r="41" spans="1:22">
      <c r="A41" s="22">
        <v>36</v>
      </c>
      <c r="B41" s="4" t="s">
        <v>16</v>
      </c>
      <c r="C41" s="5">
        <f t="shared" si="8"/>
        <v>16</v>
      </c>
      <c r="D41" s="5">
        <v>5</v>
      </c>
      <c r="E41" s="5">
        <v>11</v>
      </c>
      <c r="F41" s="6">
        <v>27787.13</v>
      </c>
      <c r="G41" s="9">
        <f t="shared" si="2"/>
        <v>28815.253809999998</v>
      </c>
      <c r="H41" s="7">
        <v>1</v>
      </c>
      <c r="I41" s="6">
        <f t="shared" si="3"/>
        <v>27787.13</v>
      </c>
      <c r="J41" s="6">
        <f t="shared" si="1"/>
        <v>28815.253809999998</v>
      </c>
      <c r="K41" s="6">
        <v>0</v>
      </c>
      <c r="L41" s="14">
        <f t="shared" si="4"/>
        <v>455903.4</v>
      </c>
      <c r="M41" s="5">
        <v>49</v>
      </c>
      <c r="N41" s="5">
        <v>49</v>
      </c>
      <c r="O41" s="6">
        <v>11908.77</v>
      </c>
      <c r="P41" s="9">
        <f t="shared" si="5"/>
        <v>12349.394489999999</v>
      </c>
      <c r="Q41" s="7">
        <v>1</v>
      </c>
      <c r="R41" s="6">
        <f t="shared" si="6"/>
        <v>11908.77</v>
      </c>
      <c r="S41" s="6">
        <f t="shared" si="10"/>
        <v>12349.394489999999</v>
      </c>
      <c r="T41" s="6">
        <v>50000</v>
      </c>
      <c r="U41" s="14">
        <f t="shared" si="7"/>
        <v>7289853.4000000004</v>
      </c>
      <c r="V41" s="51">
        <f t="shared" si="9"/>
        <v>7745.8</v>
      </c>
    </row>
    <row r="42" spans="1:22">
      <c r="A42" s="22">
        <v>37</v>
      </c>
      <c r="B42" s="4" t="s">
        <v>17</v>
      </c>
      <c r="C42" s="5">
        <f t="shared" si="8"/>
        <v>22</v>
      </c>
      <c r="D42" s="5">
        <v>4</v>
      </c>
      <c r="E42" s="5">
        <v>18</v>
      </c>
      <c r="F42" s="6">
        <v>27787.13</v>
      </c>
      <c r="G42" s="9">
        <f t="shared" si="2"/>
        <v>28815.253809999998</v>
      </c>
      <c r="H42" s="7">
        <v>1</v>
      </c>
      <c r="I42" s="6">
        <f t="shared" si="3"/>
        <v>27787.13</v>
      </c>
      <c r="J42" s="6">
        <f t="shared" si="1"/>
        <v>28815.253809999998</v>
      </c>
      <c r="K42" s="6">
        <v>0</v>
      </c>
      <c r="L42" s="14">
        <f t="shared" si="4"/>
        <v>629823.1</v>
      </c>
      <c r="M42" s="5">
        <v>50</v>
      </c>
      <c r="N42" s="5">
        <v>54</v>
      </c>
      <c r="O42" s="6">
        <v>11908.77</v>
      </c>
      <c r="P42" s="9">
        <f t="shared" si="5"/>
        <v>12349.394489999999</v>
      </c>
      <c r="Q42" s="7">
        <v>1</v>
      </c>
      <c r="R42" s="6">
        <f t="shared" si="6"/>
        <v>11908.77</v>
      </c>
      <c r="S42" s="6">
        <f t="shared" si="10"/>
        <v>12349.394489999999</v>
      </c>
      <c r="T42" s="6">
        <v>0</v>
      </c>
      <c r="U42" s="14">
        <f t="shared" si="7"/>
        <v>7978613.9000000004</v>
      </c>
      <c r="V42" s="51">
        <f t="shared" si="9"/>
        <v>8608.4</v>
      </c>
    </row>
    <row r="43" spans="1:22">
      <c r="A43" s="22">
        <v>38</v>
      </c>
      <c r="B43" s="4" t="s">
        <v>47</v>
      </c>
      <c r="C43" s="5">
        <f t="shared" si="8"/>
        <v>35</v>
      </c>
      <c r="D43" s="5">
        <v>4</v>
      </c>
      <c r="E43" s="5">
        <v>31</v>
      </c>
      <c r="F43" s="6">
        <v>27787.13</v>
      </c>
      <c r="G43" s="9">
        <f t="shared" si="2"/>
        <v>28815.253809999998</v>
      </c>
      <c r="H43" s="7">
        <v>1</v>
      </c>
      <c r="I43" s="6">
        <f t="shared" si="3"/>
        <v>27787.13</v>
      </c>
      <c r="J43" s="6">
        <f t="shared" si="1"/>
        <v>28815.253809999998</v>
      </c>
      <c r="K43" s="6">
        <v>0</v>
      </c>
      <c r="L43" s="14">
        <f t="shared" si="4"/>
        <v>1004421.4</v>
      </c>
      <c r="M43" s="5">
        <v>100</v>
      </c>
      <c r="N43" s="5">
        <v>101</v>
      </c>
      <c r="O43" s="6">
        <v>11908.77</v>
      </c>
      <c r="P43" s="9">
        <f t="shared" si="5"/>
        <v>12349.394489999999</v>
      </c>
      <c r="Q43" s="7">
        <v>1</v>
      </c>
      <c r="R43" s="6">
        <f t="shared" si="6"/>
        <v>11908.77</v>
      </c>
      <c r="S43" s="6">
        <f t="shared" si="10"/>
        <v>12349.394489999999</v>
      </c>
      <c r="T43" s="6">
        <v>218000</v>
      </c>
      <c r="U43" s="14">
        <f t="shared" si="7"/>
        <v>15140963</v>
      </c>
      <c r="V43" s="51">
        <f t="shared" si="9"/>
        <v>16145.4</v>
      </c>
    </row>
    <row r="44" spans="1:22">
      <c r="A44" s="22">
        <v>39</v>
      </c>
      <c r="B44" s="4" t="s">
        <v>35</v>
      </c>
      <c r="C44" s="5">
        <f t="shared" si="8"/>
        <v>19</v>
      </c>
      <c r="D44" s="5">
        <v>2</v>
      </c>
      <c r="E44" s="5">
        <v>17</v>
      </c>
      <c r="F44" s="6">
        <v>27787.13</v>
      </c>
      <c r="G44" s="9">
        <f t="shared" si="2"/>
        <v>28815.253809999998</v>
      </c>
      <c r="H44" s="7">
        <v>1.2</v>
      </c>
      <c r="I44" s="6">
        <f t="shared" si="3"/>
        <v>33344.555999999997</v>
      </c>
      <c r="J44" s="6">
        <f t="shared" si="1"/>
        <v>34578.304571999994</v>
      </c>
      <c r="K44" s="6">
        <v>8485.57</v>
      </c>
      <c r="L44" s="14">
        <f t="shared" si="4"/>
        <v>663005.9</v>
      </c>
      <c r="M44" s="5">
        <v>46</v>
      </c>
      <c r="N44" s="5">
        <v>46</v>
      </c>
      <c r="O44" s="6">
        <v>11908.77</v>
      </c>
      <c r="P44" s="9">
        <f t="shared" si="5"/>
        <v>12349.394489999999</v>
      </c>
      <c r="Q44" s="7">
        <v>1.2</v>
      </c>
      <c r="R44" s="6">
        <f t="shared" si="6"/>
        <v>14290.523999999999</v>
      </c>
      <c r="S44" s="6">
        <f t="shared" si="10"/>
        <v>14819.273387999998</v>
      </c>
      <c r="T44" s="6">
        <v>119345.35</v>
      </c>
      <c r="U44" s="14">
        <f t="shared" si="7"/>
        <v>8275261.7999999998</v>
      </c>
      <c r="V44" s="51">
        <f t="shared" si="9"/>
        <v>8938.2999999999993</v>
      </c>
    </row>
    <row r="45" spans="1:22">
      <c r="A45" s="22">
        <v>40</v>
      </c>
      <c r="B45" s="4" t="s">
        <v>18</v>
      </c>
      <c r="C45" s="5">
        <f t="shared" si="8"/>
        <v>23</v>
      </c>
      <c r="D45" s="5">
        <v>2</v>
      </c>
      <c r="E45" s="5">
        <v>21</v>
      </c>
      <c r="F45" s="6">
        <v>27787.13</v>
      </c>
      <c r="G45" s="9">
        <f t="shared" si="2"/>
        <v>28815.253809999998</v>
      </c>
      <c r="H45" s="7">
        <v>1</v>
      </c>
      <c r="I45" s="6">
        <f t="shared" si="3"/>
        <v>27787.13</v>
      </c>
      <c r="J45" s="6">
        <f t="shared" si="1"/>
        <v>28815.253809999998</v>
      </c>
      <c r="K45" s="6">
        <v>414.02</v>
      </c>
      <c r="L45" s="14">
        <f t="shared" si="4"/>
        <v>661108.6</v>
      </c>
      <c r="M45" s="5">
        <v>65</v>
      </c>
      <c r="N45" s="5">
        <v>67</v>
      </c>
      <c r="O45" s="6">
        <v>11908.77</v>
      </c>
      <c r="P45" s="9">
        <f t="shared" si="5"/>
        <v>12349.394489999999</v>
      </c>
      <c r="Q45" s="7">
        <v>1</v>
      </c>
      <c r="R45" s="6">
        <f t="shared" si="6"/>
        <v>11908.77</v>
      </c>
      <c r="S45" s="6">
        <f t="shared" si="10"/>
        <v>12349.394489999999</v>
      </c>
      <c r="T45" s="6">
        <v>2122.42</v>
      </c>
      <c r="U45" s="14">
        <f t="shared" si="7"/>
        <v>9901513.6999999993</v>
      </c>
      <c r="V45" s="51">
        <f t="shared" si="9"/>
        <v>10562.6</v>
      </c>
    </row>
    <row r="46" spans="1:22">
      <c r="A46" s="22">
        <v>41</v>
      </c>
      <c r="B46" s="4" t="s">
        <v>19</v>
      </c>
      <c r="C46" s="5">
        <f t="shared" si="8"/>
        <v>7</v>
      </c>
      <c r="D46" s="5">
        <v>1</v>
      </c>
      <c r="E46" s="5">
        <v>6</v>
      </c>
      <c r="F46" s="6">
        <v>27787.13</v>
      </c>
      <c r="G46" s="9">
        <f t="shared" si="2"/>
        <v>28815.253809999998</v>
      </c>
      <c r="H46" s="7">
        <v>1</v>
      </c>
      <c r="I46" s="6">
        <f t="shared" si="3"/>
        <v>27787.13</v>
      </c>
      <c r="J46" s="6">
        <f t="shared" si="1"/>
        <v>28815.253809999998</v>
      </c>
      <c r="K46" s="6">
        <v>2352.3200000000002</v>
      </c>
      <c r="L46" s="14">
        <f t="shared" si="4"/>
        <v>203031</v>
      </c>
      <c r="M46" s="5">
        <v>26</v>
      </c>
      <c r="N46" s="5">
        <v>26</v>
      </c>
      <c r="O46" s="6">
        <v>11908.77</v>
      </c>
      <c r="P46" s="9">
        <f t="shared" si="5"/>
        <v>12349.394489999999</v>
      </c>
      <c r="Q46" s="7">
        <v>1</v>
      </c>
      <c r="R46" s="6">
        <f t="shared" si="6"/>
        <v>11908.77</v>
      </c>
      <c r="S46" s="6">
        <f t="shared" si="10"/>
        <v>12349.394489999999</v>
      </c>
      <c r="T46" s="6">
        <v>55716.9</v>
      </c>
      <c r="U46" s="14">
        <f t="shared" si="7"/>
        <v>3897271.7</v>
      </c>
      <c r="V46" s="51">
        <f t="shared" si="9"/>
        <v>4100.3</v>
      </c>
    </row>
    <row r="47" spans="1:22">
      <c r="A47" s="22">
        <v>42</v>
      </c>
      <c r="B47" s="4" t="s">
        <v>78</v>
      </c>
      <c r="C47" s="5">
        <f t="shared" si="8"/>
        <v>65</v>
      </c>
      <c r="D47" s="5">
        <v>4</v>
      </c>
      <c r="E47" s="5">
        <v>61</v>
      </c>
      <c r="F47" s="6">
        <v>27787.13</v>
      </c>
      <c r="G47" s="9">
        <f t="shared" si="2"/>
        <v>28815.253809999998</v>
      </c>
      <c r="H47" s="7">
        <v>1.23</v>
      </c>
      <c r="I47" s="6">
        <f t="shared" si="3"/>
        <v>34178.169900000001</v>
      </c>
      <c r="J47" s="6">
        <f t="shared" si="1"/>
        <v>35442.762186299995</v>
      </c>
      <c r="K47" s="6">
        <v>33194.550000000003</v>
      </c>
      <c r="L47" s="14">
        <f t="shared" si="4"/>
        <v>2331915.7000000002</v>
      </c>
      <c r="M47" s="5">
        <v>224</v>
      </c>
      <c r="N47" s="5">
        <v>224</v>
      </c>
      <c r="O47" s="6">
        <v>11908.77</v>
      </c>
      <c r="P47" s="9">
        <f t="shared" si="5"/>
        <v>12349.394489999999</v>
      </c>
      <c r="Q47" s="7">
        <v>1.23</v>
      </c>
      <c r="R47" s="6">
        <f t="shared" si="6"/>
        <v>14647.7871</v>
      </c>
      <c r="S47" s="6">
        <f t="shared" si="10"/>
        <v>15189.755222699998</v>
      </c>
      <c r="T47" s="6">
        <v>597016.52</v>
      </c>
      <c r="U47" s="14">
        <f t="shared" si="7"/>
        <v>41305677.700000003</v>
      </c>
      <c r="V47" s="51">
        <f t="shared" si="9"/>
        <v>43637.599999999999</v>
      </c>
    </row>
    <row r="48" spans="1:22" ht="18" customHeight="1">
      <c r="A48" s="22">
        <v>43</v>
      </c>
      <c r="B48" s="4" t="s">
        <v>36</v>
      </c>
      <c r="C48" s="5">
        <f t="shared" si="8"/>
        <v>7</v>
      </c>
      <c r="D48" s="5">
        <v>2</v>
      </c>
      <c r="E48" s="5">
        <v>5</v>
      </c>
      <c r="F48" s="6">
        <v>27787.13</v>
      </c>
      <c r="G48" s="9">
        <f t="shared" si="2"/>
        <v>28815.253809999998</v>
      </c>
      <c r="H48" s="7">
        <v>1</v>
      </c>
      <c r="I48" s="6">
        <f t="shared" si="3"/>
        <v>27787.13</v>
      </c>
      <c r="J48" s="6">
        <f t="shared" si="1"/>
        <v>28815.253809999998</v>
      </c>
      <c r="K48" s="6">
        <v>0</v>
      </c>
      <c r="L48" s="14">
        <f t="shared" si="4"/>
        <v>199650.5</v>
      </c>
      <c r="M48" s="5">
        <v>38</v>
      </c>
      <c r="N48" s="5">
        <v>38</v>
      </c>
      <c r="O48" s="6">
        <v>11908.77</v>
      </c>
      <c r="P48" s="9">
        <f t="shared" si="5"/>
        <v>12349.394489999999</v>
      </c>
      <c r="Q48" s="7">
        <v>1</v>
      </c>
      <c r="R48" s="6">
        <f t="shared" si="6"/>
        <v>11908.77</v>
      </c>
      <c r="S48" s="6">
        <f t="shared" si="10"/>
        <v>12349.394489999999</v>
      </c>
      <c r="T48" s="6">
        <v>0</v>
      </c>
      <c r="U48" s="14">
        <f t="shared" si="7"/>
        <v>5614580.2000000002</v>
      </c>
      <c r="V48" s="51">
        <f t="shared" si="9"/>
        <v>5814.2</v>
      </c>
    </row>
    <row r="49" spans="1:22" ht="18" customHeight="1">
      <c r="A49" s="22">
        <v>44</v>
      </c>
      <c r="B49" s="4" t="s">
        <v>20</v>
      </c>
      <c r="C49" s="5">
        <f t="shared" si="8"/>
        <v>11</v>
      </c>
      <c r="D49" s="5">
        <v>3</v>
      </c>
      <c r="E49" s="5">
        <v>8</v>
      </c>
      <c r="F49" s="6">
        <v>27787.13</v>
      </c>
      <c r="G49" s="9">
        <f t="shared" si="2"/>
        <v>28815.253809999998</v>
      </c>
      <c r="H49" s="7">
        <v>1</v>
      </c>
      <c r="I49" s="6">
        <f t="shared" si="3"/>
        <v>27787.13</v>
      </c>
      <c r="J49" s="6">
        <f t="shared" si="1"/>
        <v>28815.253809999998</v>
      </c>
      <c r="K49" s="6">
        <v>4090.57</v>
      </c>
      <c r="L49" s="14">
        <f t="shared" si="4"/>
        <v>317974</v>
      </c>
      <c r="M49" s="5">
        <v>29</v>
      </c>
      <c r="N49" s="5">
        <v>29</v>
      </c>
      <c r="O49" s="6">
        <v>11908.77</v>
      </c>
      <c r="P49" s="9">
        <f t="shared" si="5"/>
        <v>12349.394489999999</v>
      </c>
      <c r="Q49" s="7">
        <v>1</v>
      </c>
      <c r="R49" s="6">
        <f t="shared" si="6"/>
        <v>11908.77</v>
      </c>
      <c r="S49" s="6">
        <f t="shared" si="10"/>
        <v>12349.394489999999</v>
      </c>
      <c r="T49" s="6">
        <v>62039.94</v>
      </c>
      <c r="U49" s="14">
        <f t="shared" si="7"/>
        <v>4346851.0999999996</v>
      </c>
      <c r="V49" s="51">
        <f t="shared" si="9"/>
        <v>4664.8</v>
      </c>
    </row>
    <row r="50" spans="1:22" s="11" customFormat="1">
      <c r="A50" s="22">
        <v>45</v>
      </c>
      <c r="B50" s="4" t="s">
        <v>79</v>
      </c>
      <c r="C50" s="5">
        <f t="shared" si="8"/>
        <v>36</v>
      </c>
      <c r="D50" s="5">
        <v>10</v>
      </c>
      <c r="E50" s="5">
        <v>26</v>
      </c>
      <c r="F50" s="6">
        <v>27787.13</v>
      </c>
      <c r="G50" s="9">
        <f t="shared" si="2"/>
        <v>28815.253809999998</v>
      </c>
      <c r="H50" s="7">
        <v>1.3</v>
      </c>
      <c r="I50" s="6">
        <f t="shared" si="3"/>
        <v>36123.269</v>
      </c>
      <c r="J50" s="6">
        <f t="shared" si="1"/>
        <v>37459.829953</v>
      </c>
      <c r="K50" s="6">
        <v>0</v>
      </c>
      <c r="L50" s="14">
        <f t="shared" si="4"/>
        <v>1335188.3</v>
      </c>
      <c r="M50" s="5">
        <v>170</v>
      </c>
      <c r="N50" s="5">
        <v>178</v>
      </c>
      <c r="O50" s="6">
        <v>11908.77</v>
      </c>
      <c r="P50" s="9">
        <f t="shared" si="5"/>
        <v>12349.394489999999</v>
      </c>
      <c r="Q50" s="7">
        <v>1.3</v>
      </c>
      <c r="R50" s="6">
        <f t="shared" si="6"/>
        <v>15481.401000000002</v>
      </c>
      <c r="S50" s="6">
        <f t="shared" si="10"/>
        <v>16054.212836999999</v>
      </c>
      <c r="T50" s="6">
        <v>0</v>
      </c>
      <c r="U50" s="14">
        <f t="shared" si="7"/>
        <v>34189838.100000001</v>
      </c>
      <c r="V50" s="51">
        <f t="shared" si="9"/>
        <v>35525</v>
      </c>
    </row>
    <row r="51" spans="1:22">
      <c r="A51" s="22">
        <v>46</v>
      </c>
      <c r="B51" s="4" t="s">
        <v>57</v>
      </c>
      <c r="C51" s="5">
        <f t="shared" si="8"/>
        <v>15</v>
      </c>
      <c r="D51" s="5">
        <v>0</v>
      </c>
      <c r="E51" s="5">
        <v>15</v>
      </c>
      <c r="F51" s="6">
        <v>27787.13</v>
      </c>
      <c r="G51" s="9">
        <f t="shared" si="2"/>
        <v>28815.253809999998</v>
      </c>
      <c r="H51" s="7">
        <v>1.1000000000000001</v>
      </c>
      <c r="I51" s="6">
        <f t="shared" si="3"/>
        <v>30565.843000000004</v>
      </c>
      <c r="J51" s="6">
        <f t="shared" si="1"/>
        <v>31696.779191000001</v>
      </c>
      <c r="K51" s="6">
        <v>900</v>
      </c>
      <c r="L51" s="14">
        <f t="shared" si="4"/>
        <v>476351.7</v>
      </c>
      <c r="M51" s="5">
        <v>36</v>
      </c>
      <c r="N51" s="5">
        <v>36</v>
      </c>
      <c r="O51" s="6">
        <v>11908.77</v>
      </c>
      <c r="P51" s="9">
        <f t="shared" si="5"/>
        <v>12349.394489999999</v>
      </c>
      <c r="Q51" s="7">
        <v>1.1000000000000001</v>
      </c>
      <c r="R51" s="6">
        <f t="shared" si="6"/>
        <v>13099.647000000001</v>
      </c>
      <c r="S51" s="6">
        <f t="shared" si="10"/>
        <v>13584.333939</v>
      </c>
      <c r="T51" s="6">
        <v>2000</v>
      </c>
      <c r="U51" s="14">
        <f t="shared" si="7"/>
        <v>5852983.5</v>
      </c>
      <c r="V51" s="51">
        <f t="shared" si="9"/>
        <v>6329.3</v>
      </c>
    </row>
    <row r="52" spans="1:22">
      <c r="A52" s="22">
        <v>47</v>
      </c>
      <c r="B52" s="4" t="s">
        <v>21</v>
      </c>
      <c r="C52" s="5">
        <f t="shared" si="8"/>
        <v>4</v>
      </c>
      <c r="D52" s="5">
        <v>1</v>
      </c>
      <c r="E52" s="5">
        <v>3</v>
      </c>
      <c r="F52" s="6">
        <v>27787.13</v>
      </c>
      <c r="G52" s="9">
        <f t="shared" si="2"/>
        <v>28815.253809999998</v>
      </c>
      <c r="H52" s="7">
        <v>1</v>
      </c>
      <c r="I52" s="6">
        <f t="shared" si="3"/>
        <v>27787.13</v>
      </c>
      <c r="J52" s="6">
        <f t="shared" si="1"/>
        <v>28815.253809999998</v>
      </c>
      <c r="K52" s="6">
        <v>1500</v>
      </c>
      <c r="L52" s="14">
        <f t="shared" si="4"/>
        <v>115732.9</v>
      </c>
      <c r="M52" s="5">
        <v>25</v>
      </c>
      <c r="N52" s="5">
        <v>25</v>
      </c>
      <c r="O52" s="6">
        <v>11908.77</v>
      </c>
      <c r="P52" s="9">
        <f t="shared" si="5"/>
        <v>12349.394489999999</v>
      </c>
      <c r="Q52" s="7">
        <v>1</v>
      </c>
      <c r="R52" s="6">
        <f t="shared" si="6"/>
        <v>11908.77</v>
      </c>
      <c r="S52" s="6">
        <f t="shared" si="10"/>
        <v>12349.394489999999</v>
      </c>
      <c r="T52" s="6">
        <v>53717.52</v>
      </c>
      <c r="U52" s="14">
        <f t="shared" si="7"/>
        <v>3747520.3</v>
      </c>
      <c r="V52" s="51">
        <f t="shared" si="9"/>
        <v>3863.3</v>
      </c>
    </row>
    <row r="53" spans="1:22">
      <c r="A53" s="22">
        <v>48</v>
      </c>
      <c r="B53" s="4" t="s">
        <v>65</v>
      </c>
      <c r="C53" s="5">
        <f t="shared" si="8"/>
        <v>23</v>
      </c>
      <c r="D53" s="5">
        <v>3</v>
      </c>
      <c r="E53" s="5">
        <v>20</v>
      </c>
      <c r="F53" s="6">
        <v>27787.13</v>
      </c>
      <c r="G53" s="9">
        <f t="shared" si="2"/>
        <v>28815.253809999998</v>
      </c>
      <c r="H53" s="7">
        <v>1.1499999999999999</v>
      </c>
      <c r="I53" s="6">
        <f t="shared" si="3"/>
        <v>31955.199499999999</v>
      </c>
      <c r="J53" s="6">
        <f t="shared" si="1"/>
        <v>33137.541881499994</v>
      </c>
      <c r="K53" s="6">
        <v>10000</v>
      </c>
      <c r="L53" s="14">
        <f t="shared" si="4"/>
        <v>768616.4</v>
      </c>
      <c r="M53" s="5">
        <v>56</v>
      </c>
      <c r="N53" s="5">
        <v>56</v>
      </c>
      <c r="O53" s="6">
        <v>11908.77</v>
      </c>
      <c r="P53" s="9">
        <f t="shared" si="5"/>
        <v>12349.394489999999</v>
      </c>
      <c r="Q53" s="7">
        <v>1.1499999999999999</v>
      </c>
      <c r="R53" s="6">
        <f t="shared" si="6"/>
        <v>13695.085499999999</v>
      </c>
      <c r="S53" s="6">
        <f t="shared" si="10"/>
        <v>14201.803663499997</v>
      </c>
      <c r="T53" s="6">
        <v>138500</v>
      </c>
      <c r="U53" s="14">
        <f t="shared" si="7"/>
        <v>9653735.8000000007</v>
      </c>
      <c r="V53" s="51">
        <f t="shared" si="9"/>
        <v>10422.4</v>
      </c>
    </row>
    <row r="54" spans="1:22">
      <c r="A54" s="22">
        <v>49</v>
      </c>
      <c r="B54" s="4" t="s">
        <v>22</v>
      </c>
      <c r="C54" s="5">
        <f t="shared" si="8"/>
        <v>21</v>
      </c>
      <c r="D54" s="5">
        <v>1</v>
      </c>
      <c r="E54" s="5">
        <v>20</v>
      </c>
      <c r="F54" s="6">
        <v>27787.13</v>
      </c>
      <c r="G54" s="9">
        <f t="shared" si="2"/>
        <v>28815.253809999998</v>
      </c>
      <c r="H54" s="7">
        <v>1</v>
      </c>
      <c r="I54" s="6">
        <f t="shared" si="3"/>
        <v>27787.13</v>
      </c>
      <c r="J54" s="6">
        <f t="shared" si="1"/>
        <v>28815.253809999998</v>
      </c>
      <c r="K54" s="6">
        <v>1000</v>
      </c>
      <c r="L54" s="14">
        <f t="shared" si="4"/>
        <v>605092.19999999995</v>
      </c>
      <c r="M54" s="5">
        <v>64</v>
      </c>
      <c r="N54" s="5">
        <v>64</v>
      </c>
      <c r="O54" s="6">
        <v>11908.77</v>
      </c>
      <c r="P54" s="9">
        <f t="shared" si="5"/>
        <v>12349.394489999999</v>
      </c>
      <c r="Q54" s="7">
        <v>1</v>
      </c>
      <c r="R54" s="6">
        <f t="shared" si="6"/>
        <v>11908.77</v>
      </c>
      <c r="S54" s="6">
        <f t="shared" si="10"/>
        <v>12349.394489999999</v>
      </c>
      <c r="T54" s="6">
        <v>2000</v>
      </c>
      <c r="U54" s="14">
        <f t="shared" si="7"/>
        <v>9458135</v>
      </c>
      <c r="V54" s="51">
        <f t="shared" si="9"/>
        <v>10063.200000000001</v>
      </c>
    </row>
    <row r="55" spans="1:22">
      <c r="A55" s="22">
        <v>50</v>
      </c>
      <c r="B55" s="4" t="s">
        <v>37</v>
      </c>
      <c r="C55" s="5">
        <f t="shared" si="8"/>
        <v>10</v>
      </c>
      <c r="D55" s="5">
        <v>3</v>
      </c>
      <c r="E55" s="5">
        <v>7</v>
      </c>
      <c r="F55" s="6">
        <v>27787.13</v>
      </c>
      <c r="G55" s="9">
        <f t="shared" si="2"/>
        <v>28815.253809999998</v>
      </c>
      <c r="H55" s="7">
        <v>1</v>
      </c>
      <c r="I55" s="6">
        <f t="shared" si="3"/>
        <v>27787.13</v>
      </c>
      <c r="J55" s="6">
        <f t="shared" si="1"/>
        <v>28815.253809999998</v>
      </c>
      <c r="K55" s="6">
        <v>0</v>
      </c>
      <c r="L55" s="14">
        <f t="shared" si="4"/>
        <v>285068.2</v>
      </c>
      <c r="M55" s="5">
        <v>25</v>
      </c>
      <c r="N55" s="5">
        <v>33</v>
      </c>
      <c r="O55" s="6">
        <v>11908.77</v>
      </c>
      <c r="P55" s="9">
        <f t="shared" si="5"/>
        <v>12349.394489999999</v>
      </c>
      <c r="Q55" s="7">
        <v>1</v>
      </c>
      <c r="R55" s="6">
        <f t="shared" si="6"/>
        <v>11908.77</v>
      </c>
      <c r="S55" s="6">
        <f t="shared" si="10"/>
        <v>12349.394489999999</v>
      </c>
      <c r="T55" s="6">
        <v>0</v>
      </c>
      <c r="U55" s="14">
        <f t="shared" si="7"/>
        <v>4875819.5999999996</v>
      </c>
      <c r="V55" s="51">
        <f t="shared" si="9"/>
        <v>5160.8999999999996</v>
      </c>
    </row>
    <row r="56" spans="1:22">
      <c r="A56" s="22">
        <v>51</v>
      </c>
      <c r="B56" s="4" t="s">
        <v>23</v>
      </c>
      <c r="C56" s="5">
        <f t="shared" si="8"/>
        <v>25</v>
      </c>
      <c r="D56" s="5">
        <v>3</v>
      </c>
      <c r="E56" s="5">
        <v>22</v>
      </c>
      <c r="F56" s="6">
        <v>27787.13</v>
      </c>
      <c r="G56" s="9">
        <f t="shared" si="2"/>
        <v>28815.253809999998</v>
      </c>
      <c r="H56" s="7">
        <v>1</v>
      </c>
      <c r="I56" s="6">
        <f t="shared" si="3"/>
        <v>27787.13</v>
      </c>
      <c r="J56" s="6">
        <f t="shared" si="1"/>
        <v>28815.253809999998</v>
      </c>
      <c r="K56" s="6">
        <v>0</v>
      </c>
      <c r="L56" s="14">
        <f t="shared" si="4"/>
        <v>717297</v>
      </c>
      <c r="M56" s="5">
        <v>50</v>
      </c>
      <c r="N56" s="5">
        <v>50</v>
      </c>
      <c r="O56" s="6">
        <v>11908.77</v>
      </c>
      <c r="P56" s="9">
        <f t="shared" si="5"/>
        <v>12349.394489999999</v>
      </c>
      <c r="Q56" s="7">
        <v>1</v>
      </c>
      <c r="R56" s="6">
        <f t="shared" si="6"/>
        <v>11908.77</v>
      </c>
      <c r="S56" s="6">
        <f t="shared" si="10"/>
        <v>12349.394489999999</v>
      </c>
      <c r="T56" s="6">
        <v>0</v>
      </c>
      <c r="U56" s="14">
        <f t="shared" si="7"/>
        <v>7387605.5</v>
      </c>
      <c r="V56" s="51">
        <f t="shared" si="9"/>
        <v>8104.9</v>
      </c>
    </row>
    <row r="57" spans="1:22">
      <c r="A57" s="22">
        <v>52</v>
      </c>
      <c r="B57" s="4" t="s">
        <v>88</v>
      </c>
      <c r="C57" s="5">
        <f t="shared" si="8"/>
        <v>5</v>
      </c>
      <c r="D57" s="5">
        <v>1</v>
      </c>
      <c r="E57" s="5">
        <v>4</v>
      </c>
      <c r="F57" s="6">
        <v>27787.13</v>
      </c>
      <c r="G57" s="9">
        <f t="shared" si="2"/>
        <v>28815.253809999998</v>
      </c>
      <c r="H57" s="7">
        <v>1.7</v>
      </c>
      <c r="I57" s="6">
        <f t="shared" si="3"/>
        <v>47238.120999999999</v>
      </c>
      <c r="J57" s="6">
        <f t="shared" si="1"/>
        <v>48985.931476999998</v>
      </c>
      <c r="K57" s="6">
        <v>0</v>
      </c>
      <c r="L57" s="14">
        <f t="shared" si="4"/>
        <v>243181.8</v>
      </c>
      <c r="M57" s="5">
        <v>8</v>
      </c>
      <c r="N57" s="5">
        <v>8</v>
      </c>
      <c r="O57" s="6">
        <v>11908.77</v>
      </c>
      <c r="P57" s="9">
        <f t="shared" si="5"/>
        <v>12349.394489999999</v>
      </c>
      <c r="Q57" s="7">
        <v>1.7</v>
      </c>
      <c r="R57" s="6">
        <f t="shared" si="6"/>
        <v>20244.909</v>
      </c>
      <c r="S57" s="6">
        <f t="shared" si="10"/>
        <v>20993.970632999997</v>
      </c>
      <c r="T57" s="6">
        <v>0</v>
      </c>
      <c r="U57" s="14">
        <f t="shared" si="7"/>
        <v>2009428.7</v>
      </c>
      <c r="V57" s="51">
        <f t="shared" si="9"/>
        <v>2252.6</v>
      </c>
    </row>
    <row r="58" spans="1:22">
      <c r="A58" s="22">
        <v>53</v>
      </c>
      <c r="B58" s="4" t="s">
        <v>24</v>
      </c>
      <c r="C58" s="5">
        <f t="shared" si="8"/>
        <v>46</v>
      </c>
      <c r="D58" s="5">
        <v>6</v>
      </c>
      <c r="E58" s="5">
        <v>40</v>
      </c>
      <c r="F58" s="6">
        <v>27787.13</v>
      </c>
      <c r="G58" s="9">
        <f t="shared" si="2"/>
        <v>28815.253809999998</v>
      </c>
      <c r="H58" s="7">
        <v>1</v>
      </c>
      <c r="I58" s="6">
        <f t="shared" si="3"/>
        <v>27787.13</v>
      </c>
      <c r="J58" s="6">
        <f t="shared" si="1"/>
        <v>28815.253809999998</v>
      </c>
      <c r="K58" s="6">
        <v>0</v>
      </c>
      <c r="L58" s="14">
        <f t="shared" si="4"/>
        <v>1319332.8999999999</v>
      </c>
      <c r="M58" s="5">
        <v>152</v>
      </c>
      <c r="N58" s="5">
        <v>152</v>
      </c>
      <c r="O58" s="6">
        <v>11908.77</v>
      </c>
      <c r="P58" s="9">
        <f t="shared" si="5"/>
        <v>12349.394489999999</v>
      </c>
      <c r="Q58" s="7">
        <v>1</v>
      </c>
      <c r="R58" s="6">
        <f t="shared" si="6"/>
        <v>11908.77</v>
      </c>
      <c r="S58" s="6">
        <f t="shared" si="10"/>
        <v>12349.394489999999</v>
      </c>
      <c r="T58" s="6">
        <v>0</v>
      </c>
      <c r="U58" s="14">
        <f t="shared" si="7"/>
        <v>22458320.600000001</v>
      </c>
      <c r="V58" s="51">
        <f t="shared" si="9"/>
        <v>23777.7</v>
      </c>
    </row>
    <row r="59" spans="1:22">
      <c r="A59" s="22">
        <v>54</v>
      </c>
      <c r="B59" s="4" t="s">
        <v>38</v>
      </c>
      <c r="C59" s="5">
        <f t="shared" si="8"/>
        <v>5</v>
      </c>
      <c r="D59" s="5">
        <v>2</v>
      </c>
      <c r="E59" s="5">
        <v>3</v>
      </c>
      <c r="F59" s="6">
        <v>27787.13</v>
      </c>
      <c r="G59" s="9">
        <f t="shared" si="2"/>
        <v>28815.253809999998</v>
      </c>
      <c r="H59" s="7">
        <v>1.4</v>
      </c>
      <c r="I59" s="6">
        <f t="shared" si="3"/>
        <v>38901.981999999996</v>
      </c>
      <c r="J59" s="6">
        <f t="shared" si="1"/>
        <v>40341.355333999993</v>
      </c>
      <c r="K59" s="6">
        <v>0</v>
      </c>
      <c r="L59" s="14">
        <f t="shared" si="4"/>
        <v>198828</v>
      </c>
      <c r="M59" s="5">
        <v>17</v>
      </c>
      <c r="N59" s="5">
        <v>17</v>
      </c>
      <c r="O59" s="6">
        <v>11908.77</v>
      </c>
      <c r="P59" s="9">
        <f t="shared" si="5"/>
        <v>12349.394489999999</v>
      </c>
      <c r="Q59" s="7">
        <v>1.4</v>
      </c>
      <c r="R59" s="6">
        <f t="shared" si="6"/>
        <v>16672.277999999998</v>
      </c>
      <c r="S59" s="6">
        <f t="shared" si="10"/>
        <v>17289.152285999997</v>
      </c>
      <c r="T59" s="6">
        <v>0</v>
      </c>
      <c r="U59" s="14">
        <f t="shared" si="7"/>
        <v>3516500.2</v>
      </c>
      <c r="V59" s="51">
        <f t="shared" si="9"/>
        <v>3715.3</v>
      </c>
    </row>
    <row r="60" spans="1:22">
      <c r="A60" s="22">
        <v>55</v>
      </c>
      <c r="B60" s="4" t="s">
        <v>58</v>
      </c>
      <c r="C60" s="5">
        <f t="shared" si="8"/>
        <v>53</v>
      </c>
      <c r="D60" s="5">
        <v>10</v>
      </c>
      <c r="E60" s="5">
        <v>43</v>
      </c>
      <c r="F60" s="6">
        <v>27787.13</v>
      </c>
      <c r="G60" s="9">
        <f t="shared" si="2"/>
        <v>28815.253809999998</v>
      </c>
      <c r="H60" s="7">
        <v>1</v>
      </c>
      <c r="I60" s="6">
        <f t="shared" si="3"/>
        <v>27787.13</v>
      </c>
      <c r="J60" s="6">
        <f t="shared" si="1"/>
        <v>28815.253809999998</v>
      </c>
      <c r="K60" s="6">
        <v>22181.98</v>
      </c>
      <c r="L60" s="14">
        <f t="shared" si="4"/>
        <v>1539109.2</v>
      </c>
      <c r="M60" s="5">
        <v>75</v>
      </c>
      <c r="N60" s="5">
        <v>75</v>
      </c>
      <c r="O60" s="6">
        <v>11908.77</v>
      </c>
      <c r="P60" s="9">
        <f t="shared" si="5"/>
        <v>12349.394489999999</v>
      </c>
      <c r="Q60" s="7">
        <v>1</v>
      </c>
      <c r="R60" s="6">
        <f t="shared" si="6"/>
        <v>11908.77</v>
      </c>
      <c r="S60" s="6">
        <f t="shared" si="10"/>
        <v>12349.394489999999</v>
      </c>
      <c r="T60" s="6">
        <v>162018.01999999999</v>
      </c>
      <c r="U60" s="14">
        <f t="shared" si="7"/>
        <v>11243426.199999999</v>
      </c>
      <c r="V60" s="51">
        <f t="shared" si="9"/>
        <v>12782.5</v>
      </c>
    </row>
    <row r="61" spans="1:22">
      <c r="A61" s="22">
        <v>56</v>
      </c>
      <c r="B61" s="4" t="s">
        <v>39</v>
      </c>
      <c r="C61" s="5">
        <f t="shared" si="8"/>
        <v>13</v>
      </c>
      <c r="D61" s="5">
        <v>2</v>
      </c>
      <c r="E61" s="5">
        <v>11</v>
      </c>
      <c r="F61" s="6">
        <v>27787.13</v>
      </c>
      <c r="G61" s="9">
        <f t="shared" si="2"/>
        <v>28815.253809999998</v>
      </c>
      <c r="H61" s="7">
        <v>1</v>
      </c>
      <c r="I61" s="6">
        <f t="shared" si="3"/>
        <v>27787.13</v>
      </c>
      <c r="J61" s="6">
        <f t="shared" si="1"/>
        <v>28815.253809999998</v>
      </c>
      <c r="K61" s="6">
        <v>0</v>
      </c>
      <c r="L61" s="14">
        <f t="shared" si="4"/>
        <v>372542.1</v>
      </c>
      <c r="M61" s="5">
        <v>30</v>
      </c>
      <c r="N61" s="5">
        <v>30</v>
      </c>
      <c r="O61" s="6">
        <v>11908.77</v>
      </c>
      <c r="P61" s="9">
        <f t="shared" si="5"/>
        <v>12349.394489999999</v>
      </c>
      <c r="Q61" s="7">
        <v>1</v>
      </c>
      <c r="R61" s="6">
        <f t="shared" si="6"/>
        <v>11908.77</v>
      </c>
      <c r="S61" s="6">
        <f t="shared" si="10"/>
        <v>12349.394489999999</v>
      </c>
      <c r="T61" s="6">
        <v>0</v>
      </c>
      <c r="U61" s="14">
        <f t="shared" si="7"/>
        <v>4432563.3</v>
      </c>
      <c r="V61" s="51">
        <f t="shared" si="9"/>
        <v>4805.1000000000004</v>
      </c>
    </row>
    <row r="62" spans="1:22">
      <c r="A62" s="22">
        <v>57</v>
      </c>
      <c r="B62" s="4" t="s">
        <v>80</v>
      </c>
      <c r="C62" s="5">
        <f t="shared" si="8"/>
        <v>35</v>
      </c>
      <c r="D62" s="5">
        <v>3</v>
      </c>
      <c r="E62" s="5">
        <v>32</v>
      </c>
      <c r="F62" s="6">
        <v>27787.13</v>
      </c>
      <c r="G62" s="9">
        <f t="shared" si="2"/>
        <v>28815.253809999998</v>
      </c>
      <c r="H62" s="7">
        <v>1.2</v>
      </c>
      <c r="I62" s="6">
        <f t="shared" si="3"/>
        <v>33344.555999999997</v>
      </c>
      <c r="J62" s="6">
        <f t="shared" si="1"/>
        <v>34578.304571999994</v>
      </c>
      <c r="K62" s="6">
        <v>0</v>
      </c>
      <c r="L62" s="14">
        <f t="shared" si="4"/>
        <v>1206539.3999999999</v>
      </c>
      <c r="M62" s="5">
        <v>99</v>
      </c>
      <c r="N62" s="5">
        <v>99</v>
      </c>
      <c r="O62" s="6">
        <v>11908.77</v>
      </c>
      <c r="P62" s="9">
        <f t="shared" si="5"/>
        <v>12349.394489999999</v>
      </c>
      <c r="Q62" s="7">
        <v>1.2</v>
      </c>
      <c r="R62" s="6">
        <f t="shared" si="6"/>
        <v>14290.523999999999</v>
      </c>
      <c r="S62" s="6">
        <f t="shared" si="10"/>
        <v>14819.273387999998</v>
      </c>
      <c r="T62" s="6">
        <v>0</v>
      </c>
      <c r="U62" s="14">
        <f t="shared" si="7"/>
        <v>17552950.600000001</v>
      </c>
      <c r="V62" s="51">
        <f t="shared" si="9"/>
        <v>18759.5</v>
      </c>
    </row>
    <row r="63" spans="1:22">
      <c r="A63" s="22">
        <v>58</v>
      </c>
      <c r="B63" s="4" t="s">
        <v>81</v>
      </c>
      <c r="C63" s="5">
        <f t="shared" si="8"/>
        <v>40</v>
      </c>
      <c r="D63" s="5">
        <v>20</v>
      </c>
      <c r="E63" s="5">
        <v>20</v>
      </c>
      <c r="F63" s="6">
        <v>27787.13</v>
      </c>
      <c r="G63" s="9">
        <f t="shared" si="2"/>
        <v>28815.253809999998</v>
      </c>
      <c r="H63" s="7">
        <v>1.1499999999999999</v>
      </c>
      <c r="I63" s="6">
        <f t="shared" si="3"/>
        <v>31955.199499999999</v>
      </c>
      <c r="J63" s="6">
        <f t="shared" si="1"/>
        <v>33137.541881499994</v>
      </c>
      <c r="K63" s="6">
        <v>5560.97</v>
      </c>
      <c r="L63" s="14">
        <f t="shared" si="4"/>
        <v>1307415.8</v>
      </c>
      <c r="M63" s="5">
        <v>138</v>
      </c>
      <c r="N63" s="5">
        <v>138</v>
      </c>
      <c r="O63" s="6">
        <v>11908.77</v>
      </c>
      <c r="P63" s="9">
        <f t="shared" si="5"/>
        <v>12349.394489999999</v>
      </c>
      <c r="Q63" s="7">
        <v>1.1499999999999999</v>
      </c>
      <c r="R63" s="6">
        <f t="shared" si="6"/>
        <v>13695.085499999999</v>
      </c>
      <c r="S63" s="6">
        <f t="shared" si="10"/>
        <v>14201.803663499997</v>
      </c>
      <c r="T63" s="6">
        <v>135000</v>
      </c>
      <c r="U63" s="14">
        <f t="shared" si="7"/>
        <v>23583259.800000001</v>
      </c>
      <c r="V63" s="51">
        <f t="shared" si="9"/>
        <v>24890.7</v>
      </c>
    </row>
    <row r="64" spans="1:22">
      <c r="A64" s="22">
        <v>59</v>
      </c>
      <c r="B64" s="4" t="s">
        <v>59</v>
      </c>
      <c r="C64" s="5">
        <f t="shared" si="8"/>
        <v>19</v>
      </c>
      <c r="D64" s="5">
        <v>1</v>
      </c>
      <c r="E64" s="5">
        <v>18</v>
      </c>
      <c r="F64" s="6">
        <v>27787.13</v>
      </c>
      <c r="G64" s="9">
        <f t="shared" si="2"/>
        <v>28815.253809999998</v>
      </c>
      <c r="H64" s="7">
        <v>1.1499999999999999</v>
      </c>
      <c r="I64" s="6">
        <f t="shared" si="3"/>
        <v>31955.199499999999</v>
      </c>
      <c r="J64" s="6">
        <f t="shared" si="1"/>
        <v>33137.541881499994</v>
      </c>
      <c r="K64" s="6">
        <v>9122.1200000000008</v>
      </c>
      <c r="L64" s="14">
        <f t="shared" si="4"/>
        <v>637553.1</v>
      </c>
      <c r="M64" s="5">
        <v>79</v>
      </c>
      <c r="N64" s="5">
        <v>95</v>
      </c>
      <c r="O64" s="6">
        <v>11908.77</v>
      </c>
      <c r="P64" s="9">
        <f t="shared" si="5"/>
        <v>12349.394489999999</v>
      </c>
      <c r="Q64" s="7">
        <v>1.1499999999999999</v>
      </c>
      <c r="R64" s="6">
        <f t="shared" si="6"/>
        <v>13695.085499999999</v>
      </c>
      <c r="S64" s="6">
        <f t="shared" si="10"/>
        <v>14201.803663499997</v>
      </c>
      <c r="T64" s="6">
        <v>236800</v>
      </c>
      <c r="U64" s="14">
        <f t="shared" si="7"/>
        <v>16378718</v>
      </c>
      <c r="V64" s="51">
        <f t="shared" si="9"/>
        <v>17016.3</v>
      </c>
    </row>
    <row r="65" spans="1:22">
      <c r="A65" s="22">
        <v>60</v>
      </c>
      <c r="B65" s="4" t="s">
        <v>25</v>
      </c>
      <c r="C65" s="5">
        <f t="shared" si="8"/>
        <v>16</v>
      </c>
      <c r="D65" s="5">
        <v>6</v>
      </c>
      <c r="E65" s="5">
        <v>10</v>
      </c>
      <c r="F65" s="6">
        <v>27787.13</v>
      </c>
      <c r="G65" s="9">
        <f t="shared" si="2"/>
        <v>28815.253809999998</v>
      </c>
      <c r="H65" s="7">
        <v>1</v>
      </c>
      <c r="I65" s="6">
        <f t="shared" si="3"/>
        <v>27787.13</v>
      </c>
      <c r="J65" s="6">
        <f t="shared" si="1"/>
        <v>28815.253809999998</v>
      </c>
      <c r="K65" s="6">
        <v>0</v>
      </c>
      <c r="L65" s="14">
        <f t="shared" si="4"/>
        <v>454875.3</v>
      </c>
      <c r="M65" s="5">
        <v>34</v>
      </c>
      <c r="N65" s="5">
        <v>40</v>
      </c>
      <c r="O65" s="6">
        <v>11908.77</v>
      </c>
      <c r="P65" s="9">
        <f t="shared" si="5"/>
        <v>12349.394489999999</v>
      </c>
      <c r="Q65" s="7">
        <v>1</v>
      </c>
      <c r="R65" s="6">
        <f t="shared" si="6"/>
        <v>11908.77</v>
      </c>
      <c r="S65" s="6">
        <f t="shared" si="10"/>
        <v>12349.394489999999</v>
      </c>
      <c r="T65" s="6">
        <v>0</v>
      </c>
      <c r="U65" s="14">
        <f t="shared" si="7"/>
        <v>5910084.4000000004</v>
      </c>
      <c r="V65" s="51">
        <f t="shared" si="9"/>
        <v>6365</v>
      </c>
    </row>
    <row r="66" spans="1:22">
      <c r="A66" s="22">
        <v>61</v>
      </c>
      <c r="B66" s="4" t="s">
        <v>60</v>
      </c>
      <c r="C66" s="5">
        <f t="shared" si="8"/>
        <v>20</v>
      </c>
      <c r="D66" s="5">
        <v>5</v>
      </c>
      <c r="E66" s="5">
        <v>15</v>
      </c>
      <c r="F66" s="6">
        <v>27787.13</v>
      </c>
      <c r="G66" s="9">
        <f t="shared" si="2"/>
        <v>28815.253809999998</v>
      </c>
      <c r="H66" s="7">
        <v>1</v>
      </c>
      <c r="I66" s="6">
        <f t="shared" si="3"/>
        <v>27787.13</v>
      </c>
      <c r="J66" s="6">
        <f t="shared" si="1"/>
        <v>28815.253809999998</v>
      </c>
      <c r="K66" s="6">
        <v>80</v>
      </c>
      <c r="L66" s="14">
        <f t="shared" si="4"/>
        <v>571244.5</v>
      </c>
      <c r="M66" s="5">
        <v>62</v>
      </c>
      <c r="N66" s="5">
        <v>62</v>
      </c>
      <c r="O66" s="6">
        <v>11908.77</v>
      </c>
      <c r="P66" s="9">
        <f t="shared" si="5"/>
        <v>12349.394489999999</v>
      </c>
      <c r="Q66" s="7">
        <v>1</v>
      </c>
      <c r="R66" s="6">
        <f t="shared" si="6"/>
        <v>11908.77</v>
      </c>
      <c r="S66" s="6">
        <f t="shared" si="10"/>
        <v>12349.394489999999</v>
      </c>
      <c r="T66" s="6">
        <v>14502.09</v>
      </c>
      <c r="U66" s="14">
        <f t="shared" si="7"/>
        <v>9175132.9000000004</v>
      </c>
      <c r="V66" s="51">
        <f t="shared" si="9"/>
        <v>9746.4</v>
      </c>
    </row>
    <row r="67" spans="1:22">
      <c r="A67" s="22">
        <v>62</v>
      </c>
      <c r="B67" s="4" t="s">
        <v>40</v>
      </c>
      <c r="C67" s="5">
        <f t="shared" si="8"/>
        <v>10</v>
      </c>
      <c r="D67" s="5">
        <v>2</v>
      </c>
      <c r="E67" s="5">
        <v>8</v>
      </c>
      <c r="F67" s="6">
        <v>27787.13</v>
      </c>
      <c r="G67" s="9">
        <f t="shared" si="2"/>
        <v>28815.253809999998</v>
      </c>
      <c r="H67" s="7">
        <v>1</v>
      </c>
      <c r="I67" s="6">
        <f t="shared" si="3"/>
        <v>27787.13</v>
      </c>
      <c r="J67" s="6">
        <f t="shared" si="1"/>
        <v>28815.253809999998</v>
      </c>
      <c r="K67" s="6">
        <v>0</v>
      </c>
      <c r="L67" s="14">
        <f t="shared" si="4"/>
        <v>286096.3</v>
      </c>
      <c r="M67" s="5">
        <v>25</v>
      </c>
      <c r="N67" s="5">
        <v>26</v>
      </c>
      <c r="O67" s="6">
        <v>11908.77</v>
      </c>
      <c r="P67" s="9">
        <f t="shared" si="5"/>
        <v>12349.394489999999</v>
      </c>
      <c r="Q67" s="7">
        <v>1</v>
      </c>
      <c r="R67" s="6">
        <f t="shared" si="6"/>
        <v>11908.77</v>
      </c>
      <c r="S67" s="6">
        <f t="shared" si="10"/>
        <v>12349.394489999999</v>
      </c>
      <c r="T67" s="6">
        <v>10000</v>
      </c>
      <c r="U67" s="14">
        <f t="shared" si="7"/>
        <v>3851554.8</v>
      </c>
      <c r="V67" s="51">
        <f t="shared" si="9"/>
        <v>4137.7</v>
      </c>
    </row>
    <row r="68" spans="1:22">
      <c r="A68" s="22">
        <v>63</v>
      </c>
      <c r="B68" s="4" t="s">
        <v>48</v>
      </c>
      <c r="C68" s="5">
        <f t="shared" si="8"/>
        <v>43</v>
      </c>
      <c r="D68" s="5">
        <v>2</v>
      </c>
      <c r="E68" s="5">
        <v>41</v>
      </c>
      <c r="F68" s="6">
        <v>27787.13</v>
      </c>
      <c r="G68" s="9">
        <f t="shared" si="2"/>
        <v>28815.253809999998</v>
      </c>
      <c r="H68" s="7">
        <v>1.1000000000000001</v>
      </c>
      <c r="I68" s="6">
        <f t="shared" si="3"/>
        <v>30565.843000000004</v>
      </c>
      <c r="J68" s="6">
        <f t="shared" si="1"/>
        <v>31696.779191000001</v>
      </c>
      <c r="K68" s="6">
        <v>893.33</v>
      </c>
      <c r="L68" s="14">
        <f t="shared" si="4"/>
        <v>1361593</v>
      </c>
      <c r="M68" s="5">
        <v>142</v>
      </c>
      <c r="N68" s="5">
        <v>142</v>
      </c>
      <c r="O68" s="6">
        <v>11908.77</v>
      </c>
      <c r="P68" s="9">
        <f t="shared" si="5"/>
        <v>12349.394489999999</v>
      </c>
      <c r="Q68" s="7">
        <v>1.1000000000000001</v>
      </c>
      <c r="R68" s="6">
        <f t="shared" si="6"/>
        <v>13099.647000000001</v>
      </c>
      <c r="S68" s="6">
        <f t="shared" si="10"/>
        <v>13584.333939</v>
      </c>
      <c r="T68" s="6">
        <f>18677.32+13911.5</f>
        <v>32588.82</v>
      </c>
      <c r="U68" s="14">
        <f t="shared" si="7"/>
        <v>23111468.300000001</v>
      </c>
      <c r="V68" s="51">
        <f t="shared" si="9"/>
        <v>24473.1</v>
      </c>
    </row>
    <row r="69" spans="1:22">
      <c r="A69" s="22">
        <v>64</v>
      </c>
      <c r="B69" s="4" t="s">
        <v>26</v>
      </c>
      <c r="C69" s="5">
        <f t="shared" si="8"/>
        <v>12</v>
      </c>
      <c r="D69" s="5">
        <v>2</v>
      </c>
      <c r="E69" s="5">
        <v>10</v>
      </c>
      <c r="F69" s="6">
        <v>27787.13</v>
      </c>
      <c r="G69" s="9">
        <f t="shared" si="2"/>
        <v>28815.253809999998</v>
      </c>
      <c r="H69" s="7">
        <v>1</v>
      </c>
      <c r="I69" s="6">
        <f t="shared" si="3"/>
        <v>27787.13</v>
      </c>
      <c r="J69" s="6">
        <f t="shared" si="1"/>
        <v>28815.253809999998</v>
      </c>
      <c r="K69" s="6">
        <v>4988.88</v>
      </c>
      <c r="L69" s="14">
        <f t="shared" si="4"/>
        <v>348715.7</v>
      </c>
      <c r="M69" s="5">
        <v>41</v>
      </c>
      <c r="N69" s="5">
        <v>41</v>
      </c>
      <c r="O69" s="6">
        <v>11908.77</v>
      </c>
      <c r="P69" s="9">
        <f t="shared" si="5"/>
        <v>12349.394489999999</v>
      </c>
      <c r="Q69" s="7">
        <v>1</v>
      </c>
      <c r="R69" s="6">
        <f t="shared" si="6"/>
        <v>11908.77</v>
      </c>
      <c r="S69" s="6">
        <f t="shared" si="10"/>
        <v>12349.394489999999</v>
      </c>
      <c r="T69" s="6">
        <v>17568.5</v>
      </c>
      <c r="U69" s="14">
        <f t="shared" si="7"/>
        <v>6075405</v>
      </c>
      <c r="V69" s="51">
        <f t="shared" si="9"/>
        <v>6424.1</v>
      </c>
    </row>
    <row r="70" spans="1:22">
      <c r="A70" s="22">
        <v>65</v>
      </c>
      <c r="B70" s="4" t="s">
        <v>61</v>
      </c>
      <c r="C70" s="5">
        <f t="shared" si="8"/>
        <v>23</v>
      </c>
      <c r="D70" s="5">
        <v>3</v>
      </c>
      <c r="E70" s="5">
        <v>20</v>
      </c>
      <c r="F70" s="6">
        <v>27787.13</v>
      </c>
      <c r="G70" s="9">
        <f t="shared" si="2"/>
        <v>28815.253809999998</v>
      </c>
      <c r="H70" s="7">
        <v>1</v>
      </c>
      <c r="I70" s="6">
        <f t="shared" si="3"/>
        <v>27787.13</v>
      </c>
      <c r="J70" s="6">
        <f t="shared" ref="J70:J95" si="11">G70*H70</f>
        <v>28815.253809999998</v>
      </c>
      <c r="K70" s="6">
        <v>0</v>
      </c>
      <c r="L70" s="14">
        <f t="shared" si="4"/>
        <v>659666.5</v>
      </c>
      <c r="M70" s="5">
        <v>66</v>
      </c>
      <c r="N70" s="5">
        <v>85</v>
      </c>
      <c r="O70" s="6">
        <v>11908.77</v>
      </c>
      <c r="P70" s="9">
        <f t="shared" si="5"/>
        <v>12349.394489999999</v>
      </c>
      <c r="Q70" s="7">
        <v>1</v>
      </c>
      <c r="R70" s="6">
        <f t="shared" si="6"/>
        <v>11908.77</v>
      </c>
      <c r="S70" s="6">
        <f t="shared" si="10"/>
        <v>12349.394489999999</v>
      </c>
      <c r="T70" s="6">
        <v>3000</v>
      </c>
      <c r="U70" s="14">
        <f t="shared" si="7"/>
        <v>12561929.300000001</v>
      </c>
      <c r="V70" s="51">
        <f t="shared" si="9"/>
        <v>13221.6</v>
      </c>
    </row>
    <row r="71" spans="1:22">
      <c r="A71" s="22">
        <v>66</v>
      </c>
      <c r="B71" s="4" t="s">
        <v>62</v>
      </c>
      <c r="C71" s="5">
        <f t="shared" si="8"/>
        <v>35</v>
      </c>
      <c r="D71" s="5">
        <v>2</v>
      </c>
      <c r="E71" s="5">
        <v>33</v>
      </c>
      <c r="F71" s="6">
        <v>27787.13</v>
      </c>
      <c r="G71" s="9">
        <f t="shared" ref="G71:G91" si="12">F71*1.037</f>
        <v>28815.253809999998</v>
      </c>
      <c r="H71" s="7">
        <v>1</v>
      </c>
      <c r="I71" s="6">
        <f t="shared" ref="I71:I91" si="13">F71*H71</f>
        <v>27787.13</v>
      </c>
      <c r="J71" s="6">
        <f t="shared" si="11"/>
        <v>28815.253809999998</v>
      </c>
      <c r="K71" s="6">
        <v>0</v>
      </c>
      <c r="L71" s="14">
        <f t="shared" ref="L71:L91" si="14">ROUND((D71*I71+E71*J71+K71),1)</f>
        <v>1006477.6</v>
      </c>
      <c r="M71" s="5">
        <v>87</v>
      </c>
      <c r="N71" s="5">
        <v>104</v>
      </c>
      <c r="O71" s="6">
        <v>11908.77</v>
      </c>
      <c r="P71" s="9">
        <f t="shared" ref="P71:P91" si="15">O71*1.037</f>
        <v>12349.394489999999</v>
      </c>
      <c r="Q71" s="7">
        <v>1</v>
      </c>
      <c r="R71" s="6">
        <f t="shared" ref="R71:R91" si="16">O71*Q71</f>
        <v>11908.77</v>
      </c>
      <c r="S71" s="6">
        <f t="shared" si="10"/>
        <v>12349.394489999999</v>
      </c>
      <c r="T71" s="6">
        <v>0</v>
      </c>
      <c r="U71" s="14">
        <f t="shared" ref="U71:U91" si="17">ROUND(N71*R71+N71*S71*11+T71,1)</f>
        <v>15366219.4</v>
      </c>
      <c r="V71" s="51">
        <f t="shared" si="9"/>
        <v>16372.7</v>
      </c>
    </row>
    <row r="72" spans="1:22">
      <c r="A72" s="22">
        <v>67</v>
      </c>
      <c r="B72" s="4" t="s">
        <v>89</v>
      </c>
      <c r="C72" s="5">
        <f t="shared" ref="C72:C91" si="18">D72+E72</f>
        <v>5</v>
      </c>
      <c r="D72" s="5">
        <v>2</v>
      </c>
      <c r="E72" s="5">
        <v>3</v>
      </c>
      <c r="F72" s="6">
        <v>27787.13</v>
      </c>
      <c r="G72" s="9">
        <f t="shared" si="12"/>
        <v>28815.253809999998</v>
      </c>
      <c r="H72" s="7">
        <v>1.42</v>
      </c>
      <c r="I72" s="6">
        <f t="shared" si="13"/>
        <v>39457.724600000001</v>
      </c>
      <c r="J72" s="6">
        <f t="shared" si="11"/>
        <v>40917.660410199998</v>
      </c>
      <c r="K72" s="6"/>
      <c r="L72" s="14">
        <f t="shared" si="14"/>
        <v>201668.4</v>
      </c>
      <c r="M72" s="5">
        <v>20</v>
      </c>
      <c r="N72" s="5">
        <v>25</v>
      </c>
      <c r="O72" s="6">
        <v>11908.77</v>
      </c>
      <c r="P72" s="9">
        <f t="shared" si="15"/>
        <v>12349.394489999999</v>
      </c>
      <c r="Q72" s="7">
        <v>1.42</v>
      </c>
      <c r="R72" s="6">
        <f t="shared" si="16"/>
        <v>16910.453399999999</v>
      </c>
      <c r="S72" s="6">
        <f t="shared" si="10"/>
        <v>17536.140175799996</v>
      </c>
      <c r="T72" s="6">
        <v>2826.7</v>
      </c>
      <c r="U72" s="14">
        <f t="shared" si="17"/>
        <v>5248026.5999999996</v>
      </c>
      <c r="V72" s="51">
        <f t="shared" ref="V72:V91" si="19">ROUND(((L72+U72)/1000),1)</f>
        <v>5449.7</v>
      </c>
    </row>
    <row r="73" spans="1:22">
      <c r="A73" s="22">
        <v>68</v>
      </c>
      <c r="B73" s="4" t="s">
        <v>66</v>
      </c>
      <c r="C73" s="5">
        <f t="shared" si="18"/>
        <v>55</v>
      </c>
      <c r="D73" s="5">
        <v>5</v>
      </c>
      <c r="E73" s="5">
        <v>50</v>
      </c>
      <c r="F73" s="6">
        <v>27787.13</v>
      </c>
      <c r="G73" s="9">
        <f t="shared" si="12"/>
        <v>28815.253809999998</v>
      </c>
      <c r="H73" s="7">
        <v>1.1499999999999999</v>
      </c>
      <c r="I73" s="6">
        <f t="shared" si="13"/>
        <v>31955.199499999999</v>
      </c>
      <c r="J73" s="6">
        <f t="shared" si="11"/>
        <v>33137.541881499994</v>
      </c>
      <c r="K73" s="6">
        <v>2000</v>
      </c>
      <c r="L73" s="14">
        <f t="shared" si="14"/>
        <v>1818653.1</v>
      </c>
      <c r="M73" s="5">
        <v>130</v>
      </c>
      <c r="N73" s="5">
        <v>156</v>
      </c>
      <c r="O73" s="6">
        <v>11908.77</v>
      </c>
      <c r="P73" s="9">
        <f t="shared" si="15"/>
        <v>12349.394489999999</v>
      </c>
      <c r="Q73" s="7">
        <v>1.1499999999999999</v>
      </c>
      <c r="R73" s="6">
        <f t="shared" si="16"/>
        <v>13695.085499999999</v>
      </c>
      <c r="S73" s="6">
        <f t="shared" ref="S73:S95" si="20">P73*Q73</f>
        <v>14201.803663499997</v>
      </c>
      <c r="T73" s="6">
        <v>6000</v>
      </c>
      <c r="U73" s="14">
        <f t="shared" si="17"/>
        <v>26512728.399999999</v>
      </c>
      <c r="V73" s="51">
        <f t="shared" si="19"/>
        <v>28331.4</v>
      </c>
    </row>
    <row r="74" spans="1:22">
      <c r="A74" s="22">
        <v>69</v>
      </c>
      <c r="B74" s="4" t="s">
        <v>27</v>
      </c>
      <c r="C74" s="5">
        <f t="shared" si="18"/>
        <v>7</v>
      </c>
      <c r="D74" s="5">
        <v>2</v>
      </c>
      <c r="E74" s="5">
        <v>5</v>
      </c>
      <c r="F74" s="6">
        <v>27787.13</v>
      </c>
      <c r="G74" s="9">
        <f t="shared" si="12"/>
        <v>28815.253809999998</v>
      </c>
      <c r="H74" s="7">
        <v>1</v>
      </c>
      <c r="I74" s="6">
        <f t="shared" si="13"/>
        <v>27787.13</v>
      </c>
      <c r="J74" s="6">
        <f t="shared" si="11"/>
        <v>28815.253809999998</v>
      </c>
      <c r="K74" s="6">
        <v>2708.35</v>
      </c>
      <c r="L74" s="14">
        <f t="shared" si="14"/>
        <v>202358.9</v>
      </c>
      <c r="M74" s="5">
        <v>28</v>
      </c>
      <c r="N74" s="5">
        <v>28</v>
      </c>
      <c r="O74" s="6">
        <v>11908.77</v>
      </c>
      <c r="P74" s="9">
        <f t="shared" si="15"/>
        <v>12349.394489999999</v>
      </c>
      <c r="Q74" s="7">
        <v>1</v>
      </c>
      <c r="R74" s="6">
        <f t="shared" si="16"/>
        <v>11908.77</v>
      </c>
      <c r="S74" s="6">
        <f t="shared" si="20"/>
        <v>12349.394489999999</v>
      </c>
      <c r="T74" s="6">
        <v>60584.78</v>
      </c>
      <c r="U74" s="14">
        <f t="shared" si="17"/>
        <v>4197643.8</v>
      </c>
      <c r="V74" s="51">
        <f t="shared" si="19"/>
        <v>4400</v>
      </c>
    </row>
    <row r="75" spans="1:22">
      <c r="A75" s="22">
        <v>70</v>
      </c>
      <c r="B75" s="4" t="s">
        <v>28</v>
      </c>
      <c r="C75" s="5">
        <f t="shared" si="18"/>
        <v>22</v>
      </c>
      <c r="D75" s="5">
        <v>3</v>
      </c>
      <c r="E75" s="5">
        <v>19</v>
      </c>
      <c r="F75" s="6">
        <v>27787.13</v>
      </c>
      <c r="G75" s="9">
        <f t="shared" si="12"/>
        <v>28815.253809999998</v>
      </c>
      <c r="H75" s="7">
        <v>1</v>
      </c>
      <c r="I75" s="6">
        <f t="shared" si="13"/>
        <v>27787.13</v>
      </c>
      <c r="J75" s="6">
        <f t="shared" si="11"/>
        <v>28815.253809999998</v>
      </c>
      <c r="K75" s="6">
        <v>0</v>
      </c>
      <c r="L75" s="14">
        <f t="shared" si="14"/>
        <v>630851.19999999995</v>
      </c>
      <c r="M75" s="5">
        <v>53</v>
      </c>
      <c r="N75" s="5">
        <v>53</v>
      </c>
      <c r="O75" s="6">
        <v>11908.77</v>
      </c>
      <c r="P75" s="9">
        <f t="shared" si="15"/>
        <v>12349.394489999999</v>
      </c>
      <c r="Q75" s="7">
        <v>1</v>
      </c>
      <c r="R75" s="6">
        <f t="shared" si="16"/>
        <v>11908.77</v>
      </c>
      <c r="S75" s="6">
        <f t="shared" si="20"/>
        <v>12349.394489999999</v>
      </c>
      <c r="T75" s="6">
        <v>0</v>
      </c>
      <c r="U75" s="14">
        <f t="shared" si="17"/>
        <v>7830861.7999999998</v>
      </c>
      <c r="V75" s="51">
        <f t="shared" si="19"/>
        <v>8461.7000000000007</v>
      </c>
    </row>
    <row r="76" spans="1:22">
      <c r="A76" s="22">
        <v>71</v>
      </c>
      <c r="B76" s="4" t="s">
        <v>29</v>
      </c>
      <c r="C76" s="5">
        <f t="shared" si="18"/>
        <v>23</v>
      </c>
      <c r="D76" s="5">
        <v>3</v>
      </c>
      <c r="E76" s="5">
        <v>20</v>
      </c>
      <c r="F76" s="6">
        <v>27787.13</v>
      </c>
      <c r="G76" s="9">
        <f t="shared" si="12"/>
        <v>28815.253809999998</v>
      </c>
      <c r="H76" s="7">
        <v>1</v>
      </c>
      <c r="I76" s="6">
        <f t="shared" si="13"/>
        <v>27787.13</v>
      </c>
      <c r="J76" s="6">
        <f t="shared" si="11"/>
        <v>28815.253809999998</v>
      </c>
      <c r="K76" s="6">
        <v>0</v>
      </c>
      <c r="L76" s="14">
        <f t="shared" si="14"/>
        <v>659666.5</v>
      </c>
      <c r="M76" s="5">
        <v>35</v>
      </c>
      <c r="N76" s="5">
        <v>35</v>
      </c>
      <c r="O76" s="6">
        <v>11908.77</v>
      </c>
      <c r="P76" s="9">
        <f t="shared" si="15"/>
        <v>12349.394489999999</v>
      </c>
      <c r="Q76" s="7">
        <v>1</v>
      </c>
      <c r="R76" s="6">
        <f t="shared" si="16"/>
        <v>11908.77</v>
      </c>
      <c r="S76" s="6">
        <f t="shared" si="20"/>
        <v>12349.394489999999</v>
      </c>
      <c r="T76" s="6">
        <v>0</v>
      </c>
      <c r="U76" s="14">
        <f t="shared" si="17"/>
        <v>5171323.8</v>
      </c>
      <c r="V76" s="51">
        <f t="shared" si="19"/>
        <v>5831</v>
      </c>
    </row>
    <row r="77" spans="1:22">
      <c r="A77" s="22">
        <v>72</v>
      </c>
      <c r="B77" s="4" t="s">
        <v>82</v>
      </c>
      <c r="C77" s="5">
        <f t="shared" si="18"/>
        <v>20</v>
      </c>
      <c r="D77" s="5">
        <v>1</v>
      </c>
      <c r="E77" s="5">
        <v>19</v>
      </c>
      <c r="F77" s="6">
        <v>27787.13</v>
      </c>
      <c r="G77" s="9">
        <f t="shared" si="12"/>
        <v>28815.253809999998</v>
      </c>
      <c r="H77" s="7">
        <v>1.4</v>
      </c>
      <c r="I77" s="6">
        <f t="shared" si="13"/>
        <v>38901.981999999996</v>
      </c>
      <c r="J77" s="6">
        <f t="shared" si="11"/>
        <v>40341.355333999993</v>
      </c>
      <c r="K77" s="6">
        <v>11568.4</v>
      </c>
      <c r="L77" s="14">
        <f t="shared" si="14"/>
        <v>816956.1</v>
      </c>
      <c r="M77" s="5">
        <v>42</v>
      </c>
      <c r="N77" s="5">
        <v>42</v>
      </c>
      <c r="O77" s="6">
        <v>11908.77</v>
      </c>
      <c r="P77" s="9">
        <f t="shared" si="15"/>
        <v>12349.394489999999</v>
      </c>
      <c r="Q77" s="7">
        <v>1.4</v>
      </c>
      <c r="R77" s="6">
        <f t="shared" si="16"/>
        <v>16672.277999999998</v>
      </c>
      <c r="S77" s="6">
        <f t="shared" si="20"/>
        <v>17289.152285999997</v>
      </c>
      <c r="T77" s="6">
        <v>127469.5</v>
      </c>
      <c r="U77" s="14">
        <f t="shared" si="17"/>
        <v>8815293.5</v>
      </c>
      <c r="V77" s="51">
        <f t="shared" si="19"/>
        <v>9632.2000000000007</v>
      </c>
    </row>
    <row r="78" spans="1:22">
      <c r="A78" s="22">
        <v>73</v>
      </c>
      <c r="B78" s="4" t="s">
        <v>30</v>
      </c>
      <c r="C78" s="5">
        <f t="shared" si="18"/>
        <v>16</v>
      </c>
      <c r="D78" s="5">
        <v>1</v>
      </c>
      <c r="E78" s="5">
        <v>15</v>
      </c>
      <c r="F78" s="6">
        <v>27787.13</v>
      </c>
      <c r="G78" s="9">
        <f t="shared" si="12"/>
        <v>28815.253809999998</v>
      </c>
      <c r="H78" s="7">
        <v>1</v>
      </c>
      <c r="I78" s="6">
        <f t="shared" si="13"/>
        <v>27787.13</v>
      </c>
      <c r="J78" s="6">
        <f t="shared" si="11"/>
        <v>28815.253809999998</v>
      </c>
      <c r="K78" s="6">
        <v>0</v>
      </c>
      <c r="L78" s="14">
        <f t="shared" si="14"/>
        <v>460015.9</v>
      </c>
      <c r="M78" s="5">
        <v>36</v>
      </c>
      <c r="N78" s="5">
        <v>47</v>
      </c>
      <c r="O78" s="6">
        <v>11908.77</v>
      </c>
      <c r="P78" s="9">
        <f t="shared" si="15"/>
        <v>12349.394489999999</v>
      </c>
      <c r="Q78" s="7">
        <v>1</v>
      </c>
      <c r="R78" s="6">
        <f t="shared" si="16"/>
        <v>11908.77</v>
      </c>
      <c r="S78" s="6">
        <f t="shared" si="20"/>
        <v>12349.394489999999</v>
      </c>
      <c r="T78" s="6">
        <v>0</v>
      </c>
      <c r="U78" s="14">
        <f t="shared" si="17"/>
        <v>6944349.0999999996</v>
      </c>
      <c r="V78" s="51">
        <f t="shared" si="19"/>
        <v>7404.4</v>
      </c>
    </row>
    <row r="79" spans="1:22">
      <c r="A79" s="22">
        <v>74</v>
      </c>
      <c r="B79" s="4" t="s">
        <v>67</v>
      </c>
      <c r="C79" s="5">
        <f t="shared" si="18"/>
        <v>21</v>
      </c>
      <c r="D79" s="5">
        <v>2</v>
      </c>
      <c r="E79" s="5">
        <v>19</v>
      </c>
      <c r="F79" s="6">
        <v>27787.13</v>
      </c>
      <c r="G79" s="9">
        <f t="shared" si="12"/>
        <v>28815.253809999998</v>
      </c>
      <c r="H79" s="7">
        <v>1.1599999999999999</v>
      </c>
      <c r="I79" s="6">
        <f t="shared" si="13"/>
        <v>32233.070799999998</v>
      </c>
      <c r="J79" s="6">
        <f t="shared" si="11"/>
        <v>33425.694419599997</v>
      </c>
      <c r="K79" s="6">
        <v>960</v>
      </c>
      <c r="L79" s="14">
        <f t="shared" si="14"/>
        <v>700514.3</v>
      </c>
      <c r="M79" s="5">
        <v>80</v>
      </c>
      <c r="N79" s="5">
        <v>80</v>
      </c>
      <c r="O79" s="6">
        <v>11908.77</v>
      </c>
      <c r="P79" s="9">
        <f t="shared" si="15"/>
        <v>12349.394489999999</v>
      </c>
      <c r="Q79" s="7">
        <v>1.1599999999999999</v>
      </c>
      <c r="R79" s="6">
        <f t="shared" si="16"/>
        <v>13814.173199999999</v>
      </c>
      <c r="S79" s="6">
        <f t="shared" si="20"/>
        <v>14325.297608399998</v>
      </c>
      <c r="T79" s="6">
        <v>17300</v>
      </c>
      <c r="U79" s="14">
        <f t="shared" si="17"/>
        <v>13728695.800000001</v>
      </c>
      <c r="V79" s="51">
        <f t="shared" si="19"/>
        <v>14429.2</v>
      </c>
    </row>
    <row r="80" spans="1:22">
      <c r="A80" s="22">
        <v>75</v>
      </c>
      <c r="B80" s="4" t="s">
        <v>63</v>
      </c>
      <c r="C80" s="5">
        <f t="shared" si="18"/>
        <v>31</v>
      </c>
      <c r="D80" s="5">
        <v>3</v>
      </c>
      <c r="E80" s="5">
        <v>28</v>
      </c>
      <c r="F80" s="6">
        <v>27787.13</v>
      </c>
      <c r="G80" s="9">
        <f t="shared" si="12"/>
        <v>28815.253809999998</v>
      </c>
      <c r="H80" s="7">
        <v>1</v>
      </c>
      <c r="I80" s="6">
        <f t="shared" si="13"/>
        <v>27787.13</v>
      </c>
      <c r="J80" s="6">
        <f t="shared" si="11"/>
        <v>28815.253809999998</v>
      </c>
      <c r="K80" s="6">
        <v>13028.92</v>
      </c>
      <c r="L80" s="14">
        <f t="shared" si="14"/>
        <v>903217.4</v>
      </c>
      <c r="M80" s="5">
        <v>38</v>
      </c>
      <c r="N80" s="5">
        <v>38</v>
      </c>
      <c r="O80" s="6">
        <v>11908.77</v>
      </c>
      <c r="P80" s="9">
        <f t="shared" si="15"/>
        <v>12349.394489999999</v>
      </c>
      <c r="Q80" s="7">
        <v>1</v>
      </c>
      <c r="R80" s="6">
        <f t="shared" si="16"/>
        <v>11908.77</v>
      </c>
      <c r="S80" s="6">
        <f t="shared" si="20"/>
        <v>12349.394489999999</v>
      </c>
      <c r="T80" s="6">
        <v>82309.009999999995</v>
      </c>
      <c r="U80" s="14">
        <f t="shared" si="17"/>
        <v>5696889.2000000002</v>
      </c>
      <c r="V80" s="51">
        <f t="shared" si="19"/>
        <v>6600.1</v>
      </c>
    </row>
    <row r="81" spans="1:22">
      <c r="A81" s="22">
        <v>76</v>
      </c>
      <c r="B81" s="4" t="s">
        <v>68</v>
      </c>
      <c r="C81" s="5">
        <f t="shared" si="18"/>
        <v>48</v>
      </c>
      <c r="D81" s="5">
        <v>4</v>
      </c>
      <c r="E81" s="5">
        <v>44</v>
      </c>
      <c r="F81" s="6">
        <v>27787.13</v>
      </c>
      <c r="G81" s="9">
        <f t="shared" si="12"/>
        <v>28815.253809999998</v>
      </c>
      <c r="H81" s="7">
        <v>1.1499999999999999</v>
      </c>
      <c r="I81" s="6">
        <f t="shared" si="13"/>
        <v>31955.199499999999</v>
      </c>
      <c r="J81" s="6">
        <f t="shared" si="11"/>
        <v>33137.541881499994</v>
      </c>
      <c r="K81" s="6">
        <v>0</v>
      </c>
      <c r="L81" s="14">
        <f t="shared" si="14"/>
        <v>1585872.6</v>
      </c>
      <c r="M81" s="5">
        <v>160</v>
      </c>
      <c r="N81" s="5">
        <v>160</v>
      </c>
      <c r="O81" s="6">
        <v>11908.77</v>
      </c>
      <c r="P81" s="9">
        <f t="shared" si="15"/>
        <v>12349.394489999999</v>
      </c>
      <c r="Q81" s="7">
        <v>1.1499999999999999</v>
      </c>
      <c r="R81" s="6">
        <f t="shared" si="16"/>
        <v>13695.085499999999</v>
      </c>
      <c r="S81" s="6">
        <f t="shared" si="20"/>
        <v>14201.803663499997</v>
      </c>
      <c r="T81" s="6">
        <v>0</v>
      </c>
      <c r="U81" s="14">
        <f t="shared" si="17"/>
        <v>27186388.100000001</v>
      </c>
      <c r="V81" s="51">
        <f t="shared" si="19"/>
        <v>28772.3</v>
      </c>
    </row>
    <row r="82" spans="1:22">
      <c r="A82" s="22">
        <v>77</v>
      </c>
      <c r="B82" s="4" t="s">
        <v>31</v>
      </c>
      <c r="C82" s="5">
        <f t="shared" si="18"/>
        <v>21</v>
      </c>
      <c r="D82" s="5">
        <v>2</v>
      </c>
      <c r="E82" s="5">
        <v>19</v>
      </c>
      <c r="F82" s="6">
        <v>27787.13</v>
      </c>
      <c r="G82" s="9">
        <f t="shared" si="12"/>
        <v>28815.253809999998</v>
      </c>
      <c r="H82" s="7">
        <v>1</v>
      </c>
      <c r="I82" s="6">
        <f t="shared" si="13"/>
        <v>27787.13</v>
      </c>
      <c r="J82" s="6">
        <f t="shared" si="11"/>
        <v>28815.253809999998</v>
      </c>
      <c r="K82" s="6">
        <v>0</v>
      </c>
      <c r="L82" s="14">
        <f t="shared" si="14"/>
        <v>603064.1</v>
      </c>
      <c r="M82" s="5">
        <v>32</v>
      </c>
      <c r="N82" s="5">
        <v>32</v>
      </c>
      <c r="O82" s="6">
        <v>11908.77</v>
      </c>
      <c r="P82" s="9">
        <f t="shared" si="15"/>
        <v>12349.394489999999</v>
      </c>
      <c r="Q82" s="7">
        <v>1</v>
      </c>
      <c r="R82" s="6">
        <f t="shared" si="16"/>
        <v>11908.77</v>
      </c>
      <c r="S82" s="6">
        <f t="shared" si="20"/>
        <v>12349.394489999999</v>
      </c>
      <c r="T82" s="6">
        <v>0</v>
      </c>
      <c r="U82" s="14">
        <f t="shared" si="17"/>
        <v>4728067.5</v>
      </c>
      <c r="V82" s="51">
        <f t="shared" si="19"/>
        <v>5331.1</v>
      </c>
    </row>
    <row r="83" spans="1:22">
      <c r="A83" s="22">
        <v>78</v>
      </c>
      <c r="B83" s="16" t="s">
        <v>97</v>
      </c>
      <c r="C83" s="5">
        <f t="shared" si="18"/>
        <v>70</v>
      </c>
      <c r="D83" s="5">
        <v>3</v>
      </c>
      <c r="E83" s="5">
        <v>67</v>
      </c>
      <c r="F83" s="6">
        <v>27787.13</v>
      </c>
      <c r="G83" s="9">
        <f t="shared" si="12"/>
        <v>28815.253809999998</v>
      </c>
      <c r="H83" s="7">
        <v>1</v>
      </c>
      <c r="I83" s="6">
        <f t="shared" si="13"/>
        <v>27787.13</v>
      </c>
      <c r="J83" s="6">
        <f t="shared" si="11"/>
        <v>28815.253809999998</v>
      </c>
      <c r="K83" s="6">
        <v>0</v>
      </c>
      <c r="L83" s="14">
        <f t="shared" si="14"/>
        <v>2013983.4</v>
      </c>
      <c r="M83" s="5">
        <v>130</v>
      </c>
      <c r="N83" s="5">
        <v>130</v>
      </c>
      <c r="O83" s="6">
        <v>11908.77</v>
      </c>
      <c r="P83" s="9">
        <f t="shared" si="15"/>
        <v>12349.394489999999</v>
      </c>
      <c r="Q83" s="7">
        <v>1</v>
      </c>
      <c r="R83" s="6">
        <f t="shared" si="16"/>
        <v>11908.77</v>
      </c>
      <c r="S83" s="6">
        <f t="shared" si="20"/>
        <v>12349.394489999999</v>
      </c>
      <c r="T83" s="6">
        <v>4000</v>
      </c>
      <c r="U83" s="14">
        <f t="shared" si="17"/>
        <v>19211774.199999999</v>
      </c>
      <c r="V83" s="51">
        <f t="shared" si="19"/>
        <v>21225.8</v>
      </c>
    </row>
    <row r="84" spans="1:22">
      <c r="A84" s="22">
        <v>79</v>
      </c>
      <c r="B84" s="16" t="s">
        <v>98</v>
      </c>
      <c r="C84" s="5">
        <f t="shared" si="18"/>
        <v>18</v>
      </c>
      <c r="D84" s="5">
        <v>1</v>
      </c>
      <c r="E84" s="5">
        <v>17</v>
      </c>
      <c r="F84" s="6">
        <v>27787.13</v>
      </c>
      <c r="G84" s="9">
        <f t="shared" si="12"/>
        <v>28815.253809999998</v>
      </c>
      <c r="H84" s="7">
        <v>1</v>
      </c>
      <c r="I84" s="6">
        <f t="shared" si="13"/>
        <v>27787.13</v>
      </c>
      <c r="J84" s="6">
        <f t="shared" si="11"/>
        <v>28815.253809999998</v>
      </c>
      <c r="K84" s="6">
        <v>1319.07</v>
      </c>
      <c r="L84" s="14">
        <f t="shared" si="14"/>
        <v>518965.5</v>
      </c>
      <c r="M84" s="5">
        <v>70</v>
      </c>
      <c r="N84" s="5">
        <v>70</v>
      </c>
      <c r="O84" s="6">
        <v>11908.77</v>
      </c>
      <c r="P84" s="9">
        <f t="shared" si="15"/>
        <v>12349.394489999999</v>
      </c>
      <c r="Q84" s="7">
        <v>1</v>
      </c>
      <c r="R84" s="6">
        <f t="shared" si="16"/>
        <v>11908.77</v>
      </c>
      <c r="S84" s="6">
        <f t="shared" si="20"/>
        <v>12349.394489999999</v>
      </c>
      <c r="T84" s="6">
        <v>33280.120000000003</v>
      </c>
      <c r="U84" s="14">
        <f t="shared" si="17"/>
        <v>10375927.800000001</v>
      </c>
      <c r="V84" s="51">
        <f t="shared" si="19"/>
        <v>10894.9</v>
      </c>
    </row>
    <row r="85" spans="1:22">
      <c r="A85" s="22">
        <v>80</v>
      </c>
      <c r="B85" s="17" t="s">
        <v>99</v>
      </c>
      <c r="C85" s="5">
        <f t="shared" si="18"/>
        <v>7</v>
      </c>
      <c r="D85" s="5">
        <v>1</v>
      </c>
      <c r="E85" s="5">
        <v>6</v>
      </c>
      <c r="F85" s="6">
        <v>27787.13</v>
      </c>
      <c r="G85" s="9">
        <f t="shared" si="12"/>
        <v>28815.253809999998</v>
      </c>
      <c r="H85" s="7">
        <v>1</v>
      </c>
      <c r="I85" s="6">
        <f t="shared" si="13"/>
        <v>27787.13</v>
      </c>
      <c r="J85" s="6">
        <f t="shared" si="11"/>
        <v>28815.253809999998</v>
      </c>
      <c r="K85" s="6">
        <v>0</v>
      </c>
      <c r="L85" s="14">
        <f t="shared" si="14"/>
        <v>200678.7</v>
      </c>
      <c r="M85" s="5">
        <v>12</v>
      </c>
      <c r="N85" s="5">
        <v>12</v>
      </c>
      <c r="O85" s="6">
        <v>11908.77</v>
      </c>
      <c r="P85" s="9">
        <f t="shared" si="15"/>
        <v>12349.394489999999</v>
      </c>
      <c r="Q85" s="7">
        <v>1</v>
      </c>
      <c r="R85" s="6">
        <f t="shared" si="16"/>
        <v>11908.77</v>
      </c>
      <c r="S85" s="6">
        <f t="shared" si="20"/>
        <v>12349.394489999999</v>
      </c>
      <c r="T85" s="6">
        <v>5905</v>
      </c>
      <c r="U85" s="14">
        <f t="shared" si="17"/>
        <v>1778930.3</v>
      </c>
      <c r="V85" s="51">
        <f t="shared" si="19"/>
        <v>1979.6</v>
      </c>
    </row>
    <row r="86" spans="1:22">
      <c r="A86" s="22">
        <v>81</v>
      </c>
      <c r="B86" s="4" t="s">
        <v>90</v>
      </c>
      <c r="C86" s="5">
        <f t="shared" si="18"/>
        <v>2</v>
      </c>
      <c r="D86" s="5">
        <v>1</v>
      </c>
      <c r="E86" s="5">
        <v>1</v>
      </c>
      <c r="F86" s="6">
        <v>27787.13</v>
      </c>
      <c r="G86" s="9">
        <f t="shared" si="12"/>
        <v>28815.253809999998</v>
      </c>
      <c r="H86" s="7">
        <v>1.27</v>
      </c>
      <c r="I86" s="6">
        <f t="shared" si="13"/>
        <v>35289.655100000004</v>
      </c>
      <c r="J86" s="6">
        <f t="shared" si="11"/>
        <v>36595.372338699999</v>
      </c>
      <c r="K86" s="6">
        <v>1045.78</v>
      </c>
      <c r="L86" s="14">
        <f t="shared" si="14"/>
        <v>72930.8</v>
      </c>
      <c r="M86" s="5">
        <v>13</v>
      </c>
      <c r="N86" s="5">
        <v>13</v>
      </c>
      <c r="O86" s="6">
        <v>11908.77</v>
      </c>
      <c r="P86" s="9">
        <f t="shared" si="15"/>
        <v>12349.394489999999</v>
      </c>
      <c r="Q86" s="7">
        <v>1.27</v>
      </c>
      <c r="R86" s="6">
        <f t="shared" si="16"/>
        <v>15124.137900000002</v>
      </c>
      <c r="S86" s="6">
        <f t="shared" si="20"/>
        <v>15683.731002299999</v>
      </c>
      <c r="T86" s="6">
        <v>35300.480000000003</v>
      </c>
      <c r="U86" s="14">
        <f t="shared" si="17"/>
        <v>2474687.7999999998</v>
      </c>
      <c r="V86" s="51">
        <f t="shared" si="19"/>
        <v>2547.6</v>
      </c>
    </row>
    <row r="87" spans="1:22">
      <c r="A87" s="22">
        <v>82</v>
      </c>
      <c r="B87" s="4" t="s">
        <v>41</v>
      </c>
      <c r="C87" s="5">
        <f t="shared" si="18"/>
        <v>2</v>
      </c>
      <c r="D87" s="5">
        <v>1</v>
      </c>
      <c r="E87" s="5">
        <v>1</v>
      </c>
      <c r="F87" s="6">
        <v>27787.13</v>
      </c>
      <c r="G87" s="9">
        <f t="shared" si="12"/>
        <v>28815.253809999998</v>
      </c>
      <c r="H87" s="7">
        <v>1.5</v>
      </c>
      <c r="I87" s="6">
        <f t="shared" si="13"/>
        <v>41680.695</v>
      </c>
      <c r="J87" s="6">
        <f t="shared" si="11"/>
        <v>43222.880714999999</v>
      </c>
      <c r="K87" s="6">
        <v>1114.79</v>
      </c>
      <c r="L87" s="14">
        <f t="shared" si="14"/>
        <v>86018.4</v>
      </c>
      <c r="M87" s="5">
        <v>6</v>
      </c>
      <c r="N87" s="5">
        <v>6</v>
      </c>
      <c r="O87" s="6">
        <v>11908.77</v>
      </c>
      <c r="P87" s="9">
        <f t="shared" si="15"/>
        <v>12349.394489999999</v>
      </c>
      <c r="Q87" s="7">
        <v>1.5</v>
      </c>
      <c r="R87" s="6">
        <f t="shared" si="16"/>
        <v>17863.154999999999</v>
      </c>
      <c r="S87" s="6">
        <f t="shared" si="20"/>
        <v>18524.091734999998</v>
      </c>
      <c r="T87" s="6">
        <v>0</v>
      </c>
      <c r="U87" s="14">
        <f t="shared" si="17"/>
        <v>1329769</v>
      </c>
      <c r="V87" s="51">
        <f t="shared" si="19"/>
        <v>1415.8</v>
      </c>
    </row>
    <row r="88" spans="1:22" ht="25.5">
      <c r="A88" s="22">
        <v>83</v>
      </c>
      <c r="B88" s="4" t="s">
        <v>69</v>
      </c>
      <c r="C88" s="5">
        <f t="shared" si="18"/>
        <v>15</v>
      </c>
      <c r="D88" s="5">
        <v>1</v>
      </c>
      <c r="E88" s="5">
        <v>14</v>
      </c>
      <c r="F88" s="6">
        <v>27787.13</v>
      </c>
      <c r="G88" s="9">
        <f t="shared" si="12"/>
        <v>28815.253809999998</v>
      </c>
      <c r="H88" s="7">
        <v>1.5</v>
      </c>
      <c r="I88" s="6">
        <f t="shared" si="13"/>
        <v>41680.695</v>
      </c>
      <c r="J88" s="6">
        <f t="shared" si="11"/>
        <v>43222.880714999999</v>
      </c>
      <c r="K88" s="6">
        <v>0</v>
      </c>
      <c r="L88" s="14">
        <f t="shared" si="14"/>
        <v>646801</v>
      </c>
      <c r="M88" s="5">
        <v>56</v>
      </c>
      <c r="N88" s="5">
        <v>56</v>
      </c>
      <c r="O88" s="6">
        <v>11908.77</v>
      </c>
      <c r="P88" s="9">
        <f t="shared" si="15"/>
        <v>12349.394489999999</v>
      </c>
      <c r="Q88" s="7">
        <v>1.5</v>
      </c>
      <c r="R88" s="6">
        <f t="shared" si="16"/>
        <v>17863.154999999999</v>
      </c>
      <c r="S88" s="6">
        <f t="shared" si="20"/>
        <v>18524.091734999998</v>
      </c>
      <c r="T88" s="6">
        <v>0</v>
      </c>
      <c r="U88" s="14">
        <f t="shared" si="17"/>
        <v>12411177.199999999</v>
      </c>
      <c r="V88" s="51">
        <f t="shared" si="19"/>
        <v>13058</v>
      </c>
    </row>
    <row r="89" spans="1:22">
      <c r="A89" s="22">
        <v>84</v>
      </c>
      <c r="B89" s="4" t="s">
        <v>91</v>
      </c>
      <c r="C89" s="5">
        <f t="shared" si="18"/>
        <v>2</v>
      </c>
      <c r="D89" s="5">
        <v>1</v>
      </c>
      <c r="E89" s="5">
        <v>1</v>
      </c>
      <c r="F89" s="6">
        <v>27787.13</v>
      </c>
      <c r="G89" s="9">
        <f t="shared" si="12"/>
        <v>28815.253809999998</v>
      </c>
      <c r="H89" s="7">
        <v>2</v>
      </c>
      <c r="I89" s="6">
        <f t="shared" si="13"/>
        <v>55574.26</v>
      </c>
      <c r="J89" s="6">
        <f t="shared" si="11"/>
        <v>57630.507619999997</v>
      </c>
      <c r="K89" s="6">
        <v>828</v>
      </c>
      <c r="L89" s="14">
        <f t="shared" si="14"/>
        <v>114032.8</v>
      </c>
      <c r="M89" s="5">
        <v>2</v>
      </c>
      <c r="N89" s="5">
        <v>2</v>
      </c>
      <c r="O89" s="6">
        <v>11908.77</v>
      </c>
      <c r="P89" s="9">
        <f t="shared" si="15"/>
        <v>12349.394489999999</v>
      </c>
      <c r="Q89" s="7">
        <v>2</v>
      </c>
      <c r="R89" s="6">
        <f t="shared" si="16"/>
        <v>23817.54</v>
      </c>
      <c r="S89" s="6">
        <f t="shared" si="20"/>
        <v>24698.788979999998</v>
      </c>
      <c r="T89" s="6">
        <v>6775.48</v>
      </c>
      <c r="U89" s="14">
        <f t="shared" si="17"/>
        <v>597783.9</v>
      </c>
      <c r="V89" s="51">
        <f t="shared" si="19"/>
        <v>711.8</v>
      </c>
    </row>
    <row r="90" spans="1:22" ht="25.5">
      <c r="A90" s="22">
        <v>85</v>
      </c>
      <c r="B90" s="4" t="s">
        <v>70</v>
      </c>
      <c r="C90" s="5">
        <f t="shared" si="18"/>
        <v>14</v>
      </c>
      <c r="D90" s="5">
        <v>1</v>
      </c>
      <c r="E90" s="5">
        <v>13</v>
      </c>
      <c r="F90" s="6">
        <v>27787.13</v>
      </c>
      <c r="G90" s="9">
        <f t="shared" si="12"/>
        <v>28815.253809999998</v>
      </c>
      <c r="H90" s="7">
        <v>1.5</v>
      </c>
      <c r="I90" s="6">
        <f t="shared" si="13"/>
        <v>41680.695</v>
      </c>
      <c r="J90" s="6">
        <f t="shared" si="11"/>
        <v>43222.880714999999</v>
      </c>
      <c r="K90" s="6">
        <v>0</v>
      </c>
      <c r="L90" s="14">
        <f t="shared" si="14"/>
        <v>603578.1</v>
      </c>
      <c r="M90" s="5">
        <v>28</v>
      </c>
      <c r="N90" s="5">
        <v>28</v>
      </c>
      <c r="O90" s="6">
        <v>11908.77</v>
      </c>
      <c r="P90" s="9">
        <f t="shared" si="15"/>
        <v>12349.394489999999</v>
      </c>
      <c r="Q90" s="7">
        <v>1.5</v>
      </c>
      <c r="R90" s="6">
        <f t="shared" si="16"/>
        <v>17863.154999999999</v>
      </c>
      <c r="S90" s="6">
        <f t="shared" si="20"/>
        <v>18524.091734999998</v>
      </c>
      <c r="T90" s="6">
        <v>1050.6400000000001</v>
      </c>
      <c r="U90" s="14">
        <f t="shared" si="17"/>
        <v>6206639.2000000002</v>
      </c>
      <c r="V90" s="51">
        <f t="shared" si="19"/>
        <v>6810.2</v>
      </c>
    </row>
    <row r="91" spans="1:22">
      <c r="A91" s="22">
        <v>86</v>
      </c>
      <c r="B91" s="4" t="s">
        <v>92</v>
      </c>
      <c r="C91" s="5">
        <f t="shared" si="18"/>
        <v>1</v>
      </c>
      <c r="D91" s="5">
        <v>0</v>
      </c>
      <c r="E91" s="5">
        <v>1</v>
      </c>
      <c r="F91" s="6">
        <v>27787.13</v>
      </c>
      <c r="G91" s="9">
        <f t="shared" si="12"/>
        <v>28815.253809999998</v>
      </c>
      <c r="H91" s="7">
        <v>1.4</v>
      </c>
      <c r="I91" s="6">
        <f t="shared" si="13"/>
        <v>38901.981999999996</v>
      </c>
      <c r="J91" s="6">
        <f t="shared" si="11"/>
        <v>40341.355333999993</v>
      </c>
      <c r="K91" s="6">
        <v>0</v>
      </c>
      <c r="L91" s="14">
        <f t="shared" si="14"/>
        <v>40341.4</v>
      </c>
      <c r="M91" s="5">
        <v>1</v>
      </c>
      <c r="N91" s="5">
        <v>1</v>
      </c>
      <c r="O91" s="6">
        <v>11908.77</v>
      </c>
      <c r="P91" s="9">
        <f t="shared" si="15"/>
        <v>12349.394489999999</v>
      </c>
      <c r="Q91" s="7">
        <v>1.4</v>
      </c>
      <c r="R91" s="6">
        <f t="shared" si="16"/>
        <v>16672.277999999998</v>
      </c>
      <c r="S91" s="6">
        <f t="shared" si="20"/>
        <v>17289.152285999997</v>
      </c>
      <c r="T91" s="6">
        <v>0</v>
      </c>
      <c r="U91" s="14">
        <f t="shared" si="17"/>
        <v>206853</v>
      </c>
      <c r="V91" s="51">
        <f t="shared" si="19"/>
        <v>247.2</v>
      </c>
    </row>
    <row r="92" spans="1:22">
      <c r="A92" s="3"/>
      <c r="B92" s="18" t="s">
        <v>100</v>
      </c>
      <c r="C92" s="5"/>
      <c r="D92" s="5"/>
      <c r="E92" s="5"/>
      <c r="F92" s="6"/>
      <c r="G92" s="9"/>
      <c r="H92" s="7"/>
      <c r="I92" s="7"/>
      <c r="J92" s="6"/>
      <c r="K92" s="6"/>
      <c r="L92" s="14"/>
      <c r="M92" s="5"/>
      <c r="N92" s="5"/>
      <c r="O92" s="6"/>
      <c r="P92" s="6"/>
      <c r="Q92" s="7"/>
      <c r="R92" s="7"/>
      <c r="S92" s="6"/>
      <c r="T92" s="6"/>
      <c r="U92" s="14"/>
      <c r="V92" s="23">
        <v>39173.5</v>
      </c>
    </row>
    <row r="93" spans="1:22" s="11" customFormat="1"/>
    <row r="94" spans="1:22" s="11" customFormat="1"/>
    <row r="95" spans="1:22" s="11" customFormat="1">
      <c r="U95" s="11" t="s">
        <v>110</v>
      </c>
      <c r="V95" s="52">
        <v>1073556.2</v>
      </c>
    </row>
    <row r="96" spans="1:22" s="11" customFormat="1">
      <c r="U96" s="11" t="s">
        <v>109</v>
      </c>
      <c r="V96" s="28">
        <f>V95-V5</f>
        <v>0</v>
      </c>
    </row>
    <row r="97" spans="21:22" s="11" customFormat="1">
      <c r="U97" s="11" t="s">
        <v>111</v>
      </c>
      <c r="V97" s="28">
        <f>V96*100/V95</f>
        <v>0</v>
      </c>
    </row>
    <row r="98" spans="21:22" s="11" customFormat="1"/>
    <row r="99" spans="21:22" s="11" customFormat="1"/>
    <row r="100" spans="21:22" s="11" customFormat="1"/>
    <row r="101" spans="21:22" s="11" customFormat="1"/>
    <row r="102" spans="21:22" s="11" customFormat="1"/>
    <row r="103" spans="21:22" s="11" customFormat="1"/>
    <row r="104" spans="21:22" s="11" customFormat="1"/>
    <row r="105" spans="21:22" s="11" customFormat="1"/>
    <row r="106" spans="21:22" s="11" customFormat="1"/>
    <row r="107" spans="21:22" s="11" customFormat="1"/>
    <row r="108" spans="21:22" s="11" customFormat="1"/>
    <row r="109" spans="21:22" s="11" customFormat="1"/>
    <row r="110" spans="21:22" s="11" customFormat="1"/>
    <row r="111" spans="21:22" s="11" customFormat="1"/>
    <row r="112" spans="21:2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pans="21:22" s="11" customFormat="1"/>
    <row r="322" spans="21:22" s="11" customFormat="1"/>
    <row r="323" spans="21:22" s="11" customFormat="1"/>
    <row r="324" spans="21:22" s="11" customFormat="1"/>
    <row r="325" spans="21:22" s="11" customFormat="1"/>
    <row r="326" spans="21:22" s="11" customFormat="1"/>
    <row r="327" spans="21:22" s="11" customFormat="1"/>
    <row r="328" spans="21:22" s="11" customFormat="1"/>
    <row r="329" spans="21:22" s="11" customFormat="1"/>
    <row r="330" spans="21:22" s="11" customFormat="1"/>
    <row r="331" spans="21:22" s="21" customFormat="1">
      <c r="U331" s="11"/>
      <c r="V331" s="11"/>
    </row>
    <row r="332" spans="21:22" s="21" customFormat="1">
      <c r="U332" s="11"/>
      <c r="V332" s="11"/>
    </row>
    <row r="333" spans="21:22" s="21" customFormat="1">
      <c r="U333" s="11"/>
      <c r="V333" s="11"/>
    </row>
    <row r="334" spans="21:22" s="21" customFormat="1">
      <c r="U334" s="11"/>
      <c r="V334" s="11"/>
    </row>
    <row r="335" spans="21:22" s="21" customFormat="1">
      <c r="U335" s="11"/>
      <c r="V335" s="11"/>
    </row>
    <row r="336" spans="21:22" s="21" customFormat="1">
      <c r="U336" s="11"/>
      <c r="V336" s="11"/>
    </row>
  </sheetData>
  <mergeCells count="14">
    <mergeCell ref="O2:S2"/>
    <mergeCell ref="T2:T3"/>
    <mergeCell ref="U2:U3"/>
    <mergeCell ref="V2:V3"/>
    <mergeCell ref="A1:V1"/>
    <mergeCell ref="A2:A3"/>
    <mergeCell ref="B2:B3"/>
    <mergeCell ref="C2:C3"/>
    <mergeCell ref="D2:E2"/>
    <mergeCell ref="F2:J2"/>
    <mergeCell ref="K2:K3"/>
    <mergeCell ref="L2:L3"/>
    <mergeCell ref="M2:M3"/>
    <mergeCell ref="N2:N3"/>
  </mergeCells>
  <pageMargins left="0.25" right="0.25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36"/>
  <sheetViews>
    <sheetView zoomScale="81" zoomScaleNormal="81" workbookViewId="0">
      <pane xSplit="2" ySplit="5" topLeftCell="C75" activePane="bottomRight" state="frozen"/>
      <selection pane="topRight" activeCell="C1" sqref="C1"/>
      <selection pane="bottomLeft" activeCell="A7" sqref="A7"/>
      <selection pane="bottomRight" activeCell="Y101" sqref="Y101"/>
    </sheetView>
  </sheetViews>
  <sheetFormatPr defaultRowHeight="15"/>
  <cols>
    <col min="1" max="1" width="3.7109375" customWidth="1"/>
    <col min="2" max="2" width="27.5703125" customWidth="1"/>
    <col min="3" max="3" width="8.140625" customWidth="1"/>
    <col min="4" max="4" width="6.5703125" customWidth="1"/>
    <col min="5" max="5" width="9" customWidth="1"/>
    <col min="6" max="6" width="10.85546875" customWidth="1"/>
    <col min="7" max="7" width="11.42578125" customWidth="1"/>
    <col min="8" max="8" width="8" customWidth="1"/>
    <col min="9" max="9" width="10.5703125" customWidth="1"/>
    <col min="10" max="10" width="11.5703125" customWidth="1"/>
    <col min="11" max="11" width="12.7109375" customWidth="1"/>
    <col min="12" max="12" width="13.85546875" style="15" customWidth="1"/>
    <col min="13" max="13" width="12.28515625" customWidth="1"/>
    <col min="14" max="14" width="12" customWidth="1"/>
    <col min="15" max="15" width="9.85546875" customWidth="1"/>
    <col min="16" max="16" width="9.7109375" customWidth="1"/>
    <col min="17" max="17" width="8.140625" customWidth="1"/>
    <col min="18" max="18" width="10.28515625" customWidth="1"/>
    <col min="19" max="19" width="11.5703125" customWidth="1"/>
    <col min="20" max="20" width="14" customWidth="1"/>
    <col min="21" max="21" width="17.7109375" style="11" customWidth="1"/>
    <col min="22" max="22" width="15.42578125" style="11" customWidth="1"/>
  </cols>
  <sheetData>
    <row r="1" spans="1:22" ht="60.75" customHeight="1">
      <c r="A1" s="55" t="s">
        <v>131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30.75" customHeight="1">
      <c r="A2" s="62" t="s">
        <v>1</v>
      </c>
      <c r="B2" s="62" t="s">
        <v>2</v>
      </c>
      <c r="C2" s="63" t="s">
        <v>3</v>
      </c>
      <c r="D2" s="64" t="s">
        <v>4</v>
      </c>
      <c r="E2" s="65"/>
      <c r="F2" s="64" t="s">
        <v>5</v>
      </c>
      <c r="G2" s="66"/>
      <c r="H2" s="66"/>
      <c r="I2" s="66"/>
      <c r="J2" s="65"/>
      <c r="K2" s="63" t="s">
        <v>6</v>
      </c>
      <c r="L2" s="67" t="s">
        <v>117</v>
      </c>
      <c r="M2" s="63" t="s">
        <v>7</v>
      </c>
      <c r="N2" s="63" t="s">
        <v>8</v>
      </c>
      <c r="O2" s="64" t="s">
        <v>9</v>
      </c>
      <c r="P2" s="66"/>
      <c r="Q2" s="66"/>
      <c r="R2" s="66"/>
      <c r="S2" s="65"/>
      <c r="T2" s="63" t="s">
        <v>6</v>
      </c>
      <c r="U2" s="67" t="s">
        <v>121</v>
      </c>
      <c r="V2" s="68" t="s">
        <v>122</v>
      </c>
    </row>
    <row r="3" spans="1:22" ht="147.75" customHeight="1">
      <c r="A3" s="69"/>
      <c r="B3" s="69"/>
      <c r="C3" s="70"/>
      <c r="D3" s="71" t="s">
        <v>11</v>
      </c>
      <c r="E3" s="71" t="s">
        <v>12</v>
      </c>
      <c r="F3" s="71" t="s">
        <v>132</v>
      </c>
      <c r="G3" s="74" t="s">
        <v>135</v>
      </c>
      <c r="H3" s="71" t="s">
        <v>13</v>
      </c>
      <c r="I3" s="71" t="s">
        <v>133</v>
      </c>
      <c r="J3" s="71" t="s">
        <v>136</v>
      </c>
      <c r="K3" s="70"/>
      <c r="L3" s="72"/>
      <c r="M3" s="70"/>
      <c r="N3" s="70"/>
      <c r="O3" s="71" t="s">
        <v>132</v>
      </c>
      <c r="P3" s="74" t="s">
        <v>137</v>
      </c>
      <c r="Q3" s="71" t="s">
        <v>13</v>
      </c>
      <c r="R3" s="71" t="s">
        <v>134</v>
      </c>
      <c r="S3" s="71" t="s">
        <v>138</v>
      </c>
      <c r="T3" s="70"/>
      <c r="U3" s="72"/>
      <c r="V3" s="73"/>
    </row>
    <row r="4" spans="1:22" ht="15" customHeight="1">
      <c r="A4" s="1"/>
      <c r="B4" s="1">
        <v>1</v>
      </c>
      <c r="C4" s="2">
        <v>2</v>
      </c>
      <c r="D4" s="2">
        <v>3</v>
      </c>
      <c r="E4" s="2">
        <v>4</v>
      </c>
      <c r="F4" s="1">
        <v>5</v>
      </c>
      <c r="G4" s="2">
        <v>6</v>
      </c>
      <c r="H4" s="2">
        <v>7</v>
      </c>
      <c r="I4" s="2">
        <v>8</v>
      </c>
      <c r="J4" s="1">
        <v>9</v>
      </c>
      <c r="K4" s="2">
        <v>10</v>
      </c>
      <c r="L4" s="2">
        <v>11</v>
      </c>
      <c r="M4" s="2">
        <v>12</v>
      </c>
      <c r="N4" s="1">
        <v>13</v>
      </c>
      <c r="O4" s="2">
        <v>14</v>
      </c>
      <c r="P4" s="2">
        <v>15</v>
      </c>
      <c r="Q4" s="2">
        <v>16</v>
      </c>
      <c r="R4" s="1">
        <v>17</v>
      </c>
      <c r="S4" s="2">
        <v>18</v>
      </c>
      <c r="T4" s="2">
        <v>19</v>
      </c>
      <c r="U4" s="2">
        <v>20</v>
      </c>
      <c r="V4" s="1">
        <v>21</v>
      </c>
    </row>
    <row r="5" spans="1:22" ht="18.75" customHeight="1">
      <c r="A5" s="24"/>
      <c r="B5" s="25" t="s">
        <v>14</v>
      </c>
      <c r="C5" s="26">
        <f>SUM(C6:C91)</f>
        <v>1884</v>
      </c>
      <c r="D5" s="26">
        <f t="shared" ref="D5:E5" si="0">SUM(D6:D91)</f>
        <v>255</v>
      </c>
      <c r="E5" s="26">
        <f t="shared" si="0"/>
        <v>1629</v>
      </c>
      <c r="F5" s="13"/>
      <c r="G5" s="13"/>
      <c r="H5" s="27"/>
      <c r="I5" s="27"/>
      <c r="J5" s="13"/>
      <c r="K5" s="13">
        <f>SUM(K6:K91)</f>
        <v>251830.97000000006</v>
      </c>
      <c r="L5" s="13">
        <f>SUM(L6:L91)</f>
        <v>63189776.399999999</v>
      </c>
      <c r="M5" s="26">
        <f>SUM(M6:M91)</f>
        <v>5385</v>
      </c>
      <c r="N5" s="26">
        <f>SUM(N6:N91)</f>
        <v>5764</v>
      </c>
      <c r="O5" s="13"/>
      <c r="P5" s="13"/>
      <c r="Q5" s="27"/>
      <c r="R5" s="27"/>
      <c r="S5" s="13"/>
      <c r="T5" s="13">
        <f>SUM(T6:T91)</f>
        <v>3429667.6199999996</v>
      </c>
      <c r="U5" s="13">
        <f>SUM(U6:U91)</f>
        <v>1012162193.9</v>
      </c>
      <c r="V5" s="40">
        <f>SUM(V6:V92)</f>
        <v>1123758.3999999992</v>
      </c>
    </row>
    <row r="6" spans="1:22">
      <c r="A6" s="22">
        <v>1</v>
      </c>
      <c r="B6" s="4" t="s">
        <v>42</v>
      </c>
      <c r="C6" s="5">
        <f>D6+E6</f>
        <v>1</v>
      </c>
      <c r="D6" s="5">
        <v>0</v>
      </c>
      <c r="E6" s="5">
        <v>1</v>
      </c>
      <c r="F6" s="6">
        <v>28815.25</v>
      </c>
      <c r="G6" s="9">
        <f>F6*1.04</f>
        <v>29967.86</v>
      </c>
      <c r="H6" s="7">
        <v>1</v>
      </c>
      <c r="I6" s="6">
        <f>F6*H6</f>
        <v>28815.25</v>
      </c>
      <c r="J6" s="6">
        <f t="shared" ref="J6:J69" si="1">G6*H6</f>
        <v>29967.86</v>
      </c>
      <c r="K6" s="6">
        <v>420</v>
      </c>
      <c r="L6" s="14">
        <f>ROUND((D6*I6+E6*J6+K6),1)</f>
        <v>30387.9</v>
      </c>
      <c r="M6" s="5">
        <v>13</v>
      </c>
      <c r="N6" s="5">
        <v>13</v>
      </c>
      <c r="O6" s="6">
        <v>12349.39</v>
      </c>
      <c r="P6" s="9">
        <f>O6*1.04</f>
        <v>12843.365599999999</v>
      </c>
      <c r="Q6" s="7">
        <v>1</v>
      </c>
      <c r="R6" s="6">
        <f>O6*Q6</f>
        <v>12349.39</v>
      </c>
      <c r="S6" s="6">
        <f>P6*Q6</f>
        <v>12843.365599999999</v>
      </c>
      <c r="T6" s="6">
        <v>20000</v>
      </c>
      <c r="U6" s="14">
        <f>ROUND(N6*R6+N6*S6*11+T6,1)</f>
        <v>2017143.4</v>
      </c>
      <c r="V6" s="51">
        <f>ROUND(((L6+U6)/1000),1)</f>
        <v>2047.5</v>
      </c>
    </row>
    <row r="7" spans="1:22">
      <c r="A7" s="22">
        <v>2</v>
      </c>
      <c r="B7" s="4" t="s">
        <v>71</v>
      </c>
      <c r="C7" s="5">
        <f>D7+E7</f>
        <v>10</v>
      </c>
      <c r="D7" s="5">
        <v>2</v>
      </c>
      <c r="E7" s="5">
        <v>8</v>
      </c>
      <c r="F7" s="6">
        <v>28815.25</v>
      </c>
      <c r="G7" s="9">
        <f t="shared" ref="G7:G70" si="2">F7*1.04</f>
        <v>29967.86</v>
      </c>
      <c r="H7" s="7">
        <v>1.4</v>
      </c>
      <c r="I7" s="6">
        <f t="shared" ref="I7:I70" si="3">F7*H7</f>
        <v>40341.35</v>
      </c>
      <c r="J7" s="6">
        <f t="shared" si="1"/>
        <v>41955.004000000001</v>
      </c>
      <c r="K7" s="6">
        <v>0</v>
      </c>
      <c r="L7" s="14">
        <f t="shared" ref="L7:L70" si="4">ROUND((D7*I7+E7*J7+K7),1)</f>
        <v>416322.7</v>
      </c>
      <c r="M7" s="5">
        <v>25</v>
      </c>
      <c r="N7" s="5">
        <v>25</v>
      </c>
      <c r="O7" s="6">
        <v>12349.39</v>
      </c>
      <c r="P7" s="9">
        <f t="shared" ref="P7:P70" si="5">O7*1.04</f>
        <v>12843.365599999999</v>
      </c>
      <c r="Q7" s="7">
        <v>1.4</v>
      </c>
      <c r="R7" s="6">
        <f t="shared" ref="R7:R70" si="6">O7*Q7</f>
        <v>17289.145999999997</v>
      </c>
      <c r="S7" s="6">
        <f>P7*Q7</f>
        <v>17980.711839999996</v>
      </c>
      <c r="T7" s="6">
        <v>0</v>
      </c>
      <c r="U7" s="14">
        <f t="shared" ref="U7:U70" si="7">ROUND(N7*R7+N7*S7*11+T7,1)</f>
        <v>5376924.4000000004</v>
      </c>
      <c r="V7" s="51">
        <f>ROUND(((L7+U7)/1000),1)</f>
        <v>5793.2</v>
      </c>
    </row>
    <row r="8" spans="1:22">
      <c r="A8" s="22">
        <v>3</v>
      </c>
      <c r="B8" s="4" t="s">
        <v>53</v>
      </c>
      <c r="C8" s="5">
        <f t="shared" ref="C8:C71" si="8">D8+E8</f>
        <v>65</v>
      </c>
      <c r="D8" s="5">
        <v>5</v>
      </c>
      <c r="E8" s="5">
        <v>60</v>
      </c>
      <c r="F8" s="6">
        <v>28815.25</v>
      </c>
      <c r="G8" s="9">
        <f t="shared" si="2"/>
        <v>29967.86</v>
      </c>
      <c r="H8" s="7">
        <v>1.1499999999999999</v>
      </c>
      <c r="I8" s="6">
        <f t="shared" si="3"/>
        <v>33137.537499999999</v>
      </c>
      <c r="J8" s="6">
        <f t="shared" si="1"/>
        <v>34463.038999999997</v>
      </c>
      <c r="K8" s="6">
        <v>0</v>
      </c>
      <c r="L8" s="14">
        <f t="shared" si="4"/>
        <v>2233470</v>
      </c>
      <c r="M8" s="5">
        <v>161</v>
      </c>
      <c r="N8" s="5">
        <v>161</v>
      </c>
      <c r="O8" s="6">
        <v>12349.39</v>
      </c>
      <c r="P8" s="9">
        <f t="shared" si="5"/>
        <v>12843.365599999999</v>
      </c>
      <c r="Q8" s="7">
        <v>1.1499999999999999</v>
      </c>
      <c r="R8" s="6">
        <f t="shared" si="6"/>
        <v>14201.798499999999</v>
      </c>
      <c r="S8" s="6">
        <f>P8*Q8</f>
        <v>14769.870439999999</v>
      </c>
      <c r="T8" s="6">
        <v>0</v>
      </c>
      <c r="U8" s="14">
        <f t="shared" si="7"/>
        <v>28443930.100000001</v>
      </c>
      <c r="V8" s="51">
        <f t="shared" ref="V8:V71" si="9">ROUND(((L8+U8)/1000),1)</f>
        <v>30677.4</v>
      </c>
    </row>
    <row r="9" spans="1:22">
      <c r="A9" s="22">
        <v>4</v>
      </c>
      <c r="B9" s="4" t="s">
        <v>72</v>
      </c>
      <c r="C9" s="5">
        <f t="shared" si="8"/>
        <v>39</v>
      </c>
      <c r="D9" s="5">
        <v>3</v>
      </c>
      <c r="E9" s="5">
        <v>36</v>
      </c>
      <c r="F9" s="6">
        <v>28815.25</v>
      </c>
      <c r="G9" s="9">
        <f t="shared" si="2"/>
        <v>29967.86</v>
      </c>
      <c r="H9" s="7">
        <v>1.21</v>
      </c>
      <c r="I9" s="6">
        <f t="shared" si="3"/>
        <v>34866.452499999999</v>
      </c>
      <c r="J9" s="6">
        <f t="shared" si="1"/>
        <v>36261.1106</v>
      </c>
      <c r="K9" s="6">
        <v>0</v>
      </c>
      <c r="L9" s="14">
        <f t="shared" si="4"/>
        <v>1409999.3</v>
      </c>
      <c r="M9" s="5">
        <v>89</v>
      </c>
      <c r="N9" s="5">
        <v>89</v>
      </c>
      <c r="O9" s="6">
        <v>12349.39</v>
      </c>
      <c r="P9" s="9">
        <f t="shared" si="5"/>
        <v>12843.365599999999</v>
      </c>
      <c r="Q9" s="7">
        <v>1.21</v>
      </c>
      <c r="R9" s="6">
        <f t="shared" si="6"/>
        <v>14942.7619</v>
      </c>
      <c r="S9" s="6">
        <f t="shared" ref="S9:S72" si="10">P9*Q9</f>
        <v>15540.472375999998</v>
      </c>
      <c r="T9" s="6">
        <v>0</v>
      </c>
      <c r="U9" s="14">
        <f t="shared" si="7"/>
        <v>16544028.300000001</v>
      </c>
      <c r="V9" s="51">
        <f t="shared" si="9"/>
        <v>17954</v>
      </c>
    </row>
    <row r="10" spans="1:22">
      <c r="A10" s="22">
        <v>5</v>
      </c>
      <c r="B10" s="4" t="s">
        <v>49</v>
      </c>
      <c r="C10" s="5">
        <f t="shared" si="8"/>
        <v>30</v>
      </c>
      <c r="D10" s="5">
        <v>5</v>
      </c>
      <c r="E10" s="5">
        <v>25</v>
      </c>
      <c r="F10" s="6">
        <v>28815.25</v>
      </c>
      <c r="G10" s="9">
        <f t="shared" si="2"/>
        <v>29967.86</v>
      </c>
      <c r="H10" s="7">
        <v>1</v>
      </c>
      <c r="I10" s="6">
        <f t="shared" si="3"/>
        <v>28815.25</v>
      </c>
      <c r="J10" s="6">
        <f t="shared" si="1"/>
        <v>29967.86</v>
      </c>
      <c r="K10" s="6">
        <v>5080.8599999999997</v>
      </c>
      <c r="L10" s="14">
        <f t="shared" si="4"/>
        <v>898353.6</v>
      </c>
      <c r="M10" s="5">
        <v>60</v>
      </c>
      <c r="N10" s="5">
        <v>76</v>
      </c>
      <c r="O10" s="6">
        <v>12349.39</v>
      </c>
      <c r="P10" s="9">
        <f t="shared" si="5"/>
        <v>12843.365599999999</v>
      </c>
      <c r="Q10" s="7">
        <v>1</v>
      </c>
      <c r="R10" s="6">
        <f t="shared" si="6"/>
        <v>12349.39</v>
      </c>
      <c r="S10" s="6">
        <f t="shared" si="10"/>
        <v>12843.365599999999</v>
      </c>
      <c r="T10" s="6">
        <v>35275.660000000003</v>
      </c>
      <c r="U10" s="14">
        <f t="shared" si="7"/>
        <v>11710882.9</v>
      </c>
      <c r="V10" s="51">
        <f t="shared" si="9"/>
        <v>12609.2</v>
      </c>
    </row>
    <row r="11" spans="1:22">
      <c r="A11" s="22">
        <v>6</v>
      </c>
      <c r="B11" s="4" t="s">
        <v>50</v>
      </c>
      <c r="C11" s="5">
        <f t="shared" si="8"/>
        <v>4</v>
      </c>
      <c r="D11" s="5">
        <v>1</v>
      </c>
      <c r="E11" s="5">
        <v>3</v>
      </c>
      <c r="F11" s="6">
        <v>28815.25</v>
      </c>
      <c r="G11" s="9">
        <f t="shared" si="2"/>
        <v>29967.86</v>
      </c>
      <c r="H11" s="7">
        <v>1</v>
      </c>
      <c r="I11" s="6">
        <f t="shared" si="3"/>
        <v>28815.25</v>
      </c>
      <c r="J11" s="6">
        <f t="shared" si="1"/>
        <v>29967.86</v>
      </c>
      <c r="K11" s="6">
        <v>1650</v>
      </c>
      <c r="L11" s="14">
        <f t="shared" si="4"/>
        <v>120368.8</v>
      </c>
      <c r="M11" s="5">
        <v>7</v>
      </c>
      <c r="N11" s="5">
        <v>7</v>
      </c>
      <c r="O11" s="6">
        <v>12349.39</v>
      </c>
      <c r="P11" s="9">
        <f t="shared" si="5"/>
        <v>12843.365599999999</v>
      </c>
      <c r="Q11" s="7">
        <v>1</v>
      </c>
      <c r="R11" s="6">
        <f t="shared" si="6"/>
        <v>12349.39</v>
      </c>
      <c r="S11" s="6">
        <f t="shared" si="10"/>
        <v>12843.365599999999</v>
      </c>
      <c r="T11" s="6">
        <v>14856.19</v>
      </c>
      <c r="U11" s="14">
        <f t="shared" si="7"/>
        <v>1090241.1000000001</v>
      </c>
      <c r="V11" s="51">
        <f t="shared" si="9"/>
        <v>1210.5999999999999</v>
      </c>
    </row>
    <row r="12" spans="1:22" ht="18" customHeight="1">
      <c r="A12" s="22">
        <v>7</v>
      </c>
      <c r="B12" s="4" t="s">
        <v>93</v>
      </c>
      <c r="C12" s="5">
        <f t="shared" si="8"/>
        <v>2</v>
      </c>
      <c r="D12" s="5">
        <v>0</v>
      </c>
      <c r="E12" s="5">
        <v>2</v>
      </c>
      <c r="F12" s="6">
        <v>28815.25</v>
      </c>
      <c r="G12" s="9">
        <f t="shared" si="2"/>
        <v>29967.86</v>
      </c>
      <c r="H12" s="7">
        <v>1</v>
      </c>
      <c r="I12" s="6">
        <f t="shared" si="3"/>
        <v>28815.25</v>
      </c>
      <c r="J12" s="6">
        <f t="shared" si="1"/>
        <v>29967.86</v>
      </c>
      <c r="K12" s="6">
        <v>840</v>
      </c>
      <c r="L12" s="14">
        <f t="shared" si="4"/>
        <v>60775.7</v>
      </c>
      <c r="M12" s="5">
        <v>8</v>
      </c>
      <c r="N12" s="5">
        <v>10</v>
      </c>
      <c r="O12" s="6">
        <v>12349.39</v>
      </c>
      <c r="P12" s="9">
        <f t="shared" si="5"/>
        <v>12843.365599999999</v>
      </c>
      <c r="Q12" s="7">
        <v>1</v>
      </c>
      <c r="R12" s="6">
        <f t="shared" si="6"/>
        <v>12349.39</v>
      </c>
      <c r="S12" s="6">
        <f t="shared" si="10"/>
        <v>12843.365599999999</v>
      </c>
      <c r="T12" s="6">
        <v>21500</v>
      </c>
      <c r="U12" s="14">
        <f t="shared" si="7"/>
        <v>1557764.1</v>
      </c>
      <c r="V12" s="51">
        <f t="shared" si="9"/>
        <v>1618.5</v>
      </c>
    </row>
    <row r="13" spans="1:22">
      <c r="A13" s="22">
        <v>8</v>
      </c>
      <c r="B13" s="4" t="s">
        <v>43</v>
      </c>
      <c r="C13" s="5">
        <f t="shared" si="8"/>
        <v>6</v>
      </c>
      <c r="D13" s="5">
        <v>1</v>
      </c>
      <c r="E13" s="5">
        <v>5</v>
      </c>
      <c r="F13" s="6">
        <v>28815.25</v>
      </c>
      <c r="G13" s="9">
        <f t="shared" si="2"/>
        <v>29967.86</v>
      </c>
      <c r="H13" s="7">
        <v>1.2</v>
      </c>
      <c r="I13" s="6">
        <f t="shared" si="3"/>
        <v>34578.299999999996</v>
      </c>
      <c r="J13" s="6">
        <f t="shared" si="1"/>
        <v>35961.432000000001</v>
      </c>
      <c r="K13" s="6">
        <v>0</v>
      </c>
      <c r="L13" s="14">
        <f t="shared" si="4"/>
        <v>214385.5</v>
      </c>
      <c r="M13" s="5">
        <v>25</v>
      </c>
      <c r="N13" s="5">
        <v>25</v>
      </c>
      <c r="O13" s="6">
        <v>12349.39</v>
      </c>
      <c r="P13" s="9">
        <f t="shared" si="5"/>
        <v>12843.365599999999</v>
      </c>
      <c r="Q13" s="7">
        <v>1.2</v>
      </c>
      <c r="R13" s="6">
        <f t="shared" si="6"/>
        <v>14819.267999999998</v>
      </c>
      <c r="S13" s="6">
        <f t="shared" si="10"/>
        <v>15412.038719999999</v>
      </c>
      <c r="T13" s="6">
        <v>0</v>
      </c>
      <c r="U13" s="14">
        <f t="shared" si="7"/>
        <v>4608792.3</v>
      </c>
      <c r="V13" s="51">
        <f t="shared" si="9"/>
        <v>4823.2</v>
      </c>
    </row>
    <row r="14" spans="1:22" s="11" customFormat="1" ht="18" customHeight="1">
      <c r="A14" s="22">
        <v>9</v>
      </c>
      <c r="B14" s="4" t="s">
        <v>94</v>
      </c>
      <c r="C14" s="5">
        <f t="shared" si="8"/>
        <v>2</v>
      </c>
      <c r="D14" s="5">
        <v>1</v>
      </c>
      <c r="E14" s="5">
        <v>1</v>
      </c>
      <c r="F14" s="6">
        <v>28815.25</v>
      </c>
      <c r="G14" s="9">
        <f t="shared" si="2"/>
        <v>29967.86</v>
      </c>
      <c r="H14" s="7">
        <v>1</v>
      </c>
      <c r="I14" s="6">
        <f t="shared" si="3"/>
        <v>28815.25</v>
      </c>
      <c r="J14" s="6">
        <f t="shared" si="1"/>
        <v>29967.86</v>
      </c>
      <c r="K14" s="6">
        <v>0</v>
      </c>
      <c r="L14" s="14">
        <f t="shared" si="4"/>
        <v>58783.1</v>
      </c>
      <c r="M14" s="5">
        <v>13</v>
      </c>
      <c r="N14" s="5">
        <v>13</v>
      </c>
      <c r="O14" s="6">
        <v>12349.39</v>
      </c>
      <c r="P14" s="9">
        <f t="shared" si="5"/>
        <v>12843.365599999999</v>
      </c>
      <c r="Q14" s="7">
        <v>1</v>
      </c>
      <c r="R14" s="6">
        <f t="shared" si="6"/>
        <v>12349.39</v>
      </c>
      <c r="S14" s="6">
        <f t="shared" si="10"/>
        <v>12843.365599999999</v>
      </c>
      <c r="T14" s="6">
        <v>0</v>
      </c>
      <c r="U14" s="14">
        <f t="shared" si="7"/>
        <v>1997143.4</v>
      </c>
      <c r="V14" s="51">
        <f t="shared" si="9"/>
        <v>2055.9</v>
      </c>
    </row>
    <row r="15" spans="1:22">
      <c r="A15" s="22">
        <v>10</v>
      </c>
      <c r="B15" s="4" t="s">
        <v>32</v>
      </c>
      <c r="C15" s="5">
        <f t="shared" si="8"/>
        <v>15</v>
      </c>
      <c r="D15" s="5">
        <v>3</v>
      </c>
      <c r="E15" s="5">
        <v>12</v>
      </c>
      <c r="F15" s="6">
        <v>28815.25</v>
      </c>
      <c r="G15" s="9">
        <f t="shared" si="2"/>
        <v>29967.86</v>
      </c>
      <c r="H15" s="7">
        <v>1.2070000000000001</v>
      </c>
      <c r="I15" s="6">
        <f t="shared" si="3"/>
        <v>34780.00675</v>
      </c>
      <c r="J15" s="6">
        <f t="shared" si="1"/>
        <v>36171.207020000002</v>
      </c>
      <c r="K15" s="6">
        <v>0</v>
      </c>
      <c r="L15" s="14">
        <f t="shared" si="4"/>
        <v>538394.5</v>
      </c>
      <c r="M15" s="5">
        <v>27</v>
      </c>
      <c r="N15" s="5">
        <v>30</v>
      </c>
      <c r="O15" s="6">
        <v>12349.39</v>
      </c>
      <c r="P15" s="9">
        <f t="shared" si="5"/>
        <v>12843.365599999999</v>
      </c>
      <c r="Q15" s="7">
        <v>1.2070000000000001</v>
      </c>
      <c r="R15" s="6">
        <f t="shared" si="6"/>
        <v>14905.713729999999</v>
      </c>
      <c r="S15" s="6">
        <f t="shared" si="10"/>
        <v>15501.9422792</v>
      </c>
      <c r="T15" s="6">
        <v>2550</v>
      </c>
      <c r="U15" s="14">
        <f t="shared" si="7"/>
        <v>5565362.4000000004</v>
      </c>
      <c r="V15" s="51">
        <f t="shared" si="9"/>
        <v>6103.8</v>
      </c>
    </row>
    <row r="16" spans="1:22">
      <c r="A16" s="22">
        <v>11</v>
      </c>
      <c r="B16" s="4" t="s">
        <v>33</v>
      </c>
      <c r="C16" s="5">
        <f t="shared" si="8"/>
        <v>20</v>
      </c>
      <c r="D16" s="5">
        <v>0</v>
      </c>
      <c r="E16" s="5">
        <v>20</v>
      </c>
      <c r="F16" s="6">
        <v>28815.25</v>
      </c>
      <c r="G16" s="9">
        <f t="shared" si="2"/>
        <v>29967.86</v>
      </c>
      <c r="H16" s="7">
        <v>1.3</v>
      </c>
      <c r="I16" s="6">
        <f t="shared" si="3"/>
        <v>37459.825000000004</v>
      </c>
      <c r="J16" s="6">
        <f t="shared" si="1"/>
        <v>38958.218000000001</v>
      </c>
      <c r="K16" s="6">
        <v>0</v>
      </c>
      <c r="L16" s="14">
        <f t="shared" si="4"/>
        <v>779164.4</v>
      </c>
      <c r="M16" s="5">
        <v>40</v>
      </c>
      <c r="N16" s="5">
        <v>49</v>
      </c>
      <c r="O16" s="6">
        <v>12349.39</v>
      </c>
      <c r="P16" s="9">
        <f t="shared" si="5"/>
        <v>12843.365599999999</v>
      </c>
      <c r="Q16" s="7">
        <v>1.3</v>
      </c>
      <c r="R16" s="6">
        <f t="shared" si="6"/>
        <v>16054.207</v>
      </c>
      <c r="S16" s="6">
        <f t="shared" si="10"/>
        <v>16696.37528</v>
      </c>
      <c r="T16" s="6">
        <v>7000</v>
      </c>
      <c r="U16" s="14">
        <f t="shared" si="7"/>
        <v>9793002.4000000004</v>
      </c>
      <c r="V16" s="51">
        <f t="shared" si="9"/>
        <v>10572.2</v>
      </c>
    </row>
    <row r="17" spans="1:22">
      <c r="A17" s="22">
        <v>12</v>
      </c>
      <c r="B17" s="4" t="s">
        <v>45</v>
      </c>
      <c r="C17" s="5">
        <f t="shared" si="8"/>
        <v>28</v>
      </c>
      <c r="D17" s="5">
        <v>2</v>
      </c>
      <c r="E17" s="5">
        <v>26</v>
      </c>
      <c r="F17" s="6">
        <v>28815.25</v>
      </c>
      <c r="G17" s="9">
        <f t="shared" si="2"/>
        <v>29967.86</v>
      </c>
      <c r="H17" s="7">
        <v>1</v>
      </c>
      <c r="I17" s="6">
        <f t="shared" si="3"/>
        <v>28815.25</v>
      </c>
      <c r="J17" s="6">
        <f t="shared" si="1"/>
        <v>29967.86</v>
      </c>
      <c r="K17" s="6">
        <v>85.38</v>
      </c>
      <c r="L17" s="14">
        <f t="shared" si="4"/>
        <v>836880.2</v>
      </c>
      <c r="M17" s="5">
        <v>90</v>
      </c>
      <c r="N17" s="5">
        <v>90</v>
      </c>
      <c r="O17" s="6">
        <v>12349.39</v>
      </c>
      <c r="P17" s="9">
        <f t="shared" si="5"/>
        <v>12843.365599999999</v>
      </c>
      <c r="Q17" s="7">
        <v>1</v>
      </c>
      <c r="R17" s="6">
        <f t="shared" si="6"/>
        <v>12349.39</v>
      </c>
      <c r="S17" s="6">
        <f t="shared" si="10"/>
        <v>12843.365599999999</v>
      </c>
      <c r="T17" s="6">
        <v>85465.3</v>
      </c>
      <c r="U17" s="14">
        <f t="shared" si="7"/>
        <v>13911842.300000001</v>
      </c>
      <c r="V17" s="51">
        <f t="shared" si="9"/>
        <v>14748.7</v>
      </c>
    </row>
    <row r="18" spans="1:22">
      <c r="A18" s="22">
        <v>13</v>
      </c>
      <c r="B18" s="4" t="s">
        <v>54</v>
      </c>
      <c r="C18" s="5">
        <f t="shared" si="8"/>
        <v>10</v>
      </c>
      <c r="D18" s="5">
        <v>3</v>
      </c>
      <c r="E18" s="5">
        <v>7</v>
      </c>
      <c r="F18" s="6">
        <v>28815.25</v>
      </c>
      <c r="G18" s="9">
        <f t="shared" si="2"/>
        <v>29967.86</v>
      </c>
      <c r="H18" s="7">
        <v>1</v>
      </c>
      <c r="I18" s="6">
        <f t="shared" si="3"/>
        <v>28815.25</v>
      </c>
      <c r="J18" s="6">
        <f t="shared" si="1"/>
        <v>29967.86</v>
      </c>
      <c r="K18" s="6">
        <v>3372.84</v>
      </c>
      <c r="L18" s="14">
        <f t="shared" si="4"/>
        <v>299593.59999999998</v>
      </c>
      <c r="M18" s="5">
        <v>43</v>
      </c>
      <c r="N18" s="5">
        <v>43</v>
      </c>
      <c r="O18" s="6">
        <v>12349.39</v>
      </c>
      <c r="P18" s="9">
        <f t="shared" si="5"/>
        <v>12843.365599999999</v>
      </c>
      <c r="Q18" s="7">
        <v>1</v>
      </c>
      <c r="R18" s="6">
        <f t="shared" si="6"/>
        <v>12349.39</v>
      </c>
      <c r="S18" s="6">
        <f t="shared" si="10"/>
        <v>12843.365599999999</v>
      </c>
      <c r="T18" s="6">
        <v>50466.47</v>
      </c>
      <c r="U18" s="14">
        <f t="shared" si="7"/>
        <v>6656402.2000000002</v>
      </c>
      <c r="V18" s="51">
        <f t="shared" si="9"/>
        <v>6956</v>
      </c>
    </row>
    <row r="19" spans="1:22">
      <c r="A19" s="22">
        <v>14</v>
      </c>
      <c r="B19" s="4" t="s">
        <v>55</v>
      </c>
      <c r="C19" s="5">
        <f t="shared" si="8"/>
        <v>13</v>
      </c>
      <c r="D19" s="5">
        <v>4</v>
      </c>
      <c r="E19" s="5">
        <v>9</v>
      </c>
      <c r="F19" s="6">
        <v>28815.25</v>
      </c>
      <c r="G19" s="9">
        <f t="shared" si="2"/>
        <v>29967.86</v>
      </c>
      <c r="H19" s="7">
        <v>1</v>
      </c>
      <c r="I19" s="6">
        <f t="shared" si="3"/>
        <v>28815.25</v>
      </c>
      <c r="J19" s="6">
        <f t="shared" si="1"/>
        <v>29967.86</v>
      </c>
      <c r="K19" s="6">
        <v>0</v>
      </c>
      <c r="L19" s="14">
        <f t="shared" si="4"/>
        <v>384971.7</v>
      </c>
      <c r="M19" s="5">
        <v>40</v>
      </c>
      <c r="N19" s="5">
        <v>44</v>
      </c>
      <c r="O19" s="6">
        <v>12349.39</v>
      </c>
      <c r="P19" s="9">
        <f t="shared" si="5"/>
        <v>12843.365599999999</v>
      </c>
      <c r="Q19" s="7">
        <v>1</v>
      </c>
      <c r="R19" s="6">
        <f t="shared" si="6"/>
        <v>12349.39</v>
      </c>
      <c r="S19" s="6">
        <f t="shared" si="10"/>
        <v>12843.365599999999</v>
      </c>
      <c r="T19" s="6">
        <v>0</v>
      </c>
      <c r="U19" s="14">
        <f t="shared" si="7"/>
        <v>6759562.0999999996</v>
      </c>
      <c r="V19" s="51">
        <f t="shared" si="9"/>
        <v>7144.5</v>
      </c>
    </row>
    <row r="20" spans="1:22">
      <c r="A20" s="22">
        <v>15</v>
      </c>
      <c r="B20" s="4" t="s">
        <v>83</v>
      </c>
      <c r="C20" s="5">
        <f t="shared" si="8"/>
        <v>45</v>
      </c>
      <c r="D20" s="5">
        <v>0</v>
      </c>
      <c r="E20" s="5">
        <v>45</v>
      </c>
      <c r="F20" s="6">
        <v>28815.25</v>
      </c>
      <c r="G20" s="9">
        <f t="shared" si="2"/>
        <v>29967.86</v>
      </c>
      <c r="H20" s="7">
        <v>1.46</v>
      </c>
      <c r="I20" s="6">
        <f t="shared" si="3"/>
        <v>42070.264999999999</v>
      </c>
      <c r="J20" s="6">
        <f t="shared" si="1"/>
        <v>43753.075599999996</v>
      </c>
      <c r="K20" s="6">
        <f>17388.85+2948.3</f>
        <v>20337.149999999998</v>
      </c>
      <c r="L20" s="14">
        <f t="shared" si="4"/>
        <v>1989225.6</v>
      </c>
      <c r="M20" s="5">
        <v>100</v>
      </c>
      <c r="N20" s="5">
        <v>182</v>
      </c>
      <c r="O20" s="6">
        <v>12349.39</v>
      </c>
      <c r="P20" s="9">
        <f t="shared" si="5"/>
        <v>12843.365599999999</v>
      </c>
      <c r="Q20" s="7">
        <v>1.46</v>
      </c>
      <c r="R20" s="6">
        <f t="shared" si="6"/>
        <v>18030.109399999998</v>
      </c>
      <c r="S20" s="6">
        <f t="shared" si="10"/>
        <v>18751.313775999999</v>
      </c>
      <c r="T20" s="6">
        <v>386280.89</v>
      </c>
      <c r="U20" s="14">
        <f t="shared" si="7"/>
        <v>41207891</v>
      </c>
      <c r="V20" s="51">
        <f t="shared" si="9"/>
        <v>43197.1</v>
      </c>
    </row>
    <row r="21" spans="1:22" ht="25.5">
      <c r="A21" s="22">
        <v>16</v>
      </c>
      <c r="B21" s="4" t="s">
        <v>51</v>
      </c>
      <c r="C21" s="5">
        <f t="shared" si="8"/>
        <v>4</v>
      </c>
      <c r="D21" s="5">
        <v>1</v>
      </c>
      <c r="E21" s="5">
        <v>3</v>
      </c>
      <c r="F21" s="6">
        <v>28815.25</v>
      </c>
      <c r="G21" s="9">
        <f t="shared" si="2"/>
        <v>29967.86</v>
      </c>
      <c r="H21" s="7">
        <v>1</v>
      </c>
      <c r="I21" s="6">
        <f t="shared" si="3"/>
        <v>28815.25</v>
      </c>
      <c r="J21" s="6">
        <f t="shared" si="1"/>
        <v>29967.86</v>
      </c>
      <c r="K21" s="6">
        <v>1652.79</v>
      </c>
      <c r="L21" s="14">
        <f t="shared" si="4"/>
        <v>120371.6</v>
      </c>
      <c r="M21" s="5">
        <v>10</v>
      </c>
      <c r="N21" s="5">
        <v>13</v>
      </c>
      <c r="O21" s="6">
        <v>12349.39</v>
      </c>
      <c r="P21" s="9">
        <f t="shared" si="5"/>
        <v>12843.365599999999</v>
      </c>
      <c r="Q21" s="7">
        <v>1</v>
      </c>
      <c r="R21" s="6">
        <f t="shared" si="6"/>
        <v>12349.39</v>
      </c>
      <c r="S21" s="6">
        <f t="shared" si="10"/>
        <v>12843.365599999999</v>
      </c>
      <c r="T21" s="6">
        <v>28102.16</v>
      </c>
      <c r="U21" s="14">
        <f t="shared" si="7"/>
        <v>2025245.5</v>
      </c>
      <c r="V21" s="51">
        <f t="shared" si="9"/>
        <v>2145.6</v>
      </c>
    </row>
    <row r="22" spans="1:22">
      <c r="A22" s="22">
        <v>17</v>
      </c>
      <c r="B22" s="4" t="s">
        <v>56</v>
      </c>
      <c r="C22" s="5">
        <f t="shared" si="8"/>
        <v>30</v>
      </c>
      <c r="D22" s="5">
        <v>3</v>
      </c>
      <c r="E22" s="5">
        <v>27</v>
      </c>
      <c r="F22" s="6">
        <v>28815.25</v>
      </c>
      <c r="G22" s="9">
        <f t="shared" si="2"/>
        <v>29967.86</v>
      </c>
      <c r="H22" s="7">
        <v>1</v>
      </c>
      <c r="I22" s="6">
        <f t="shared" si="3"/>
        <v>28815.25</v>
      </c>
      <c r="J22" s="6">
        <f t="shared" si="1"/>
        <v>29967.86</v>
      </c>
      <c r="K22" s="6">
        <v>828</v>
      </c>
      <c r="L22" s="14">
        <f t="shared" si="4"/>
        <v>896406</v>
      </c>
      <c r="M22" s="5">
        <v>110</v>
      </c>
      <c r="N22" s="5">
        <v>110</v>
      </c>
      <c r="O22" s="6">
        <v>12349.39</v>
      </c>
      <c r="P22" s="9">
        <f t="shared" si="5"/>
        <v>12843.365599999999</v>
      </c>
      <c r="Q22" s="7">
        <v>1</v>
      </c>
      <c r="R22" s="6">
        <f t="shared" si="6"/>
        <v>12349.39</v>
      </c>
      <c r="S22" s="6">
        <f t="shared" si="10"/>
        <v>12843.365599999999</v>
      </c>
      <c r="T22" s="6">
        <v>8244</v>
      </c>
      <c r="U22" s="14">
        <f t="shared" si="7"/>
        <v>16907149.300000001</v>
      </c>
      <c r="V22" s="51">
        <f t="shared" si="9"/>
        <v>17803.599999999999</v>
      </c>
    </row>
    <row r="23" spans="1:22">
      <c r="A23" s="22">
        <v>18</v>
      </c>
      <c r="B23" s="4" t="s">
        <v>73</v>
      </c>
      <c r="C23" s="5">
        <f t="shared" si="8"/>
        <v>12</v>
      </c>
      <c r="D23" s="5">
        <v>2</v>
      </c>
      <c r="E23" s="5">
        <v>10</v>
      </c>
      <c r="F23" s="6">
        <v>28815.25</v>
      </c>
      <c r="G23" s="9">
        <f t="shared" si="2"/>
        <v>29967.86</v>
      </c>
      <c r="H23" s="7">
        <v>1.4</v>
      </c>
      <c r="I23" s="6">
        <f t="shared" si="3"/>
        <v>40341.35</v>
      </c>
      <c r="J23" s="6">
        <f t="shared" si="1"/>
        <v>41955.004000000001</v>
      </c>
      <c r="K23" s="6">
        <v>0</v>
      </c>
      <c r="L23" s="14">
        <f t="shared" si="4"/>
        <v>500232.7</v>
      </c>
      <c r="M23" s="5">
        <v>123</v>
      </c>
      <c r="N23" s="5">
        <v>197</v>
      </c>
      <c r="O23" s="6">
        <v>12349.39</v>
      </c>
      <c r="P23" s="9">
        <f t="shared" si="5"/>
        <v>12843.365599999999</v>
      </c>
      <c r="Q23" s="7">
        <v>1.4</v>
      </c>
      <c r="R23" s="6">
        <f t="shared" si="6"/>
        <v>17289.145999999997</v>
      </c>
      <c r="S23" s="6">
        <f t="shared" si="10"/>
        <v>17980.711839999996</v>
      </c>
      <c r="T23" s="6">
        <v>0</v>
      </c>
      <c r="U23" s="14">
        <f t="shared" si="7"/>
        <v>42370164.299999997</v>
      </c>
      <c r="V23" s="51">
        <f t="shared" si="9"/>
        <v>42870.400000000001</v>
      </c>
    </row>
    <row r="24" spans="1:22">
      <c r="A24" s="22">
        <v>19</v>
      </c>
      <c r="B24" s="4" t="s">
        <v>95</v>
      </c>
      <c r="C24" s="5">
        <f t="shared" si="8"/>
        <v>14</v>
      </c>
      <c r="D24" s="5">
        <v>5</v>
      </c>
      <c r="E24" s="5">
        <v>9</v>
      </c>
      <c r="F24" s="6">
        <v>28815.25</v>
      </c>
      <c r="G24" s="9">
        <f t="shared" si="2"/>
        <v>29967.86</v>
      </c>
      <c r="H24" s="7">
        <v>1.1499999999999999</v>
      </c>
      <c r="I24" s="6">
        <f t="shared" si="3"/>
        <v>33137.537499999999</v>
      </c>
      <c r="J24" s="6">
        <f t="shared" si="1"/>
        <v>34463.038999999997</v>
      </c>
      <c r="K24" s="6">
        <v>1242.06</v>
      </c>
      <c r="L24" s="14">
        <f t="shared" si="4"/>
        <v>477097.1</v>
      </c>
      <c r="M24" s="5">
        <v>60</v>
      </c>
      <c r="N24" s="5">
        <v>67</v>
      </c>
      <c r="O24" s="6">
        <v>12349.39</v>
      </c>
      <c r="P24" s="9">
        <f t="shared" si="5"/>
        <v>12843.365599999999</v>
      </c>
      <c r="Q24" s="7">
        <v>1.1499999999999999</v>
      </c>
      <c r="R24" s="6">
        <f t="shared" si="6"/>
        <v>14201.798499999999</v>
      </c>
      <c r="S24" s="6">
        <f t="shared" si="10"/>
        <v>14769.870439999999</v>
      </c>
      <c r="T24" s="6">
        <v>4897.2700000000004</v>
      </c>
      <c r="U24" s="14">
        <f t="shared" si="7"/>
        <v>11841812.300000001</v>
      </c>
      <c r="V24" s="51">
        <f t="shared" si="9"/>
        <v>12318.9</v>
      </c>
    </row>
    <row r="25" spans="1:22">
      <c r="A25" s="22">
        <v>20</v>
      </c>
      <c r="B25" s="4" t="s">
        <v>74</v>
      </c>
      <c r="C25" s="5">
        <f t="shared" si="8"/>
        <v>12</v>
      </c>
      <c r="D25" s="5">
        <v>8</v>
      </c>
      <c r="E25" s="5">
        <v>4</v>
      </c>
      <c r="F25" s="6">
        <v>28815.25</v>
      </c>
      <c r="G25" s="9">
        <f t="shared" si="2"/>
        <v>29967.86</v>
      </c>
      <c r="H25" s="7">
        <v>1.3</v>
      </c>
      <c r="I25" s="6">
        <f t="shared" si="3"/>
        <v>37459.825000000004</v>
      </c>
      <c r="J25" s="6">
        <f t="shared" si="1"/>
        <v>38958.218000000001</v>
      </c>
      <c r="K25" s="6">
        <v>0</v>
      </c>
      <c r="L25" s="14">
        <f t="shared" si="4"/>
        <v>455511.5</v>
      </c>
      <c r="M25" s="5">
        <v>50</v>
      </c>
      <c r="N25" s="5">
        <v>53</v>
      </c>
      <c r="O25" s="6">
        <v>12349.39</v>
      </c>
      <c r="P25" s="9">
        <f t="shared" si="5"/>
        <v>12843.365599999999</v>
      </c>
      <c r="Q25" s="7">
        <v>1.3</v>
      </c>
      <c r="R25" s="6">
        <f t="shared" si="6"/>
        <v>16054.207</v>
      </c>
      <c r="S25" s="6">
        <f t="shared" si="10"/>
        <v>16696.37528</v>
      </c>
      <c r="T25" s="6">
        <v>0</v>
      </c>
      <c r="U25" s="14">
        <f t="shared" si="7"/>
        <v>10584859.800000001</v>
      </c>
      <c r="V25" s="51">
        <f t="shared" si="9"/>
        <v>11040.4</v>
      </c>
    </row>
    <row r="26" spans="1:22">
      <c r="A26" s="22">
        <v>21</v>
      </c>
      <c r="B26" s="4" t="s">
        <v>96</v>
      </c>
      <c r="C26" s="5">
        <f t="shared" si="8"/>
        <v>4</v>
      </c>
      <c r="D26" s="5">
        <v>2</v>
      </c>
      <c r="E26" s="5">
        <v>2</v>
      </c>
      <c r="F26" s="6">
        <v>28815.25</v>
      </c>
      <c r="G26" s="9">
        <f t="shared" si="2"/>
        <v>29967.86</v>
      </c>
      <c r="H26" s="7">
        <v>1</v>
      </c>
      <c r="I26" s="6">
        <f t="shared" si="3"/>
        <v>28815.25</v>
      </c>
      <c r="J26" s="6">
        <f t="shared" si="1"/>
        <v>29967.86</v>
      </c>
      <c r="K26" s="6">
        <v>1496.12</v>
      </c>
      <c r="L26" s="14">
        <f t="shared" si="4"/>
        <v>119062.3</v>
      </c>
      <c r="M26" s="5">
        <v>5</v>
      </c>
      <c r="N26" s="5">
        <v>8</v>
      </c>
      <c r="O26" s="6">
        <v>12349.39</v>
      </c>
      <c r="P26" s="9">
        <f t="shared" si="5"/>
        <v>12843.365599999999</v>
      </c>
      <c r="Q26" s="7">
        <v>1</v>
      </c>
      <c r="R26" s="6">
        <f t="shared" si="6"/>
        <v>12349.39</v>
      </c>
      <c r="S26" s="6">
        <f t="shared" si="10"/>
        <v>12843.365599999999</v>
      </c>
      <c r="T26" s="6">
        <v>17220.54</v>
      </c>
      <c r="U26" s="14">
        <f t="shared" si="7"/>
        <v>1246231.8</v>
      </c>
      <c r="V26" s="51">
        <f t="shared" si="9"/>
        <v>1365.3</v>
      </c>
    </row>
    <row r="27" spans="1:22">
      <c r="A27" s="22">
        <v>22</v>
      </c>
      <c r="B27" s="4" t="s">
        <v>101</v>
      </c>
      <c r="C27" s="5">
        <f t="shared" si="8"/>
        <v>8</v>
      </c>
      <c r="D27" s="5">
        <v>4</v>
      </c>
      <c r="E27" s="5">
        <v>4</v>
      </c>
      <c r="F27" s="6">
        <v>28815.25</v>
      </c>
      <c r="G27" s="9">
        <f t="shared" si="2"/>
        <v>29967.86</v>
      </c>
      <c r="H27" s="7">
        <v>1</v>
      </c>
      <c r="I27" s="6">
        <f t="shared" si="3"/>
        <v>28815.25</v>
      </c>
      <c r="J27" s="6">
        <f t="shared" si="1"/>
        <v>29967.86</v>
      </c>
      <c r="K27" s="6">
        <v>0</v>
      </c>
      <c r="L27" s="14">
        <f t="shared" si="4"/>
        <v>235132.4</v>
      </c>
      <c r="M27" s="5">
        <v>35</v>
      </c>
      <c r="N27" s="5">
        <v>39</v>
      </c>
      <c r="O27" s="6">
        <v>12349.39</v>
      </c>
      <c r="P27" s="9">
        <f t="shared" si="5"/>
        <v>12843.365599999999</v>
      </c>
      <c r="Q27" s="7">
        <v>1</v>
      </c>
      <c r="R27" s="6">
        <f t="shared" si="6"/>
        <v>12349.39</v>
      </c>
      <c r="S27" s="6">
        <f t="shared" si="10"/>
        <v>12843.365599999999</v>
      </c>
      <c r="T27" s="6">
        <v>0</v>
      </c>
      <c r="U27" s="14">
        <f t="shared" si="7"/>
        <v>5991430.0999999996</v>
      </c>
      <c r="V27" s="51">
        <f t="shared" si="9"/>
        <v>6226.6</v>
      </c>
    </row>
    <row r="28" spans="1:22">
      <c r="A28" s="22">
        <v>23</v>
      </c>
      <c r="B28" s="4" t="s">
        <v>75</v>
      </c>
      <c r="C28" s="5">
        <f t="shared" si="8"/>
        <v>35</v>
      </c>
      <c r="D28" s="5">
        <v>5</v>
      </c>
      <c r="E28" s="5">
        <v>30</v>
      </c>
      <c r="F28" s="6">
        <v>28815.25</v>
      </c>
      <c r="G28" s="9">
        <f t="shared" si="2"/>
        <v>29967.86</v>
      </c>
      <c r="H28" s="7">
        <v>1.2</v>
      </c>
      <c r="I28" s="6">
        <f t="shared" si="3"/>
        <v>34578.299999999996</v>
      </c>
      <c r="J28" s="6">
        <f t="shared" si="1"/>
        <v>35961.432000000001</v>
      </c>
      <c r="K28" s="6">
        <v>2286.4</v>
      </c>
      <c r="L28" s="14">
        <f t="shared" si="4"/>
        <v>1254020.8999999999</v>
      </c>
      <c r="M28" s="5">
        <v>130</v>
      </c>
      <c r="N28" s="5">
        <v>138</v>
      </c>
      <c r="O28" s="6">
        <v>12349.39</v>
      </c>
      <c r="P28" s="9">
        <f t="shared" si="5"/>
        <v>12843.365599999999</v>
      </c>
      <c r="Q28" s="7">
        <v>1.2</v>
      </c>
      <c r="R28" s="6">
        <f t="shared" si="6"/>
        <v>14819.267999999998</v>
      </c>
      <c r="S28" s="6">
        <f t="shared" si="10"/>
        <v>15412.038719999999</v>
      </c>
      <c r="T28" s="6">
        <v>23517.599999999999</v>
      </c>
      <c r="U28" s="14">
        <f t="shared" si="7"/>
        <v>25464051.399999999</v>
      </c>
      <c r="V28" s="51">
        <f t="shared" si="9"/>
        <v>26718.1</v>
      </c>
    </row>
    <row r="29" spans="1:22">
      <c r="A29" s="22">
        <v>24</v>
      </c>
      <c r="B29" s="4" t="s">
        <v>76</v>
      </c>
      <c r="C29" s="5">
        <f t="shared" si="8"/>
        <v>40</v>
      </c>
      <c r="D29" s="5">
        <v>2</v>
      </c>
      <c r="E29" s="5">
        <v>38</v>
      </c>
      <c r="F29" s="6">
        <v>28815.25</v>
      </c>
      <c r="G29" s="9">
        <f t="shared" si="2"/>
        <v>29967.86</v>
      </c>
      <c r="H29" s="7">
        <v>1.24</v>
      </c>
      <c r="I29" s="6">
        <f t="shared" si="3"/>
        <v>35730.909999999996</v>
      </c>
      <c r="J29" s="6">
        <f t="shared" si="1"/>
        <v>37160.146399999998</v>
      </c>
      <c r="K29" s="6">
        <v>20495.91</v>
      </c>
      <c r="L29" s="14">
        <f t="shared" si="4"/>
        <v>1504043.3</v>
      </c>
      <c r="M29" s="5">
        <v>130</v>
      </c>
      <c r="N29" s="5">
        <v>138</v>
      </c>
      <c r="O29" s="6">
        <v>12349.39</v>
      </c>
      <c r="P29" s="9">
        <f t="shared" si="5"/>
        <v>12843.365599999999</v>
      </c>
      <c r="Q29" s="7">
        <v>1.24</v>
      </c>
      <c r="R29" s="6">
        <f t="shared" si="6"/>
        <v>15313.2436</v>
      </c>
      <c r="S29" s="6">
        <f t="shared" si="10"/>
        <v>15925.773343999999</v>
      </c>
      <c r="T29" s="6">
        <v>59558.32</v>
      </c>
      <c r="U29" s="14">
        <f t="shared" si="7"/>
        <v>26348109.899999999</v>
      </c>
      <c r="V29" s="51">
        <f t="shared" si="9"/>
        <v>27852.2</v>
      </c>
    </row>
    <row r="30" spans="1:22" ht="18" customHeight="1">
      <c r="A30" s="22">
        <v>25</v>
      </c>
      <c r="B30" s="4" t="s">
        <v>84</v>
      </c>
      <c r="C30" s="5">
        <f t="shared" si="8"/>
        <v>9</v>
      </c>
      <c r="D30" s="5">
        <v>2</v>
      </c>
      <c r="E30" s="5">
        <v>7</v>
      </c>
      <c r="F30" s="6">
        <v>28815.25</v>
      </c>
      <c r="G30" s="9">
        <f t="shared" si="2"/>
        <v>29967.86</v>
      </c>
      <c r="H30" s="7">
        <v>1.6</v>
      </c>
      <c r="I30" s="6">
        <f t="shared" si="3"/>
        <v>46104.4</v>
      </c>
      <c r="J30" s="6">
        <f t="shared" si="1"/>
        <v>47948.576000000001</v>
      </c>
      <c r="K30" s="6">
        <v>5150</v>
      </c>
      <c r="L30" s="14">
        <f t="shared" si="4"/>
        <v>432998.8</v>
      </c>
      <c r="M30" s="5">
        <v>19</v>
      </c>
      <c r="N30" s="5">
        <v>19</v>
      </c>
      <c r="O30" s="6">
        <v>12349.39</v>
      </c>
      <c r="P30" s="9">
        <f t="shared" si="5"/>
        <v>12843.365599999999</v>
      </c>
      <c r="Q30" s="7">
        <v>1.6</v>
      </c>
      <c r="R30" s="6">
        <f t="shared" si="6"/>
        <v>19759.024000000001</v>
      </c>
      <c r="S30" s="6">
        <f t="shared" si="10"/>
        <v>20549.384959999999</v>
      </c>
      <c r="T30" s="6">
        <v>35537.040000000001</v>
      </c>
      <c r="U30" s="14">
        <f t="shared" si="7"/>
        <v>4705780</v>
      </c>
      <c r="V30" s="51">
        <f t="shared" si="9"/>
        <v>5138.8</v>
      </c>
    </row>
    <row r="31" spans="1:22">
      <c r="A31" s="22">
        <v>26</v>
      </c>
      <c r="B31" s="4" t="s">
        <v>44</v>
      </c>
      <c r="C31" s="5">
        <f t="shared" si="8"/>
        <v>58</v>
      </c>
      <c r="D31" s="5">
        <v>8</v>
      </c>
      <c r="E31" s="5">
        <v>50</v>
      </c>
      <c r="F31" s="6">
        <v>28815.25</v>
      </c>
      <c r="G31" s="9">
        <f t="shared" si="2"/>
        <v>29967.86</v>
      </c>
      <c r="H31" s="7">
        <v>1</v>
      </c>
      <c r="I31" s="6">
        <f t="shared" si="3"/>
        <v>28815.25</v>
      </c>
      <c r="J31" s="6">
        <f t="shared" si="1"/>
        <v>29967.86</v>
      </c>
      <c r="K31" s="6">
        <v>500</v>
      </c>
      <c r="L31" s="14">
        <f t="shared" si="4"/>
        <v>1729415</v>
      </c>
      <c r="M31" s="5">
        <v>202</v>
      </c>
      <c r="N31" s="5">
        <v>202</v>
      </c>
      <c r="O31" s="6">
        <v>12349.39</v>
      </c>
      <c r="P31" s="9">
        <f t="shared" si="5"/>
        <v>12843.365599999999</v>
      </c>
      <c r="Q31" s="7">
        <v>1</v>
      </c>
      <c r="R31" s="6">
        <f t="shared" si="6"/>
        <v>12349.39</v>
      </c>
      <c r="S31" s="6">
        <f t="shared" si="10"/>
        <v>12843.365599999999</v>
      </c>
      <c r="T31" s="6">
        <v>3500</v>
      </c>
      <c r="U31" s="14">
        <f t="shared" si="7"/>
        <v>31036035.100000001</v>
      </c>
      <c r="V31" s="51">
        <f t="shared" si="9"/>
        <v>32765.5</v>
      </c>
    </row>
    <row r="32" spans="1:22">
      <c r="A32" s="22">
        <v>27</v>
      </c>
      <c r="B32" s="4" t="s">
        <v>77</v>
      </c>
      <c r="C32" s="5">
        <f t="shared" si="8"/>
        <v>40</v>
      </c>
      <c r="D32" s="5">
        <v>0</v>
      </c>
      <c r="E32" s="5">
        <v>40</v>
      </c>
      <c r="F32" s="6">
        <v>28815.25</v>
      </c>
      <c r="G32" s="9">
        <f t="shared" si="2"/>
        <v>29967.86</v>
      </c>
      <c r="H32" s="7">
        <v>1.25</v>
      </c>
      <c r="I32" s="6">
        <f t="shared" si="3"/>
        <v>36019.0625</v>
      </c>
      <c r="J32" s="6">
        <f t="shared" si="1"/>
        <v>37459.824999999997</v>
      </c>
      <c r="K32" s="6">
        <v>20876.27</v>
      </c>
      <c r="L32" s="14">
        <f t="shared" si="4"/>
        <v>1519269.3</v>
      </c>
      <c r="M32" s="5">
        <v>179</v>
      </c>
      <c r="N32" s="5">
        <v>179</v>
      </c>
      <c r="O32" s="6">
        <v>12349.39</v>
      </c>
      <c r="P32" s="9">
        <f t="shared" si="5"/>
        <v>12843.365599999999</v>
      </c>
      <c r="Q32" s="7">
        <v>1.25</v>
      </c>
      <c r="R32" s="6">
        <f t="shared" si="6"/>
        <v>15436.737499999999</v>
      </c>
      <c r="S32" s="6">
        <f t="shared" si="10"/>
        <v>16054.206999999999</v>
      </c>
      <c r="T32" s="6">
        <v>42000</v>
      </c>
      <c r="U32" s="14">
        <f t="shared" si="7"/>
        <v>34415909.600000001</v>
      </c>
      <c r="V32" s="51">
        <f t="shared" si="9"/>
        <v>35935.199999999997</v>
      </c>
    </row>
    <row r="33" spans="1:22">
      <c r="A33" s="22">
        <v>28</v>
      </c>
      <c r="B33" s="4" t="s">
        <v>64</v>
      </c>
      <c r="C33" s="5">
        <f t="shared" si="8"/>
        <v>33</v>
      </c>
      <c r="D33" s="5">
        <v>5</v>
      </c>
      <c r="E33" s="5">
        <v>28</v>
      </c>
      <c r="F33" s="6">
        <v>28815.25</v>
      </c>
      <c r="G33" s="9">
        <f t="shared" si="2"/>
        <v>29967.86</v>
      </c>
      <c r="H33" s="7">
        <v>1.1499999999999999</v>
      </c>
      <c r="I33" s="6">
        <f t="shared" si="3"/>
        <v>33137.537499999999</v>
      </c>
      <c r="J33" s="6">
        <f t="shared" si="1"/>
        <v>34463.038999999997</v>
      </c>
      <c r="K33" s="6">
        <v>0</v>
      </c>
      <c r="L33" s="14">
        <f t="shared" si="4"/>
        <v>1130652.8</v>
      </c>
      <c r="M33" s="5">
        <v>110</v>
      </c>
      <c r="N33" s="5">
        <v>127</v>
      </c>
      <c r="O33" s="6">
        <v>12349.39</v>
      </c>
      <c r="P33" s="9">
        <f t="shared" si="5"/>
        <v>12843.365599999999</v>
      </c>
      <c r="Q33" s="7">
        <v>1.1499999999999999</v>
      </c>
      <c r="R33" s="6">
        <f t="shared" si="6"/>
        <v>14201.798499999999</v>
      </c>
      <c r="S33" s="6">
        <f t="shared" si="10"/>
        <v>14769.870439999999</v>
      </c>
      <c r="T33" s="6">
        <v>0</v>
      </c>
      <c r="U33" s="14">
        <f t="shared" si="7"/>
        <v>22437137.399999999</v>
      </c>
      <c r="V33" s="51">
        <f t="shared" si="9"/>
        <v>23567.8</v>
      </c>
    </row>
    <row r="34" spans="1:22">
      <c r="A34" s="22">
        <v>29</v>
      </c>
      <c r="B34" s="4" t="s">
        <v>85</v>
      </c>
      <c r="C34" s="5">
        <f t="shared" si="8"/>
        <v>20</v>
      </c>
      <c r="D34" s="5">
        <v>2</v>
      </c>
      <c r="E34" s="5">
        <v>18</v>
      </c>
      <c r="F34" s="6">
        <v>28815.25</v>
      </c>
      <c r="G34" s="9">
        <f t="shared" si="2"/>
        <v>29967.86</v>
      </c>
      <c r="H34" s="7">
        <v>1.21</v>
      </c>
      <c r="I34" s="6">
        <f t="shared" si="3"/>
        <v>34866.452499999999</v>
      </c>
      <c r="J34" s="6">
        <f t="shared" si="1"/>
        <v>36261.1106</v>
      </c>
      <c r="K34" s="6">
        <v>3000</v>
      </c>
      <c r="L34" s="14">
        <f t="shared" si="4"/>
        <v>725432.9</v>
      </c>
      <c r="M34" s="5">
        <v>70</v>
      </c>
      <c r="N34" s="5">
        <v>70</v>
      </c>
      <c r="O34" s="6">
        <v>12349.39</v>
      </c>
      <c r="P34" s="9">
        <f t="shared" si="5"/>
        <v>12843.365599999999</v>
      </c>
      <c r="Q34" s="7">
        <v>1.21</v>
      </c>
      <c r="R34" s="6">
        <f t="shared" si="6"/>
        <v>14942.7619</v>
      </c>
      <c r="S34" s="6">
        <f t="shared" si="10"/>
        <v>15540.472375999998</v>
      </c>
      <c r="T34" s="6">
        <v>14584.2</v>
      </c>
      <c r="U34" s="14">
        <f t="shared" si="7"/>
        <v>13026741.300000001</v>
      </c>
      <c r="V34" s="51">
        <f t="shared" si="9"/>
        <v>13752.2</v>
      </c>
    </row>
    <row r="35" spans="1:22">
      <c r="A35" s="22">
        <v>30</v>
      </c>
      <c r="B35" s="4" t="s">
        <v>52</v>
      </c>
      <c r="C35" s="5">
        <f t="shared" si="8"/>
        <v>55</v>
      </c>
      <c r="D35" s="5">
        <v>5</v>
      </c>
      <c r="E35" s="5">
        <v>50</v>
      </c>
      <c r="F35" s="6">
        <v>28815.25</v>
      </c>
      <c r="G35" s="9">
        <f t="shared" si="2"/>
        <v>29967.86</v>
      </c>
      <c r="H35" s="7">
        <v>1</v>
      </c>
      <c r="I35" s="6">
        <f t="shared" si="3"/>
        <v>28815.25</v>
      </c>
      <c r="J35" s="6">
        <f t="shared" si="1"/>
        <v>29967.86</v>
      </c>
      <c r="K35" s="6">
        <v>0</v>
      </c>
      <c r="L35" s="14">
        <f t="shared" si="4"/>
        <v>1642469.3</v>
      </c>
      <c r="M35" s="5">
        <v>100</v>
      </c>
      <c r="N35" s="5">
        <v>100</v>
      </c>
      <c r="O35" s="6">
        <v>12349.39</v>
      </c>
      <c r="P35" s="9">
        <f t="shared" si="5"/>
        <v>12843.365599999999</v>
      </c>
      <c r="Q35" s="7">
        <v>1</v>
      </c>
      <c r="R35" s="6">
        <f t="shared" si="6"/>
        <v>12349.39</v>
      </c>
      <c r="S35" s="6">
        <f t="shared" si="10"/>
        <v>12843.365599999999</v>
      </c>
      <c r="T35" s="6">
        <v>0</v>
      </c>
      <c r="U35" s="14">
        <f t="shared" si="7"/>
        <v>15362641.199999999</v>
      </c>
      <c r="V35" s="51">
        <f t="shared" si="9"/>
        <v>17005.099999999999</v>
      </c>
    </row>
    <row r="36" spans="1:22">
      <c r="A36" s="22">
        <v>31</v>
      </c>
      <c r="B36" s="4" t="s">
        <v>86</v>
      </c>
      <c r="C36" s="5">
        <f t="shared" si="8"/>
        <v>19</v>
      </c>
      <c r="D36" s="5">
        <v>3</v>
      </c>
      <c r="E36" s="5">
        <v>16</v>
      </c>
      <c r="F36" s="6">
        <v>28815.25</v>
      </c>
      <c r="G36" s="9">
        <f t="shared" si="2"/>
        <v>29967.86</v>
      </c>
      <c r="H36" s="7">
        <v>1.27</v>
      </c>
      <c r="I36" s="6">
        <f t="shared" si="3"/>
        <v>36595.3675</v>
      </c>
      <c r="J36" s="6">
        <f t="shared" si="1"/>
        <v>38059.182200000003</v>
      </c>
      <c r="K36" s="6">
        <v>5000</v>
      </c>
      <c r="L36" s="14">
        <f t="shared" si="4"/>
        <v>723733</v>
      </c>
      <c r="M36" s="5">
        <v>56</v>
      </c>
      <c r="N36" s="5">
        <v>56</v>
      </c>
      <c r="O36" s="6">
        <v>12349.39</v>
      </c>
      <c r="P36" s="9">
        <f t="shared" si="5"/>
        <v>12843.365599999999</v>
      </c>
      <c r="Q36" s="7">
        <v>1.27</v>
      </c>
      <c r="R36" s="6">
        <f t="shared" si="6"/>
        <v>15683.7253</v>
      </c>
      <c r="S36" s="6">
        <f t="shared" si="10"/>
        <v>16311.074311999999</v>
      </c>
      <c r="T36" s="6">
        <v>20600</v>
      </c>
      <c r="U36" s="14">
        <f t="shared" si="7"/>
        <v>10946510.4</v>
      </c>
      <c r="V36" s="51">
        <f t="shared" si="9"/>
        <v>11670.2</v>
      </c>
    </row>
    <row r="37" spans="1:22">
      <c r="A37" s="22">
        <v>32</v>
      </c>
      <c r="B37" s="4" t="s">
        <v>87</v>
      </c>
      <c r="C37" s="5">
        <f t="shared" si="8"/>
        <v>6</v>
      </c>
      <c r="D37" s="5">
        <v>1</v>
      </c>
      <c r="E37" s="5">
        <v>5</v>
      </c>
      <c r="F37" s="6">
        <v>28815.25</v>
      </c>
      <c r="G37" s="9">
        <f t="shared" si="2"/>
        <v>29967.86</v>
      </c>
      <c r="H37" s="7">
        <v>1.3</v>
      </c>
      <c r="I37" s="6">
        <f t="shared" si="3"/>
        <v>37459.825000000004</v>
      </c>
      <c r="J37" s="6">
        <f t="shared" si="1"/>
        <v>38958.218000000001</v>
      </c>
      <c r="K37" s="6">
        <v>3262</v>
      </c>
      <c r="L37" s="14">
        <f t="shared" si="4"/>
        <v>235512.9</v>
      </c>
      <c r="M37" s="5">
        <v>45</v>
      </c>
      <c r="N37" s="5">
        <v>45</v>
      </c>
      <c r="O37" s="6">
        <v>12349.39</v>
      </c>
      <c r="P37" s="9">
        <f t="shared" si="5"/>
        <v>12843.365599999999</v>
      </c>
      <c r="Q37" s="7">
        <v>1.3</v>
      </c>
      <c r="R37" s="6">
        <f t="shared" si="6"/>
        <v>16054.207</v>
      </c>
      <c r="S37" s="6">
        <f t="shared" si="10"/>
        <v>16696.37528</v>
      </c>
      <c r="T37" s="6">
        <v>101128.76</v>
      </c>
      <c r="U37" s="14">
        <f t="shared" si="7"/>
        <v>9088273.8000000007</v>
      </c>
      <c r="V37" s="51">
        <f t="shared" si="9"/>
        <v>9323.7999999999993</v>
      </c>
    </row>
    <row r="38" spans="1:22">
      <c r="A38" s="22">
        <v>33</v>
      </c>
      <c r="B38" s="4" t="s">
        <v>34</v>
      </c>
      <c r="C38" s="5">
        <f t="shared" si="8"/>
        <v>29</v>
      </c>
      <c r="D38" s="8">
        <v>8</v>
      </c>
      <c r="E38" s="8">
        <v>21</v>
      </c>
      <c r="F38" s="6">
        <v>28815.25</v>
      </c>
      <c r="G38" s="9">
        <f t="shared" si="2"/>
        <v>29967.86</v>
      </c>
      <c r="H38" s="10">
        <v>1.28</v>
      </c>
      <c r="I38" s="6">
        <f t="shared" si="3"/>
        <v>36883.520000000004</v>
      </c>
      <c r="J38" s="9">
        <f t="shared" si="1"/>
        <v>38358.860800000002</v>
      </c>
      <c r="K38" s="9">
        <v>0</v>
      </c>
      <c r="L38" s="14">
        <f t="shared" si="4"/>
        <v>1100604.2</v>
      </c>
      <c r="M38" s="8">
        <v>35</v>
      </c>
      <c r="N38" s="8">
        <v>35</v>
      </c>
      <c r="O38" s="6">
        <v>12349.39</v>
      </c>
      <c r="P38" s="9">
        <f t="shared" si="5"/>
        <v>12843.365599999999</v>
      </c>
      <c r="Q38" s="10">
        <v>1.28</v>
      </c>
      <c r="R38" s="6">
        <f t="shared" si="6"/>
        <v>15807.2192</v>
      </c>
      <c r="S38" s="6">
        <f t="shared" si="10"/>
        <v>16439.507967999998</v>
      </c>
      <c r="T38" s="9">
        <f>7640.72-4879.1</f>
        <v>2761.62</v>
      </c>
      <c r="U38" s="14">
        <f t="shared" si="7"/>
        <v>6885224.9000000004</v>
      </c>
      <c r="V38" s="51">
        <f t="shared" si="9"/>
        <v>7985.8</v>
      </c>
    </row>
    <row r="39" spans="1:22">
      <c r="A39" s="22">
        <v>34</v>
      </c>
      <c r="B39" s="4" t="s">
        <v>46</v>
      </c>
      <c r="C39" s="5">
        <f t="shared" si="8"/>
        <v>16</v>
      </c>
      <c r="D39" s="5">
        <v>1</v>
      </c>
      <c r="E39" s="5">
        <v>15</v>
      </c>
      <c r="F39" s="6">
        <v>28815.25</v>
      </c>
      <c r="G39" s="9">
        <f t="shared" si="2"/>
        <v>29967.86</v>
      </c>
      <c r="H39" s="7">
        <v>1</v>
      </c>
      <c r="I39" s="6">
        <f t="shared" si="3"/>
        <v>28815.25</v>
      </c>
      <c r="J39" s="6">
        <f t="shared" si="1"/>
        <v>29967.86</v>
      </c>
      <c r="K39" s="6">
        <v>1904.49</v>
      </c>
      <c r="L39" s="14">
        <f t="shared" si="4"/>
        <v>480237.6</v>
      </c>
      <c r="M39" s="5">
        <v>35</v>
      </c>
      <c r="N39" s="5">
        <v>47</v>
      </c>
      <c r="O39" s="6">
        <v>12349.39</v>
      </c>
      <c r="P39" s="9">
        <f t="shared" si="5"/>
        <v>12843.365599999999</v>
      </c>
      <c r="Q39" s="7">
        <v>1</v>
      </c>
      <c r="R39" s="6">
        <f t="shared" si="6"/>
        <v>12349.39</v>
      </c>
      <c r="S39" s="6">
        <f t="shared" si="10"/>
        <v>12843.365599999999</v>
      </c>
      <c r="T39" s="6">
        <v>19859.09</v>
      </c>
      <c r="U39" s="14">
        <f t="shared" si="7"/>
        <v>7240300.4000000004</v>
      </c>
      <c r="V39" s="51">
        <f t="shared" si="9"/>
        <v>7720.5</v>
      </c>
    </row>
    <row r="40" spans="1:22">
      <c r="A40" s="22">
        <v>35</v>
      </c>
      <c r="B40" s="4" t="s">
        <v>15</v>
      </c>
      <c r="C40" s="5">
        <f t="shared" si="8"/>
        <v>36</v>
      </c>
      <c r="D40" s="5">
        <v>5</v>
      </c>
      <c r="E40" s="5">
        <v>31</v>
      </c>
      <c r="F40" s="6">
        <v>28815.25</v>
      </c>
      <c r="G40" s="9">
        <f t="shared" si="2"/>
        <v>29967.86</v>
      </c>
      <c r="H40" s="7">
        <v>1</v>
      </c>
      <c r="I40" s="6">
        <f t="shared" si="3"/>
        <v>28815.25</v>
      </c>
      <c r="J40" s="6">
        <f t="shared" si="1"/>
        <v>29967.86</v>
      </c>
      <c r="K40" s="6">
        <v>13013.08</v>
      </c>
      <c r="L40" s="14">
        <f t="shared" si="4"/>
        <v>1086093</v>
      </c>
      <c r="M40" s="5">
        <v>60</v>
      </c>
      <c r="N40" s="5">
        <v>60</v>
      </c>
      <c r="O40" s="6">
        <v>12349.39</v>
      </c>
      <c r="P40" s="9">
        <f t="shared" si="5"/>
        <v>12843.365599999999</v>
      </c>
      <c r="Q40" s="7">
        <v>1</v>
      </c>
      <c r="R40" s="6">
        <f t="shared" si="6"/>
        <v>12349.39</v>
      </c>
      <c r="S40" s="6">
        <f t="shared" si="10"/>
        <v>12843.365599999999</v>
      </c>
      <c r="T40" s="6">
        <v>130024.72</v>
      </c>
      <c r="U40" s="14">
        <f t="shared" si="7"/>
        <v>9347609.4000000004</v>
      </c>
      <c r="V40" s="51">
        <f t="shared" si="9"/>
        <v>10433.700000000001</v>
      </c>
    </row>
    <row r="41" spans="1:22">
      <c r="A41" s="22">
        <v>36</v>
      </c>
      <c r="B41" s="4" t="s">
        <v>16</v>
      </c>
      <c r="C41" s="5">
        <f t="shared" si="8"/>
        <v>16</v>
      </c>
      <c r="D41" s="5">
        <v>5</v>
      </c>
      <c r="E41" s="5">
        <v>11</v>
      </c>
      <c r="F41" s="6">
        <v>28815.25</v>
      </c>
      <c r="G41" s="9">
        <f t="shared" si="2"/>
        <v>29967.86</v>
      </c>
      <c r="H41" s="7">
        <v>1</v>
      </c>
      <c r="I41" s="6">
        <f t="shared" si="3"/>
        <v>28815.25</v>
      </c>
      <c r="J41" s="6">
        <f t="shared" si="1"/>
        <v>29967.86</v>
      </c>
      <c r="K41" s="6">
        <v>0</v>
      </c>
      <c r="L41" s="14">
        <f t="shared" si="4"/>
        <v>473722.7</v>
      </c>
      <c r="M41" s="5">
        <v>49</v>
      </c>
      <c r="N41" s="5">
        <v>49</v>
      </c>
      <c r="O41" s="6">
        <v>12349.39</v>
      </c>
      <c r="P41" s="9">
        <f t="shared" si="5"/>
        <v>12843.365599999999</v>
      </c>
      <c r="Q41" s="7">
        <v>1</v>
      </c>
      <c r="R41" s="6">
        <f t="shared" si="6"/>
        <v>12349.39</v>
      </c>
      <c r="S41" s="6">
        <f t="shared" si="10"/>
        <v>12843.365599999999</v>
      </c>
      <c r="T41" s="6">
        <v>50000</v>
      </c>
      <c r="U41" s="14">
        <f t="shared" si="7"/>
        <v>7577694.2000000002</v>
      </c>
      <c r="V41" s="51">
        <f t="shared" si="9"/>
        <v>8051.4</v>
      </c>
    </row>
    <row r="42" spans="1:22">
      <c r="A42" s="22">
        <v>37</v>
      </c>
      <c r="B42" s="4" t="s">
        <v>17</v>
      </c>
      <c r="C42" s="5">
        <f t="shared" si="8"/>
        <v>22</v>
      </c>
      <c r="D42" s="5">
        <v>4</v>
      </c>
      <c r="E42" s="5">
        <v>18</v>
      </c>
      <c r="F42" s="6">
        <v>28815.25</v>
      </c>
      <c r="G42" s="9">
        <f t="shared" si="2"/>
        <v>29967.86</v>
      </c>
      <c r="H42" s="7">
        <v>1</v>
      </c>
      <c r="I42" s="6">
        <f t="shared" si="3"/>
        <v>28815.25</v>
      </c>
      <c r="J42" s="6">
        <f t="shared" si="1"/>
        <v>29967.86</v>
      </c>
      <c r="K42" s="6">
        <v>0</v>
      </c>
      <c r="L42" s="14">
        <f t="shared" si="4"/>
        <v>654682.5</v>
      </c>
      <c r="M42" s="5">
        <v>50</v>
      </c>
      <c r="N42" s="5">
        <v>54</v>
      </c>
      <c r="O42" s="6">
        <v>12349.39</v>
      </c>
      <c r="P42" s="9">
        <f t="shared" si="5"/>
        <v>12843.365599999999</v>
      </c>
      <c r="Q42" s="7">
        <v>1</v>
      </c>
      <c r="R42" s="6">
        <f t="shared" si="6"/>
        <v>12349.39</v>
      </c>
      <c r="S42" s="6">
        <f t="shared" si="10"/>
        <v>12843.365599999999</v>
      </c>
      <c r="T42" s="6">
        <v>0</v>
      </c>
      <c r="U42" s="14">
        <f t="shared" si="7"/>
        <v>8295826.2000000002</v>
      </c>
      <c r="V42" s="51">
        <f t="shared" si="9"/>
        <v>8950.5</v>
      </c>
    </row>
    <row r="43" spans="1:22">
      <c r="A43" s="22">
        <v>38</v>
      </c>
      <c r="B43" s="4" t="s">
        <v>47</v>
      </c>
      <c r="C43" s="5">
        <f t="shared" si="8"/>
        <v>35</v>
      </c>
      <c r="D43" s="5">
        <v>4</v>
      </c>
      <c r="E43" s="5">
        <v>31</v>
      </c>
      <c r="F43" s="6">
        <v>28815.25</v>
      </c>
      <c r="G43" s="9">
        <f t="shared" si="2"/>
        <v>29967.86</v>
      </c>
      <c r="H43" s="7">
        <v>1</v>
      </c>
      <c r="I43" s="6">
        <f t="shared" si="3"/>
        <v>28815.25</v>
      </c>
      <c r="J43" s="6">
        <f t="shared" si="1"/>
        <v>29967.86</v>
      </c>
      <c r="K43" s="6">
        <v>0</v>
      </c>
      <c r="L43" s="14">
        <f t="shared" si="4"/>
        <v>1044264.7</v>
      </c>
      <c r="M43" s="5">
        <v>100</v>
      </c>
      <c r="N43" s="5">
        <v>101</v>
      </c>
      <c r="O43" s="6">
        <v>12349.39</v>
      </c>
      <c r="P43" s="9">
        <f t="shared" si="5"/>
        <v>12843.365599999999</v>
      </c>
      <c r="Q43" s="7">
        <v>1</v>
      </c>
      <c r="R43" s="6">
        <f t="shared" si="6"/>
        <v>12349.39</v>
      </c>
      <c r="S43" s="6">
        <f t="shared" si="10"/>
        <v>12843.365599999999</v>
      </c>
      <c r="T43" s="6">
        <v>218000</v>
      </c>
      <c r="U43" s="14">
        <f t="shared" si="7"/>
        <v>15734267.6</v>
      </c>
      <c r="V43" s="51">
        <f t="shared" si="9"/>
        <v>16778.5</v>
      </c>
    </row>
    <row r="44" spans="1:22">
      <c r="A44" s="22">
        <v>39</v>
      </c>
      <c r="B44" s="4" t="s">
        <v>35</v>
      </c>
      <c r="C44" s="5">
        <f t="shared" si="8"/>
        <v>19</v>
      </c>
      <c r="D44" s="5">
        <v>2</v>
      </c>
      <c r="E44" s="5">
        <v>17</v>
      </c>
      <c r="F44" s="6">
        <v>28815.25</v>
      </c>
      <c r="G44" s="9">
        <f t="shared" si="2"/>
        <v>29967.86</v>
      </c>
      <c r="H44" s="7">
        <v>1.2</v>
      </c>
      <c r="I44" s="6">
        <f t="shared" si="3"/>
        <v>34578.299999999996</v>
      </c>
      <c r="J44" s="6">
        <f t="shared" si="1"/>
        <v>35961.432000000001</v>
      </c>
      <c r="K44" s="6">
        <v>8485.57</v>
      </c>
      <c r="L44" s="14">
        <f t="shared" si="4"/>
        <v>688986.5</v>
      </c>
      <c r="M44" s="5">
        <v>46</v>
      </c>
      <c r="N44" s="5">
        <v>46</v>
      </c>
      <c r="O44" s="6">
        <v>12349.39</v>
      </c>
      <c r="P44" s="9">
        <f t="shared" si="5"/>
        <v>12843.365599999999</v>
      </c>
      <c r="Q44" s="7">
        <v>1.2</v>
      </c>
      <c r="R44" s="6">
        <f t="shared" si="6"/>
        <v>14819.267999999998</v>
      </c>
      <c r="S44" s="6">
        <f t="shared" si="10"/>
        <v>15412.038719999999</v>
      </c>
      <c r="T44" s="6">
        <v>119345.35</v>
      </c>
      <c r="U44" s="14">
        <f t="shared" si="7"/>
        <v>8599523.3000000007</v>
      </c>
      <c r="V44" s="51">
        <f t="shared" si="9"/>
        <v>9288.5</v>
      </c>
    </row>
    <row r="45" spans="1:22">
      <c r="A45" s="22">
        <v>40</v>
      </c>
      <c r="B45" s="4" t="s">
        <v>18</v>
      </c>
      <c r="C45" s="5">
        <f t="shared" si="8"/>
        <v>23</v>
      </c>
      <c r="D45" s="5">
        <v>2</v>
      </c>
      <c r="E45" s="5">
        <v>21</v>
      </c>
      <c r="F45" s="6">
        <v>28815.25</v>
      </c>
      <c r="G45" s="9">
        <f t="shared" si="2"/>
        <v>29967.86</v>
      </c>
      <c r="H45" s="7">
        <v>1</v>
      </c>
      <c r="I45" s="6">
        <f t="shared" si="3"/>
        <v>28815.25</v>
      </c>
      <c r="J45" s="6">
        <f t="shared" si="1"/>
        <v>29967.86</v>
      </c>
      <c r="K45" s="6">
        <v>414.02</v>
      </c>
      <c r="L45" s="14">
        <f t="shared" si="4"/>
        <v>687369.6</v>
      </c>
      <c r="M45" s="5">
        <v>65</v>
      </c>
      <c r="N45" s="5">
        <v>67</v>
      </c>
      <c r="O45" s="6">
        <v>12349.39</v>
      </c>
      <c r="P45" s="9">
        <f t="shared" si="5"/>
        <v>12843.365599999999</v>
      </c>
      <c r="Q45" s="7">
        <v>1</v>
      </c>
      <c r="R45" s="6">
        <f t="shared" si="6"/>
        <v>12349.39</v>
      </c>
      <c r="S45" s="6">
        <f t="shared" si="10"/>
        <v>12843.365599999999</v>
      </c>
      <c r="T45" s="6">
        <v>2122.42</v>
      </c>
      <c r="U45" s="14">
        <f t="shared" si="7"/>
        <v>10295092</v>
      </c>
      <c r="V45" s="51">
        <f t="shared" si="9"/>
        <v>10982.5</v>
      </c>
    </row>
    <row r="46" spans="1:22">
      <c r="A46" s="22">
        <v>41</v>
      </c>
      <c r="B46" s="4" t="s">
        <v>19</v>
      </c>
      <c r="C46" s="5">
        <f t="shared" si="8"/>
        <v>7</v>
      </c>
      <c r="D46" s="5">
        <v>1</v>
      </c>
      <c r="E46" s="5">
        <v>6</v>
      </c>
      <c r="F46" s="6">
        <v>28815.25</v>
      </c>
      <c r="G46" s="9">
        <f t="shared" si="2"/>
        <v>29967.86</v>
      </c>
      <c r="H46" s="7">
        <v>1</v>
      </c>
      <c r="I46" s="6">
        <f t="shared" si="3"/>
        <v>28815.25</v>
      </c>
      <c r="J46" s="6">
        <f t="shared" si="1"/>
        <v>29967.86</v>
      </c>
      <c r="K46" s="6">
        <v>2352.3200000000002</v>
      </c>
      <c r="L46" s="14">
        <f t="shared" si="4"/>
        <v>210974.7</v>
      </c>
      <c r="M46" s="5">
        <v>26</v>
      </c>
      <c r="N46" s="5">
        <v>26</v>
      </c>
      <c r="O46" s="6">
        <v>12349.39</v>
      </c>
      <c r="P46" s="9">
        <f t="shared" si="5"/>
        <v>12843.365599999999</v>
      </c>
      <c r="Q46" s="7">
        <v>1</v>
      </c>
      <c r="R46" s="6">
        <f t="shared" si="6"/>
        <v>12349.39</v>
      </c>
      <c r="S46" s="6">
        <f t="shared" si="10"/>
        <v>12843.365599999999</v>
      </c>
      <c r="T46" s="6">
        <v>55716.9</v>
      </c>
      <c r="U46" s="14">
        <f t="shared" si="7"/>
        <v>4050003.6</v>
      </c>
      <c r="V46" s="51">
        <f t="shared" si="9"/>
        <v>4261</v>
      </c>
    </row>
    <row r="47" spans="1:22">
      <c r="A47" s="22">
        <v>42</v>
      </c>
      <c r="B47" s="4" t="s">
        <v>78</v>
      </c>
      <c r="C47" s="5">
        <f t="shared" si="8"/>
        <v>65</v>
      </c>
      <c r="D47" s="5">
        <v>4</v>
      </c>
      <c r="E47" s="5">
        <v>61</v>
      </c>
      <c r="F47" s="6">
        <v>28815.25</v>
      </c>
      <c r="G47" s="9">
        <f t="shared" si="2"/>
        <v>29967.86</v>
      </c>
      <c r="H47" s="7">
        <v>1.23</v>
      </c>
      <c r="I47" s="6">
        <f t="shared" si="3"/>
        <v>35442.7575</v>
      </c>
      <c r="J47" s="6">
        <f t="shared" si="1"/>
        <v>36860.467799999999</v>
      </c>
      <c r="K47" s="6">
        <v>33194.550000000003</v>
      </c>
      <c r="L47" s="14">
        <f t="shared" si="4"/>
        <v>2423454.1</v>
      </c>
      <c r="M47" s="5">
        <v>224</v>
      </c>
      <c r="N47" s="5">
        <v>224</v>
      </c>
      <c r="O47" s="6">
        <v>12349.39</v>
      </c>
      <c r="P47" s="9">
        <f t="shared" si="5"/>
        <v>12843.365599999999</v>
      </c>
      <c r="Q47" s="7">
        <v>1.23</v>
      </c>
      <c r="R47" s="6">
        <f t="shared" si="6"/>
        <v>15189.749699999998</v>
      </c>
      <c r="S47" s="6">
        <f t="shared" si="10"/>
        <v>15797.339687999998</v>
      </c>
      <c r="T47" s="6">
        <v>597016.52</v>
      </c>
      <c r="U47" s="14">
        <f t="shared" si="7"/>
        <v>42924165.399999999</v>
      </c>
      <c r="V47" s="51">
        <f t="shared" si="9"/>
        <v>45347.6</v>
      </c>
    </row>
    <row r="48" spans="1:22" ht="18" customHeight="1">
      <c r="A48" s="22">
        <v>43</v>
      </c>
      <c r="B48" s="4" t="s">
        <v>36</v>
      </c>
      <c r="C48" s="5">
        <f t="shared" si="8"/>
        <v>7</v>
      </c>
      <c r="D48" s="5">
        <v>2</v>
      </c>
      <c r="E48" s="5">
        <v>5</v>
      </c>
      <c r="F48" s="6">
        <v>28815.25</v>
      </c>
      <c r="G48" s="9">
        <f t="shared" si="2"/>
        <v>29967.86</v>
      </c>
      <c r="H48" s="7">
        <v>1</v>
      </c>
      <c r="I48" s="6">
        <f t="shared" si="3"/>
        <v>28815.25</v>
      </c>
      <c r="J48" s="6">
        <f t="shared" si="1"/>
        <v>29967.86</v>
      </c>
      <c r="K48" s="6">
        <v>0</v>
      </c>
      <c r="L48" s="14">
        <f t="shared" si="4"/>
        <v>207469.8</v>
      </c>
      <c r="M48" s="5">
        <v>38</v>
      </c>
      <c r="N48" s="5">
        <v>38</v>
      </c>
      <c r="O48" s="6">
        <v>12349.39</v>
      </c>
      <c r="P48" s="9">
        <f t="shared" si="5"/>
        <v>12843.365599999999</v>
      </c>
      <c r="Q48" s="7">
        <v>1</v>
      </c>
      <c r="R48" s="6">
        <f t="shared" si="6"/>
        <v>12349.39</v>
      </c>
      <c r="S48" s="6">
        <f t="shared" si="10"/>
        <v>12843.365599999999</v>
      </c>
      <c r="T48" s="6">
        <v>0</v>
      </c>
      <c r="U48" s="14">
        <f t="shared" si="7"/>
        <v>5837803.5999999996</v>
      </c>
      <c r="V48" s="51">
        <f t="shared" si="9"/>
        <v>6045.3</v>
      </c>
    </row>
    <row r="49" spans="1:22" ht="18" customHeight="1">
      <c r="A49" s="22">
        <v>44</v>
      </c>
      <c r="B49" s="4" t="s">
        <v>20</v>
      </c>
      <c r="C49" s="5">
        <f t="shared" si="8"/>
        <v>11</v>
      </c>
      <c r="D49" s="5">
        <v>3</v>
      </c>
      <c r="E49" s="5">
        <v>8</v>
      </c>
      <c r="F49" s="6">
        <v>28815.25</v>
      </c>
      <c r="G49" s="9">
        <f t="shared" si="2"/>
        <v>29967.86</v>
      </c>
      <c r="H49" s="7">
        <v>1</v>
      </c>
      <c r="I49" s="6">
        <f t="shared" si="3"/>
        <v>28815.25</v>
      </c>
      <c r="J49" s="6">
        <f t="shared" si="1"/>
        <v>29967.86</v>
      </c>
      <c r="K49" s="6">
        <v>4090.57</v>
      </c>
      <c r="L49" s="14">
        <f t="shared" si="4"/>
        <v>330279.2</v>
      </c>
      <c r="M49" s="5">
        <v>29</v>
      </c>
      <c r="N49" s="5">
        <v>29</v>
      </c>
      <c r="O49" s="6">
        <v>12349.39</v>
      </c>
      <c r="P49" s="9">
        <f t="shared" si="5"/>
        <v>12843.365599999999</v>
      </c>
      <c r="Q49" s="7">
        <v>1</v>
      </c>
      <c r="R49" s="6">
        <f t="shared" si="6"/>
        <v>12349.39</v>
      </c>
      <c r="S49" s="6">
        <f t="shared" si="10"/>
        <v>12843.365599999999</v>
      </c>
      <c r="T49" s="6">
        <v>62039.94</v>
      </c>
      <c r="U49" s="14">
        <f t="shared" si="7"/>
        <v>4517205.9000000004</v>
      </c>
      <c r="V49" s="51">
        <f t="shared" si="9"/>
        <v>4847.5</v>
      </c>
    </row>
    <row r="50" spans="1:22" s="11" customFormat="1">
      <c r="A50" s="22">
        <v>45</v>
      </c>
      <c r="B50" s="4" t="s">
        <v>79</v>
      </c>
      <c r="C50" s="5">
        <f t="shared" si="8"/>
        <v>36</v>
      </c>
      <c r="D50" s="5">
        <v>10</v>
      </c>
      <c r="E50" s="5">
        <v>26</v>
      </c>
      <c r="F50" s="6">
        <v>28815.25</v>
      </c>
      <c r="G50" s="9">
        <f t="shared" si="2"/>
        <v>29967.86</v>
      </c>
      <c r="H50" s="7">
        <v>1.3</v>
      </c>
      <c r="I50" s="6">
        <f t="shared" si="3"/>
        <v>37459.825000000004</v>
      </c>
      <c r="J50" s="6">
        <f t="shared" si="1"/>
        <v>38958.218000000001</v>
      </c>
      <c r="K50" s="6">
        <v>0</v>
      </c>
      <c r="L50" s="14">
        <f t="shared" si="4"/>
        <v>1387511.9</v>
      </c>
      <c r="M50" s="5">
        <v>170</v>
      </c>
      <c r="N50" s="5">
        <v>178</v>
      </c>
      <c r="O50" s="6">
        <v>12349.39</v>
      </c>
      <c r="P50" s="9">
        <f t="shared" si="5"/>
        <v>12843.365599999999</v>
      </c>
      <c r="Q50" s="7">
        <v>1.3</v>
      </c>
      <c r="R50" s="6">
        <f t="shared" si="6"/>
        <v>16054.207</v>
      </c>
      <c r="S50" s="6">
        <f t="shared" si="10"/>
        <v>16696.37528</v>
      </c>
      <c r="T50" s="6">
        <v>0</v>
      </c>
      <c r="U50" s="14">
        <f t="shared" si="7"/>
        <v>35549151.600000001</v>
      </c>
      <c r="V50" s="51">
        <f t="shared" si="9"/>
        <v>36936.699999999997</v>
      </c>
    </row>
    <row r="51" spans="1:22">
      <c r="A51" s="22">
        <v>46</v>
      </c>
      <c r="B51" s="4" t="s">
        <v>57</v>
      </c>
      <c r="C51" s="5">
        <f t="shared" si="8"/>
        <v>15</v>
      </c>
      <c r="D51" s="5">
        <v>0</v>
      </c>
      <c r="E51" s="5">
        <v>15</v>
      </c>
      <c r="F51" s="6">
        <v>28815.25</v>
      </c>
      <c r="G51" s="9">
        <f t="shared" si="2"/>
        <v>29967.86</v>
      </c>
      <c r="H51" s="7">
        <v>1.1000000000000001</v>
      </c>
      <c r="I51" s="6">
        <f t="shared" si="3"/>
        <v>31696.775000000001</v>
      </c>
      <c r="J51" s="6">
        <f t="shared" si="1"/>
        <v>32964.646000000001</v>
      </c>
      <c r="K51" s="6">
        <v>900</v>
      </c>
      <c r="L51" s="14">
        <f t="shared" si="4"/>
        <v>495369.7</v>
      </c>
      <c r="M51" s="5">
        <v>36</v>
      </c>
      <c r="N51" s="5">
        <v>36</v>
      </c>
      <c r="O51" s="6">
        <v>12349.39</v>
      </c>
      <c r="P51" s="9">
        <f t="shared" si="5"/>
        <v>12843.365599999999</v>
      </c>
      <c r="Q51" s="7">
        <v>1.1000000000000001</v>
      </c>
      <c r="R51" s="6">
        <f t="shared" si="6"/>
        <v>13584.329</v>
      </c>
      <c r="S51" s="6">
        <f t="shared" si="10"/>
        <v>14127.702160000001</v>
      </c>
      <c r="T51" s="6">
        <v>2000</v>
      </c>
      <c r="U51" s="14">
        <f t="shared" si="7"/>
        <v>6085605.9000000004</v>
      </c>
      <c r="V51" s="51">
        <f t="shared" si="9"/>
        <v>6581</v>
      </c>
    </row>
    <row r="52" spans="1:22">
      <c r="A52" s="22">
        <v>47</v>
      </c>
      <c r="B52" s="4" t="s">
        <v>21</v>
      </c>
      <c r="C52" s="5">
        <f t="shared" si="8"/>
        <v>4</v>
      </c>
      <c r="D52" s="5">
        <v>1</v>
      </c>
      <c r="E52" s="5">
        <v>3</v>
      </c>
      <c r="F52" s="6">
        <v>28815.25</v>
      </c>
      <c r="G52" s="9">
        <f t="shared" si="2"/>
        <v>29967.86</v>
      </c>
      <c r="H52" s="7">
        <v>1</v>
      </c>
      <c r="I52" s="6">
        <f t="shared" si="3"/>
        <v>28815.25</v>
      </c>
      <c r="J52" s="6">
        <f t="shared" si="1"/>
        <v>29967.86</v>
      </c>
      <c r="K52" s="6">
        <v>1500</v>
      </c>
      <c r="L52" s="14">
        <f t="shared" si="4"/>
        <v>120218.8</v>
      </c>
      <c r="M52" s="5">
        <v>25</v>
      </c>
      <c r="N52" s="5">
        <v>25</v>
      </c>
      <c r="O52" s="6">
        <v>12349.39</v>
      </c>
      <c r="P52" s="9">
        <f t="shared" si="5"/>
        <v>12843.365599999999</v>
      </c>
      <c r="Q52" s="7">
        <v>1</v>
      </c>
      <c r="R52" s="6">
        <f t="shared" si="6"/>
        <v>12349.39</v>
      </c>
      <c r="S52" s="6">
        <f t="shared" si="10"/>
        <v>12843.365599999999</v>
      </c>
      <c r="T52" s="6">
        <v>53717.52</v>
      </c>
      <c r="U52" s="14">
        <f t="shared" si="7"/>
        <v>3894377.8</v>
      </c>
      <c r="V52" s="51">
        <f t="shared" si="9"/>
        <v>4014.6</v>
      </c>
    </row>
    <row r="53" spans="1:22">
      <c r="A53" s="22">
        <v>48</v>
      </c>
      <c r="B53" s="4" t="s">
        <v>65</v>
      </c>
      <c r="C53" s="5">
        <f t="shared" si="8"/>
        <v>23</v>
      </c>
      <c r="D53" s="5">
        <v>3</v>
      </c>
      <c r="E53" s="5">
        <v>20</v>
      </c>
      <c r="F53" s="6">
        <v>28815.25</v>
      </c>
      <c r="G53" s="9">
        <f t="shared" si="2"/>
        <v>29967.86</v>
      </c>
      <c r="H53" s="7">
        <v>1.1499999999999999</v>
      </c>
      <c r="I53" s="6">
        <f t="shared" si="3"/>
        <v>33137.537499999999</v>
      </c>
      <c r="J53" s="6">
        <f t="shared" si="1"/>
        <v>34463.038999999997</v>
      </c>
      <c r="K53" s="6">
        <v>10000</v>
      </c>
      <c r="L53" s="14">
        <f t="shared" si="4"/>
        <v>798673.4</v>
      </c>
      <c r="M53" s="5">
        <v>56</v>
      </c>
      <c r="N53" s="5">
        <v>56</v>
      </c>
      <c r="O53" s="6">
        <v>12349.39</v>
      </c>
      <c r="P53" s="9">
        <f t="shared" si="5"/>
        <v>12843.365599999999</v>
      </c>
      <c r="Q53" s="7">
        <v>1.1499999999999999</v>
      </c>
      <c r="R53" s="6">
        <f t="shared" si="6"/>
        <v>14201.798499999999</v>
      </c>
      <c r="S53" s="6">
        <f t="shared" si="10"/>
        <v>14769.870439999999</v>
      </c>
      <c r="T53" s="6">
        <v>138500</v>
      </c>
      <c r="U53" s="14">
        <f t="shared" si="7"/>
        <v>10032040.9</v>
      </c>
      <c r="V53" s="51">
        <f t="shared" si="9"/>
        <v>10830.7</v>
      </c>
    </row>
    <row r="54" spans="1:22">
      <c r="A54" s="22">
        <v>49</v>
      </c>
      <c r="B54" s="4" t="s">
        <v>22</v>
      </c>
      <c r="C54" s="5">
        <f t="shared" si="8"/>
        <v>21</v>
      </c>
      <c r="D54" s="5">
        <v>1</v>
      </c>
      <c r="E54" s="5">
        <v>20</v>
      </c>
      <c r="F54" s="6">
        <v>28815.25</v>
      </c>
      <c r="G54" s="9">
        <f t="shared" si="2"/>
        <v>29967.86</v>
      </c>
      <c r="H54" s="7">
        <v>1</v>
      </c>
      <c r="I54" s="6">
        <f t="shared" si="3"/>
        <v>28815.25</v>
      </c>
      <c r="J54" s="6">
        <f t="shared" si="1"/>
        <v>29967.86</v>
      </c>
      <c r="K54" s="6">
        <v>1000</v>
      </c>
      <c r="L54" s="14">
        <f t="shared" si="4"/>
        <v>629172.5</v>
      </c>
      <c r="M54" s="5">
        <v>64</v>
      </c>
      <c r="N54" s="5">
        <v>64</v>
      </c>
      <c r="O54" s="6">
        <v>12349.39</v>
      </c>
      <c r="P54" s="9">
        <f t="shared" si="5"/>
        <v>12843.365599999999</v>
      </c>
      <c r="Q54" s="7">
        <v>1</v>
      </c>
      <c r="R54" s="6">
        <f t="shared" si="6"/>
        <v>12349.39</v>
      </c>
      <c r="S54" s="6">
        <f t="shared" si="10"/>
        <v>12843.365599999999</v>
      </c>
      <c r="T54" s="6">
        <v>2000</v>
      </c>
      <c r="U54" s="14">
        <f t="shared" si="7"/>
        <v>9834090.3000000007</v>
      </c>
      <c r="V54" s="51">
        <f t="shared" si="9"/>
        <v>10463.299999999999</v>
      </c>
    </row>
    <row r="55" spans="1:22">
      <c r="A55" s="22">
        <v>50</v>
      </c>
      <c r="B55" s="4" t="s">
        <v>37</v>
      </c>
      <c r="C55" s="5">
        <f t="shared" si="8"/>
        <v>10</v>
      </c>
      <c r="D55" s="5">
        <v>3</v>
      </c>
      <c r="E55" s="5">
        <v>7</v>
      </c>
      <c r="F55" s="6">
        <v>28815.25</v>
      </c>
      <c r="G55" s="9">
        <f t="shared" si="2"/>
        <v>29967.86</v>
      </c>
      <c r="H55" s="7">
        <v>1</v>
      </c>
      <c r="I55" s="6">
        <f t="shared" si="3"/>
        <v>28815.25</v>
      </c>
      <c r="J55" s="6">
        <f t="shared" si="1"/>
        <v>29967.86</v>
      </c>
      <c r="K55" s="6">
        <v>0</v>
      </c>
      <c r="L55" s="14">
        <f t="shared" si="4"/>
        <v>296220.79999999999</v>
      </c>
      <c r="M55" s="5">
        <v>25</v>
      </c>
      <c r="N55" s="5">
        <v>33</v>
      </c>
      <c r="O55" s="6">
        <v>12349.39</v>
      </c>
      <c r="P55" s="9">
        <f t="shared" si="5"/>
        <v>12843.365599999999</v>
      </c>
      <c r="Q55" s="7">
        <v>1</v>
      </c>
      <c r="R55" s="6">
        <f t="shared" si="6"/>
        <v>12349.39</v>
      </c>
      <c r="S55" s="6">
        <f t="shared" si="10"/>
        <v>12843.365599999999</v>
      </c>
      <c r="T55" s="6">
        <v>0</v>
      </c>
      <c r="U55" s="14">
        <f t="shared" si="7"/>
        <v>5069671.5999999996</v>
      </c>
      <c r="V55" s="51">
        <f t="shared" si="9"/>
        <v>5365.9</v>
      </c>
    </row>
    <row r="56" spans="1:22">
      <c r="A56" s="22">
        <v>51</v>
      </c>
      <c r="B56" s="4" t="s">
        <v>23</v>
      </c>
      <c r="C56" s="5">
        <f t="shared" si="8"/>
        <v>25</v>
      </c>
      <c r="D56" s="5">
        <v>3</v>
      </c>
      <c r="E56" s="5">
        <v>22</v>
      </c>
      <c r="F56" s="6">
        <v>28815.25</v>
      </c>
      <c r="G56" s="9">
        <f t="shared" si="2"/>
        <v>29967.86</v>
      </c>
      <c r="H56" s="7">
        <v>1</v>
      </c>
      <c r="I56" s="6">
        <f t="shared" si="3"/>
        <v>28815.25</v>
      </c>
      <c r="J56" s="6">
        <f t="shared" si="1"/>
        <v>29967.86</v>
      </c>
      <c r="K56" s="6">
        <v>0</v>
      </c>
      <c r="L56" s="14">
        <f t="shared" si="4"/>
        <v>745738.7</v>
      </c>
      <c r="M56" s="5">
        <v>50</v>
      </c>
      <c r="N56" s="5">
        <v>50</v>
      </c>
      <c r="O56" s="6">
        <v>12349.39</v>
      </c>
      <c r="P56" s="9">
        <f t="shared" si="5"/>
        <v>12843.365599999999</v>
      </c>
      <c r="Q56" s="7">
        <v>1</v>
      </c>
      <c r="R56" s="6">
        <f t="shared" si="6"/>
        <v>12349.39</v>
      </c>
      <c r="S56" s="6">
        <f t="shared" si="10"/>
        <v>12843.365599999999</v>
      </c>
      <c r="T56" s="6">
        <v>0</v>
      </c>
      <c r="U56" s="14">
        <f t="shared" si="7"/>
        <v>7681320.5999999996</v>
      </c>
      <c r="V56" s="51">
        <f t="shared" si="9"/>
        <v>8427.1</v>
      </c>
    </row>
    <row r="57" spans="1:22">
      <c r="A57" s="22">
        <v>52</v>
      </c>
      <c r="B57" s="4" t="s">
        <v>88</v>
      </c>
      <c r="C57" s="5">
        <f t="shared" si="8"/>
        <v>5</v>
      </c>
      <c r="D57" s="5">
        <v>1</v>
      </c>
      <c r="E57" s="5">
        <v>4</v>
      </c>
      <c r="F57" s="6">
        <v>28815.25</v>
      </c>
      <c r="G57" s="9">
        <f t="shared" si="2"/>
        <v>29967.86</v>
      </c>
      <c r="H57" s="7">
        <v>1.7</v>
      </c>
      <c r="I57" s="6">
        <f t="shared" si="3"/>
        <v>48985.924999999996</v>
      </c>
      <c r="J57" s="6">
        <f t="shared" si="1"/>
        <v>50945.362000000001</v>
      </c>
      <c r="K57" s="6">
        <v>0</v>
      </c>
      <c r="L57" s="14">
        <f t="shared" si="4"/>
        <v>252767.4</v>
      </c>
      <c r="M57" s="5">
        <v>8</v>
      </c>
      <c r="N57" s="5">
        <v>8</v>
      </c>
      <c r="O57" s="6">
        <v>12349.39</v>
      </c>
      <c r="P57" s="9">
        <f t="shared" si="5"/>
        <v>12843.365599999999</v>
      </c>
      <c r="Q57" s="7">
        <v>1.7</v>
      </c>
      <c r="R57" s="6">
        <f t="shared" si="6"/>
        <v>20993.963</v>
      </c>
      <c r="S57" s="6">
        <f t="shared" si="10"/>
        <v>21833.721519999999</v>
      </c>
      <c r="T57" s="6">
        <v>0</v>
      </c>
      <c r="U57" s="14">
        <f t="shared" si="7"/>
        <v>2089319.2</v>
      </c>
      <c r="V57" s="51">
        <f t="shared" si="9"/>
        <v>2342.1</v>
      </c>
    </row>
    <row r="58" spans="1:22">
      <c r="A58" s="22">
        <v>53</v>
      </c>
      <c r="B58" s="4" t="s">
        <v>24</v>
      </c>
      <c r="C58" s="5">
        <f t="shared" si="8"/>
        <v>46</v>
      </c>
      <c r="D58" s="5">
        <v>6</v>
      </c>
      <c r="E58" s="5">
        <v>40</v>
      </c>
      <c r="F58" s="6">
        <v>28815.25</v>
      </c>
      <c r="G58" s="9">
        <f t="shared" si="2"/>
        <v>29967.86</v>
      </c>
      <c r="H58" s="7">
        <v>1</v>
      </c>
      <c r="I58" s="6">
        <f t="shared" si="3"/>
        <v>28815.25</v>
      </c>
      <c r="J58" s="6">
        <f t="shared" si="1"/>
        <v>29967.86</v>
      </c>
      <c r="K58" s="6">
        <v>0</v>
      </c>
      <c r="L58" s="14">
        <f t="shared" si="4"/>
        <v>1371605.9</v>
      </c>
      <c r="M58" s="5">
        <v>152</v>
      </c>
      <c r="N58" s="5">
        <v>152</v>
      </c>
      <c r="O58" s="6">
        <v>12349.39</v>
      </c>
      <c r="P58" s="9">
        <f t="shared" si="5"/>
        <v>12843.365599999999</v>
      </c>
      <c r="Q58" s="7">
        <v>1</v>
      </c>
      <c r="R58" s="6">
        <f t="shared" si="6"/>
        <v>12349.39</v>
      </c>
      <c r="S58" s="6">
        <f t="shared" si="10"/>
        <v>12843.365599999999</v>
      </c>
      <c r="T58" s="6">
        <v>0</v>
      </c>
      <c r="U58" s="14">
        <f t="shared" si="7"/>
        <v>23351214.600000001</v>
      </c>
      <c r="V58" s="51">
        <f t="shared" si="9"/>
        <v>24722.799999999999</v>
      </c>
    </row>
    <row r="59" spans="1:22">
      <c r="A59" s="22">
        <v>54</v>
      </c>
      <c r="B59" s="4" t="s">
        <v>38</v>
      </c>
      <c r="C59" s="5">
        <f t="shared" si="8"/>
        <v>5</v>
      </c>
      <c r="D59" s="5">
        <v>2</v>
      </c>
      <c r="E59" s="5">
        <v>3</v>
      </c>
      <c r="F59" s="6">
        <v>28815.25</v>
      </c>
      <c r="G59" s="9">
        <f t="shared" si="2"/>
        <v>29967.86</v>
      </c>
      <c r="H59" s="7">
        <v>1.4</v>
      </c>
      <c r="I59" s="6">
        <f t="shared" si="3"/>
        <v>40341.35</v>
      </c>
      <c r="J59" s="6">
        <f t="shared" si="1"/>
        <v>41955.004000000001</v>
      </c>
      <c r="K59" s="6">
        <v>0</v>
      </c>
      <c r="L59" s="14">
        <f t="shared" si="4"/>
        <v>206547.7</v>
      </c>
      <c r="M59" s="5">
        <v>17</v>
      </c>
      <c r="N59" s="5">
        <v>17</v>
      </c>
      <c r="O59" s="6">
        <v>12349.39</v>
      </c>
      <c r="P59" s="9">
        <f t="shared" si="5"/>
        <v>12843.365599999999</v>
      </c>
      <c r="Q59" s="7">
        <v>1.4</v>
      </c>
      <c r="R59" s="6">
        <f t="shared" si="6"/>
        <v>17289.145999999997</v>
      </c>
      <c r="S59" s="6">
        <f t="shared" si="10"/>
        <v>17980.711839999996</v>
      </c>
      <c r="T59" s="6">
        <v>0</v>
      </c>
      <c r="U59" s="14">
        <f t="shared" si="7"/>
        <v>3656308.6</v>
      </c>
      <c r="V59" s="51">
        <f t="shared" si="9"/>
        <v>3862.9</v>
      </c>
    </row>
    <row r="60" spans="1:22">
      <c r="A60" s="22">
        <v>55</v>
      </c>
      <c r="B60" s="4" t="s">
        <v>58</v>
      </c>
      <c r="C60" s="5">
        <f t="shared" si="8"/>
        <v>53</v>
      </c>
      <c r="D60" s="5">
        <v>10</v>
      </c>
      <c r="E60" s="5">
        <v>43</v>
      </c>
      <c r="F60" s="6">
        <v>28815.25</v>
      </c>
      <c r="G60" s="9">
        <f t="shared" si="2"/>
        <v>29967.86</v>
      </c>
      <c r="H60" s="7">
        <v>1</v>
      </c>
      <c r="I60" s="6">
        <f t="shared" si="3"/>
        <v>28815.25</v>
      </c>
      <c r="J60" s="6">
        <f t="shared" si="1"/>
        <v>29967.86</v>
      </c>
      <c r="K60" s="6">
        <v>22181.98</v>
      </c>
      <c r="L60" s="14">
        <f t="shared" si="4"/>
        <v>1598952.5</v>
      </c>
      <c r="M60" s="5">
        <v>75</v>
      </c>
      <c r="N60" s="5">
        <v>75</v>
      </c>
      <c r="O60" s="6">
        <v>12349.39</v>
      </c>
      <c r="P60" s="9">
        <f t="shared" si="5"/>
        <v>12843.365599999999</v>
      </c>
      <c r="Q60" s="7">
        <v>1</v>
      </c>
      <c r="R60" s="6">
        <f t="shared" si="6"/>
        <v>12349.39</v>
      </c>
      <c r="S60" s="6">
        <f t="shared" si="10"/>
        <v>12843.365599999999</v>
      </c>
      <c r="T60" s="6">
        <v>162018.01999999999</v>
      </c>
      <c r="U60" s="14">
        <f t="shared" si="7"/>
        <v>11683998.9</v>
      </c>
      <c r="V60" s="51">
        <f t="shared" si="9"/>
        <v>13283</v>
      </c>
    </row>
    <row r="61" spans="1:22">
      <c r="A61" s="22">
        <v>56</v>
      </c>
      <c r="B61" s="4" t="s">
        <v>39</v>
      </c>
      <c r="C61" s="5">
        <f t="shared" si="8"/>
        <v>13</v>
      </c>
      <c r="D61" s="5">
        <v>2</v>
      </c>
      <c r="E61" s="5">
        <v>11</v>
      </c>
      <c r="F61" s="6">
        <v>28815.25</v>
      </c>
      <c r="G61" s="9">
        <f t="shared" si="2"/>
        <v>29967.86</v>
      </c>
      <c r="H61" s="7">
        <v>1</v>
      </c>
      <c r="I61" s="6">
        <f t="shared" si="3"/>
        <v>28815.25</v>
      </c>
      <c r="J61" s="6">
        <f t="shared" si="1"/>
        <v>29967.86</v>
      </c>
      <c r="K61" s="6">
        <v>0</v>
      </c>
      <c r="L61" s="14">
        <f t="shared" si="4"/>
        <v>387277</v>
      </c>
      <c r="M61" s="5">
        <v>30</v>
      </c>
      <c r="N61" s="5">
        <v>30</v>
      </c>
      <c r="O61" s="6">
        <v>12349.39</v>
      </c>
      <c r="P61" s="9">
        <f t="shared" si="5"/>
        <v>12843.365599999999</v>
      </c>
      <c r="Q61" s="7">
        <v>1</v>
      </c>
      <c r="R61" s="6">
        <f t="shared" si="6"/>
        <v>12349.39</v>
      </c>
      <c r="S61" s="6">
        <f t="shared" si="10"/>
        <v>12843.365599999999</v>
      </c>
      <c r="T61" s="6">
        <v>0</v>
      </c>
      <c r="U61" s="14">
        <f t="shared" si="7"/>
        <v>4608792.3</v>
      </c>
      <c r="V61" s="51">
        <f t="shared" si="9"/>
        <v>4996.1000000000004</v>
      </c>
    </row>
    <row r="62" spans="1:22">
      <c r="A62" s="22">
        <v>57</v>
      </c>
      <c r="B62" s="4" t="s">
        <v>80</v>
      </c>
      <c r="C62" s="5">
        <f t="shared" si="8"/>
        <v>35</v>
      </c>
      <c r="D62" s="5">
        <v>3</v>
      </c>
      <c r="E62" s="5">
        <v>32</v>
      </c>
      <c r="F62" s="6">
        <v>28815.25</v>
      </c>
      <c r="G62" s="9">
        <f t="shared" si="2"/>
        <v>29967.86</v>
      </c>
      <c r="H62" s="7">
        <v>1.2</v>
      </c>
      <c r="I62" s="6">
        <f t="shared" si="3"/>
        <v>34578.299999999996</v>
      </c>
      <c r="J62" s="6">
        <f t="shared" si="1"/>
        <v>35961.432000000001</v>
      </c>
      <c r="K62" s="6">
        <v>0</v>
      </c>
      <c r="L62" s="14">
        <f t="shared" si="4"/>
        <v>1254500.7</v>
      </c>
      <c r="M62" s="5">
        <v>99</v>
      </c>
      <c r="N62" s="5">
        <v>99</v>
      </c>
      <c r="O62" s="6">
        <v>12349.39</v>
      </c>
      <c r="P62" s="9">
        <f t="shared" si="5"/>
        <v>12843.365599999999</v>
      </c>
      <c r="Q62" s="7">
        <v>1.2</v>
      </c>
      <c r="R62" s="6">
        <f t="shared" si="6"/>
        <v>14819.267999999998</v>
      </c>
      <c r="S62" s="6">
        <f t="shared" si="10"/>
        <v>15412.038719999999</v>
      </c>
      <c r="T62" s="6">
        <v>0</v>
      </c>
      <c r="U62" s="14">
        <f t="shared" si="7"/>
        <v>18250817.699999999</v>
      </c>
      <c r="V62" s="51">
        <f t="shared" si="9"/>
        <v>19505.3</v>
      </c>
    </row>
    <row r="63" spans="1:22">
      <c r="A63" s="22">
        <v>58</v>
      </c>
      <c r="B63" s="4" t="s">
        <v>81</v>
      </c>
      <c r="C63" s="5">
        <f t="shared" si="8"/>
        <v>40</v>
      </c>
      <c r="D63" s="5">
        <v>20</v>
      </c>
      <c r="E63" s="5">
        <v>20</v>
      </c>
      <c r="F63" s="6">
        <v>28815.25</v>
      </c>
      <c r="G63" s="9">
        <f t="shared" si="2"/>
        <v>29967.86</v>
      </c>
      <c r="H63" s="7">
        <v>1.1499999999999999</v>
      </c>
      <c r="I63" s="6">
        <f t="shared" si="3"/>
        <v>33137.537499999999</v>
      </c>
      <c r="J63" s="6">
        <f t="shared" si="1"/>
        <v>34463.038999999997</v>
      </c>
      <c r="K63" s="6">
        <v>5560.97</v>
      </c>
      <c r="L63" s="14">
        <f t="shared" si="4"/>
        <v>1357572.5</v>
      </c>
      <c r="M63" s="5">
        <v>138</v>
      </c>
      <c r="N63" s="5">
        <v>138</v>
      </c>
      <c r="O63" s="6">
        <v>12349.39</v>
      </c>
      <c r="P63" s="9">
        <f t="shared" si="5"/>
        <v>12843.365599999999</v>
      </c>
      <c r="Q63" s="7">
        <v>1.1499999999999999</v>
      </c>
      <c r="R63" s="6">
        <f t="shared" si="6"/>
        <v>14201.798499999999</v>
      </c>
      <c r="S63" s="6">
        <f t="shared" si="10"/>
        <v>14769.870439999999</v>
      </c>
      <c r="T63" s="6">
        <v>135000</v>
      </c>
      <c r="U63" s="14">
        <f t="shared" si="7"/>
        <v>24515511.5</v>
      </c>
      <c r="V63" s="51">
        <f t="shared" si="9"/>
        <v>25873.1</v>
      </c>
    </row>
    <row r="64" spans="1:22">
      <c r="A64" s="22">
        <v>59</v>
      </c>
      <c r="B64" s="4" t="s">
        <v>59</v>
      </c>
      <c r="C64" s="5">
        <f t="shared" si="8"/>
        <v>19</v>
      </c>
      <c r="D64" s="5">
        <v>1</v>
      </c>
      <c r="E64" s="5">
        <v>18</v>
      </c>
      <c r="F64" s="6">
        <v>28815.25</v>
      </c>
      <c r="G64" s="9">
        <f t="shared" si="2"/>
        <v>29967.86</v>
      </c>
      <c r="H64" s="7">
        <v>1.1499999999999999</v>
      </c>
      <c r="I64" s="6">
        <f t="shared" si="3"/>
        <v>33137.537499999999</v>
      </c>
      <c r="J64" s="6">
        <f t="shared" si="1"/>
        <v>34463.038999999997</v>
      </c>
      <c r="K64" s="6">
        <v>9122.1200000000008</v>
      </c>
      <c r="L64" s="14">
        <f t="shared" si="4"/>
        <v>662594.4</v>
      </c>
      <c r="M64" s="5">
        <v>79</v>
      </c>
      <c r="N64" s="5">
        <v>95</v>
      </c>
      <c r="O64" s="6">
        <v>12349.39</v>
      </c>
      <c r="P64" s="9">
        <f t="shared" si="5"/>
        <v>12843.365599999999</v>
      </c>
      <c r="Q64" s="7">
        <v>1.1499999999999999</v>
      </c>
      <c r="R64" s="6">
        <f t="shared" si="6"/>
        <v>14201.798499999999</v>
      </c>
      <c r="S64" s="6">
        <f t="shared" si="10"/>
        <v>14769.870439999999</v>
      </c>
      <c r="T64" s="6">
        <v>236800</v>
      </c>
      <c r="U64" s="14">
        <f t="shared" si="7"/>
        <v>17020485.5</v>
      </c>
      <c r="V64" s="51">
        <f t="shared" si="9"/>
        <v>17683.099999999999</v>
      </c>
    </row>
    <row r="65" spans="1:22">
      <c r="A65" s="22">
        <v>60</v>
      </c>
      <c r="B65" s="4" t="s">
        <v>25</v>
      </c>
      <c r="C65" s="5">
        <f t="shared" si="8"/>
        <v>16</v>
      </c>
      <c r="D65" s="5">
        <v>6</v>
      </c>
      <c r="E65" s="5">
        <v>10</v>
      </c>
      <c r="F65" s="6">
        <v>28815.25</v>
      </c>
      <c r="G65" s="9">
        <f t="shared" si="2"/>
        <v>29967.86</v>
      </c>
      <c r="H65" s="7">
        <v>1</v>
      </c>
      <c r="I65" s="6">
        <f t="shared" si="3"/>
        <v>28815.25</v>
      </c>
      <c r="J65" s="6">
        <f t="shared" si="1"/>
        <v>29967.86</v>
      </c>
      <c r="K65" s="6">
        <v>0</v>
      </c>
      <c r="L65" s="14">
        <f t="shared" si="4"/>
        <v>472570.1</v>
      </c>
      <c r="M65" s="5">
        <v>34</v>
      </c>
      <c r="N65" s="5">
        <v>40</v>
      </c>
      <c r="O65" s="6">
        <v>12349.39</v>
      </c>
      <c r="P65" s="9">
        <f t="shared" si="5"/>
        <v>12843.365599999999</v>
      </c>
      <c r="Q65" s="7">
        <v>1</v>
      </c>
      <c r="R65" s="6">
        <f t="shared" si="6"/>
        <v>12349.39</v>
      </c>
      <c r="S65" s="6">
        <f t="shared" si="10"/>
        <v>12843.365599999999</v>
      </c>
      <c r="T65" s="6">
        <v>0</v>
      </c>
      <c r="U65" s="14">
        <f t="shared" si="7"/>
        <v>6145056.5</v>
      </c>
      <c r="V65" s="51">
        <f t="shared" si="9"/>
        <v>6617.6</v>
      </c>
    </row>
    <row r="66" spans="1:22">
      <c r="A66" s="22">
        <v>61</v>
      </c>
      <c r="B66" s="4" t="s">
        <v>60</v>
      </c>
      <c r="C66" s="5">
        <f t="shared" si="8"/>
        <v>20</v>
      </c>
      <c r="D66" s="5">
        <v>5</v>
      </c>
      <c r="E66" s="5">
        <v>15</v>
      </c>
      <c r="F66" s="6">
        <v>28815.25</v>
      </c>
      <c r="G66" s="9">
        <f t="shared" si="2"/>
        <v>29967.86</v>
      </c>
      <c r="H66" s="7">
        <v>1</v>
      </c>
      <c r="I66" s="6">
        <f t="shared" si="3"/>
        <v>28815.25</v>
      </c>
      <c r="J66" s="6">
        <f t="shared" si="1"/>
        <v>29967.86</v>
      </c>
      <c r="K66" s="6">
        <v>80</v>
      </c>
      <c r="L66" s="14">
        <f t="shared" si="4"/>
        <v>593674.19999999995</v>
      </c>
      <c r="M66" s="5">
        <v>62</v>
      </c>
      <c r="N66" s="5">
        <v>62</v>
      </c>
      <c r="O66" s="6">
        <v>12349.39</v>
      </c>
      <c r="P66" s="9">
        <f t="shared" si="5"/>
        <v>12843.365599999999</v>
      </c>
      <c r="Q66" s="7">
        <v>1</v>
      </c>
      <c r="R66" s="6">
        <f t="shared" si="6"/>
        <v>12349.39</v>
      </c>
      <c r="S66" s="6">
        <f t="shared" si="10"/>
        <v>12843.365599999999</v>
      </c>
      <c r="T66" s="6">
        <v>14502.09</v>
      </c>
      <c r="U66" s="14">
        <f t="shared" si="7"/>
        <v>9539339.5999999996</v>
      </c>
      <c r="V66" s="51">
        <f t="shared" si="9"/>
        <v>10133</v>
      </c>
    </row>
    <row r="67" spans="1:22">
      <c r="A67" s="22">
        <v>62</v>
      </c>
      <c r="B67" s="4" t="s">
        <v>40</v>
      </c>
      <c r="C67" s="5">
        <f t="shared" si="8"/>
        <v>10</v>
      </c>
      <c r="D67" s="5">
        <v>2</v>
      </c>
      <c r="E67" s="5">
        <v>8</v>
      </c>
      <c r="F67" s="6">
        <v>28815.25</v>
      </c>
      <c r="G67" s="9">
        <f t="shared" si="2"/>
        <v>29967.86</v>
      </c>
      <c r="H67" s="7">
        <v>1</v>
      </c>
      <c r="I67" s="6">
        <f t="shared" si="3"/>
        <v>28815.25</v>
      </c>
      <c r="J67" s="6">
        <f t="shared" si="1"/>
        <v>29967.86</v>
      </c>
      <c r="K67" s="6">
        <v>0</v>
      </c>
      <c r="L67" s="14">
        <f t="shared" si="4"/>
        <v>297373.40000000002</v>
      </c>
      <c r="M67" s="5">
        <v>25</v>
      </c>
      <c r="N67" s="5">
        <v>26</v>
      </c>
      <c r="O67" s="6">
        <v>12349.39</v>
      </c>
      <c r="P67" s="9">
        <f t="shared" si="5"/>
        <v>12843.365599999999</v>
      </c>
      <c r="Q67" s="7">
        <v>1</v>
      </c>
      <c r="R67" s="6">
        <f t="shared" si="6"/>
        <v>12349.39</v>
      </c>
      <c r="S67" s="6">
        <f t="shared" si="10"/>
        <v>12843.365599999999</v>
      </c>
      <c r="T67" s="6">
        <v>10000</v>
      </c>
      <c r="U67" s="14">
        <f t="shared" si="7"/>
        <v>4004286.7</v>
      </c>
      <c r="V67" s="51">
        <f t="shared" si="9"/>
        <v>4301.7</v>
      </c>
    </row>
    <row r="68" spans="1:22">
      <c r="A68" s="22">
        <v>63</v>
      </c>
      <c r="B68" s="4" t="s">
        <v>48</v>
      </c>
      <c r="C68" s="5">
        <f t="shared" si="8"/>
        <v>43</v>
      </c>
      <c r="D68" s="5">
        <v>2</v>
      </c>
      <c r="E68" s="5">
        <v>41</v>
      </c>
      <c r="F68" s="6">
        <v>28815.25</v>
      </c>
      <c r="G68" s="9">
        <f t="shared" si="2"/>
        <v>29967.86</v>
      </c>
      <c r="H68" s="7">
        <v>1.1000000000000001</v>
      </c>
      <c r="I68" s="6">
        <f t="shared" si="3"/>
        <v>31696.775000000001</v>
      </c>
      <c r="J68" s="6">
        <f t="shared" si="1"/>
        <v>32964.646000000001</v>
      </c>
      <c r="K68" s="6">
        <v>893.33</v>
      </c>
      <c r="L68" s="14">
        <f t="shared" si="4"/>
        <v>1415837.4</v>
      </c>
      <c r="M68" s="5">
        <v>142</v>
      </c>
      <c r="N68" s="5">
        <v>142</v>
      </c>
      <c r="O68" s="6">
        <v>12349.39</v>
      </c>
      <c r="P68" s="9">
        <f t="shared" si="5"/>
        <v>12843.365599999999</v>
      </c>
      <c r="Q68" s="7">
        <v>1.1000000000000001</v>
      </c>
      <c r="R68" s="6">
        <f t="shared" si="6"/>
        <v>13584.329</v>
      </c>
      <c r="S68" s="6">
        <f t="shared" si="10"/>
        <v>14127.702160000001</v>
      </c>
      <c r="T68" s="6">
        <f>18677.32+13911.5</f>
        <v>32588.82</v>
      </c>
      <c r="U68" s="14">
        <f t="shared" si="7"/>
        <v>24029034.300000001</v>
      </c>
      <c r="V68" s="51">
        <f t="shared" si="9"/>
        <v>25444.9</v>
      </c>
    </row>
    <row r="69" spans="1:22">
      <c r="A69" s="22">
        <v>64</v>
      </c>
      <c r="B69" s="4" t="s">
        <v>26</v>
      </c>
      <c r="C69" s="5">
        <f t="shared" si="8"/>
        <v>12</v>
      </c>
      <c r="D69" s="5">
        <v>2</v>
      </c>
      <c r="E69" s="5">
        <v>10</v>
      </c>
      <c r="F69" s="6">
        <v>28815.25</v>
      </c>
      <c r="G69" s="9">
        <f t="shared" si="2"/>
        <v>29967.86</v>
      </c>
      <c r="H69" s="7">
        <v>1</v>
      </c>
      <c r="I69" s="6">
        <f t="shared" si="3"/>
        <v>28815.25</v>
      </c>
      <c r="J69" s="6">
        <f t="shared" si="1"/>
        <v>29967.86</v>
      </c>
      <c r="K69" s="6">
        <v>4988.88</v>
      </c>
      <c r="L69" s="14">
        <f t="shared" si="4"/>
        <v>362298</v>
      </c>
      <c r="M69" s="5">
        <v>41</v>
      </c>
      <c r="N69" s="5">
        <v>41</v>
      </c>
      <c r="O69" s="6">
        <v>12349.39</v>
      </c>
      <c r="P69" s="9">
        <f t="shared" si="5"/>
        <v>12843.365599999999</v>
      </c>
      <c r="Q69" s="7">
        <v>1</v>
      </c>
      <c r="R69" s="6">
        <f t="shared" si="6"/>
        <v>12349.39</v>
      </c>
      <c r="S69" s="6">
        <f t="shared" si="10"/>
        <v>12843.365599999999</v>
      </c>
      <c r="T69" s="6">
        <v>17568.5</v>
      </c>
      <c r="U69" s="14">
        <f t="shared" si="7"/>
        <v>6316251.4000000004</v>
      </c>
      <c r="V69" s="51">
        <f t="shared" si="9"/>
        <v>6678.5</v>
      </c>
    </row>
    <row r="70" spans="1:22">
      <c r="A70" s="22">
        <v>65</v>
      </c>
      <c r="B70" s="4" t="s">
        <v>61</v>
      </c>
      <c r="C70" s="5">
        <f t="shared" si="8"/>
        <v>23</v>
      </c>
      <c r="D70" s="5">
        <v>3</v>
      </c>
      <c r="E70" s="5">
        <v>20</v>
      </c>
      <c r="F70" s="6">
        <v>28815.25</v>
      </c>
      <c r="G70" s="9">
        <f t="shared" si="2"/>
        <v>29967.86</v>
      </c>
      <c r="H70" s="7">
        <v>1</v>
      </c>
      <c r="I70" s="6">
        <f t="shared" si="3"/>
        <v>28815.25</v>
      </c>
      <c r="J70" s="6">
        <f t="shared" ref="J70:J95" si="11">G70*H70</f>
        <v>29967.86</v>
      </c>
      <c r="K70" s="6">
        <v>0</v>
      </c>
      <c r="L70" s="14">
        <f t="shared" si="4"/>
        <v>685803</v>
      </c>
      <c r="M70" s="5">
        <v>66</v>
      </c>
      <c r="N70" s="5">
        <v>85</v>
      </c>
      <c r="O70" s="6">
        <v>12349.39</v>
      </c>
      <c r="P70" s="9">
        <f t="shared" si="5"/>
        <v>12843.365599999999</v>
      </c>
      <c r="Q70" s="7">
        <v>1</v>
      </c>
      <c r="R70" s="6">
        <f t="shared" si="6"/>
        <v>12349.39</v>
      </c>
      <c r="S70" s="6">
        <f t="shared" si="10"/>
        <v>12843.365599999999</v>
      </c>
      <c r="T70" s="6">
        <v>3000</v>
      </c>
      <c r="U70" s="14">
        <f t="shared" si="7"/>
        <v>13061245</v>
      </c>
      <c r="V70" s="51">
        <f t="shared" si="9"/>
        <v>13747</v>
      </c>
    </row>
    <row r="71" spans="1:22">
      <c r="A71" s="22">
        <v>66</v>
      </c>
      <c r="B71" s="4" t="s">
        <v>62</v>
      </c>
      <c r="C71" s="5">
        <f t="shared" si="8"/>
        <v>35</v>
      </c>
      <c r="D71" s="5">
        <v>2</v>
      </c>
      <c r="E71" s="5">
        <v>33</v>
      </c>
      <c r="F71" s="6">
        <v>28815.25</v>
      </c>
      <c r="G71" s="9">
        <f t="shared" ref="G71:G91" si="12">F71*1.04</f>
        <v>29967.86</v>
      </c>
      <c r="H71" s="7">
        <v>1</v>
      </c>
      <c r="I71" s="6">
        <f t="shared" ref="I71:I91" si="13">F71*H71</f>
        <v>28815.25</v>
      </c>
      <c r="J71" s="6">
        <f t="shared" si="11"/>
        <v>29967.86</v>
      </c>
      <c r="K71" s="6">
        <v>0</v>
      </c>
      <c r="L71" s="14">
        <f t="shared" ref="L71:L91" si="14">ROUND((D71*I71+E71*J71+K71),1)</f>
        <v>1046569.9</v>
      </c>
      <c r="M71" s="5">
        <v>87</v>
      </c>
      <c r="N71" s="5">
        <v>104</v>
      </c>
      <c r="O71" s="6">
        <v>12349.39</v>
      </c>
      <c r="P71" s="9">
        <f t="shared" ref="P71:P91" si="15">O71*1.04</f>
        <v>12843.365599999999</v>
      </c>
      <c r="Q71" s="7">
        <v>1</v>
      </c>
      <c r="R71" s="6">
        <f t="shared" ref="R71:R91" si="16">O71*Q71</f>
        <v>12349.39</v>
      </c>
      <c r="S71" s="6">
        <f t="shared" si="10"/>
        <v>12843.365599999999</v>
      </c>
      <c r="T71" s="6">
        <v>0</v>
      </c>
      <c r="U71" s="14">
        <f t="shared" ref="U71:U91" si="17">ROUND(N71*R71+N71*S71*11+T71,1)</f>
        <v>15977146.800000001</v>
      </c>
      <c r="V71" s="51">
        <f t="shared" si="9"/>
        <v>17023.7</v>
      </c>
    </row>
    <row r="72" spans="1:22">
      <c r="A72" s="22">
        <v>67</v>
      </c>
      <c r="B72" s="4" t="s">
        <v>89</v>
      </c>
      <c r="C72" s="5">
        <f t="shared" ref="C72:C91" si="18">D72+E72</f>
        <v>5</v>
      </c>
      <c r="D72" s="5">
        <v>2</v>
      </c>
      <c r="E72" s="5">
        <v>3</v>
      </c>
      <c r="F72" s="6">
        <v>28815.25</v>
      </c>
      <c r="G72" s="9">
        <f t="shared" si="12"/>
        <v>29967.86</v>
      </c>
      <c r="H72" s="7">
        <v>1.42</v>
      </c>
      <c r="I72" s="6">
        <f t="shared" si="13"/>
        <v>40917.654999999999</v>
      </c>
      <c r="J72" s="6">
        <f t="shared" si="11"/>
        <v>42554.361199999999</v>
      </c>
      <c r="K72" s="6"/>
      <c r="L72" s="14">
        <f t="shared" si="14"/>
        <v>209498.4</v>
      </c>
      <c r="M72" s="5">
        <v>20</v>
      </c>
      <c r="N72" s="5">
        <v>25</v>
      </c>
      <c r="O72" s="6">
        <v>12349.39</v>
      </c>
      <c r="P72" s="9">
        <f t="shared" si="15"/>
        <v>12843.365599999999</v>
      </c>
      <c r="Q72" s="7">
        <v>1.42</v>
      </c>
      <c r="R72" s="6">
        <f t="shared" si="16"/>
        <v>17536.1338</v>
      </c>
      <c r="S72" s="6">
        <f t="shared" si="10"/>
        <v>18237.579151999998</v>
      </c>
      <c r="T72" s="6">
        <v>2826.7</v>
      </c>
      <c r="U72" s="14">
        <f t="shared" si="17"/>
        <v>5456564.2999999998</v>
      </c>
      <c r="V72" s="51">
        <f t="shared" ref="V72:V91" si="19">ROUND(((L72+U72)/1000),1)</f>
        <v>5666.1</v>
      </c>
    </row>
    <row r="73" spans="1:22">
      <c r="A73" s="22">
        <v>68</v>
      </c>
      <c r="B73" s="4" t="s">
        <v>66</v>
      </c>
      <c r="C73" s="5">
        <f t="shared" si="18"/>
        <v>55</v>
      </c>
      <c r="D73" s="5">
        <v>5</v>
      </c>
      <c r="E73" s="5">
        <v>50</v>
      </c>
      <c r="F73" s="6">
        <v>28815.25</v>
      </c>
      <c r="G73" s="9">
        <f t="shared" si="12"/>
        <v>29967.86</v>
      </c>
      <c r="H73" s="7">
        <v>1.1499999999999999</v>
      </c>
      <c r="I73" s="6">
        <f t="shared" si="13"/>
        <v>33137.537499999999</v>
      </c>
      <c r="J73" s="6">
        <f t="shared" si="11"/>
        <v>34463.038999999997</v>
      </c>
      <c r="K73" s="6">
        <v>2000</v>
      </c>
      <c r="L73" s="14">
        <f t="shared" si="14"/>
        <v>1890839.6</v>
      </c>
      <c r="M73" s="5">
        <v>130</v>
      </c>
      <c r="N73" s="5">
        <v>156</v>
      </c>
      <c r="O73" s="6">
        <v>12349.39</v>
      </c>
      <c r="P73" s="9">
        <f t="shared" si="15"/>
        <v>12843.365599999999</v>
      </c>
      <c r="Q73" s="7">
        <v>1.1499999999999999</v>
      </c>
      <c r="R73" s="6">
        <f t="shared" si="16"/>
        <v>14201.798499999999</v>
      </c>
      <c r="S73" s="6">
        <f t="shared" ref="S73:S95" si="20">P73*Q73</f>
        <v>14769.870439999999</v>
      </c>
      <c r="T73" s="6">
        <v>6000</v>
      </c>
      <c r="U73" s="14">
        <f t="shared" si="17"/>
        <v>27566578.199999999</v>
      </c>
      <c r="V73" s="51">
        <f t="shared" si="19"/>
        <v>29457.4</v>
      </c>
    </row>
    <row r="74" spans="1:22">
      <c r="A74" s="22">
        <v>69</v>
      </c>
      <c r="B74" s="4" t="s">
        <v>27</v>
      </c>
      <c r="C74" s="5">
        <f t="shared" si="18"/>
        <v>7</v>
      </c>
      <c r="D74" s="5">
        <v>2</v>
      </c>
      <c r="E74" s="5">
        <v>5</v>
      </c>
      <c r="F74" s="6">
        <v>28815.25</v>
      </c>
      <c r="G74" s="9">
        <f t="shared" si="12"/>
        <v>29967.86</v>
      </c>
      <c r="H74" s="7">
        <v>1</v>
      </c>
      <c r="I74" s="6">
        <f t="shared" si="13"/>
        <v>28815.25</v>
      </c>
      <c r="J74" s="6">
        <f t="shared" si="11"/>
        <v>29967.86</v>
      </c>
      <c r="K74" s="6">
        <v>2708.35</v>
      </c>
      <c r="L74" s="14">
        <f t="shared" si="14"/>
        <v>210178.2</v>
      </c>
      <c r="M74" s="5">
        <v>28</v>
      </c>
      <c r="N74" s="5">
        <v>28</v>
      </c>
      <c r="O74" s="6">
        <v>12349.39</v>
      </c>
      <c r="P74" s="9">
        <f t="shared" si="15"/>
        <v>12843.365599999999</v>
      </c>
      <c r="Q74" s="7">
        <v>1</v>
      </c>
      <c r="R74" s="6">
        <f t="shared" si="16"/>
        <v>12349.39</v>
      </c>
      <c r="S74" s="6">
        <f t="shared" si="20"/>
        <v>12843.365599999999</v>
      </c>
      <c r="T74" s="6">
        <v>60584.78</v>
      </c>
      <c r="U74" s="14">
        <f t="shared" si="17"/>
        <v>4362124.3</v>
      </c>
      <c r="V74" s="51">
        <f t="shared" si="19"/>
        <v>4572.3</v>
      </c>
    </row>
    <row r="75" spans="1:22">
      <c r="A75" s="22">
        <v>70</v>
      </c>
      <c r="B75" s="4" t="s">
        <v>28</v>
      </c>
      <c r="C75" s="5">
        <f t="shared" si="18"/>
        <v>22</v>
      </c>
      <c r="D75" s="5">
        <v>3</v>
      </c>
      <c r="E75" s="5">
        <v>19</v>
      </c>
      <c r="F75" s="6">
        <v>28815.25</v>
      </c>
      <c r="G75" s="9">
        <f t="shared" si="12"/>
        <v>29967.86</v>
      </c>
      <c r="H75" s="7">
        <v>1</v>
      </c>
      <c r="I75" s="6">
        <f t="shared" si="13"/>
        <v>28815.25</v>
      </c>
      <c r="J75" s="6">
        <f t="shared" si="11"/>
        <v>29967.86</v>
      </c>
      <c r="K75" s="6">
        <v>0</v>
      </c>
      <c r="L75" s="14">
        <f t="shared" si="14"/>
        <v>655835.1</v>
      </c>
      <c r="M75" s="5">
        <v>53</v>
      </c>
      <c r="N75" s="5">
        <v>53</v>
      </c>
      <c r="O75" s="6">
        <v>12349.39</v>
      </c>
      <c r="P75" s="9">
        <f t="shared" si="15"/>
        <v>12843.365599999999</v>
      </c>
      <c r="Q75" s="7">
        <v>1</v>
      </c>
      <c r="R75" s="6">
        <f t="shared" si="16"/>
        <v>12349.39</v>
      </c>
      <c r="S75" s="6">
        <f t="shared" si="20"/>
        <v>12843.365599999999</v>
      </c>
      <c r="T75" s="6">
        <v>0</v>
      </c>
      <c r="U75" s="14">
        <f t="shared" si="17"/>
        <v>8142199.7999999998</v>
      </c>
      <c r="V75" s="51">
        <f t="shared" si="19"/>
        <v>8798</v>
      </c>
    </row>
    <row r="76" spans="1:22">
      <c r="A76" s="22">
        <v>71</v>
      </c>
      <c r="B76" s="4" t="s">
        <v>29</v>
      </c>
      <c r="C76" s="5">
        <f t="shared" si="18"/>
        <v>23</v>
      </c>
      <c r="D76" s="5">
        <v>3</v>
      </c>
      <c r="E76" s="5">
        <v>20</v>
      </c>
      <c r="F76" s="6">
        <v>28815.25</v>
      </c>
      <c r="G76" s="9">
        <f t="shared" si="12"/>
        <v>29967.86</v>
      </c>
      <c r="H76" s="7">
        <v>1</v>
      </c>
      <c r="I76" s="6">
        <f t="shared" si="13"/>
        <v>28815.25</v>
      </c>
      <c r="J76" s="6">
        <f t="shared" si="11"/>
        <v>29967.86</v>
      </c>
      <c r="K76" s="6">
        <v>0</v>
      </c>
      <c r="L76" s="14">
        <f t="shared" si="14"/>
        <v>685803</v>
      </c>
      <c r="M76" s="5">
        <v>35</v>
      </c>
      <c r="N76" s="5">
        <v>35</v>
      </c>
      <c r="O76" s="6">
        <v>12349.39</v>
      </c>
      <c r="P76" s="9">
        <f t="shared" si="15"/>
        <v>12843.365599999999</v>
      </c>
      <c r="Q76" s="7">
        <v>1</v>
      </c>
      <c r="R76" s="6">
        <f t="shared" si="16"/>
        <v>12349.39</v>
      </c>
      <c r="S76" s="6">
        <f t="shared" si="20"/>
        <v>12843.365599999999</v>
      </c>
      <c r="T76" s="6">
        <v>0</v>
      </c>
      <c r="U76" s="14">
        <f t="shared" si="17"/>
        <v>5376924.4000000004</v>
      </c>
      <c r="V76" s="51">
        <f t="shared" si="19"/>
        <v>6062.7</v>
      </c>
    </row>
    <row r="77" spans="1:22">
      <c r="A77" s="22">
        <v>72</v>
      </c>
      <c r="B77" s="4" t="s">
        <v>82</v>
      </c>
      <c r="C77" s="5">
        <f t="shared" si="18"/>
        <v>20</v>
      </c>
      <c r="D77" s="5">
        <v>1</v>
      </c>
      <c r="E77" s="5">
        <v>19</v>
      </c>
      <c r="F77" s="6">
        <v>28815.25</v>
      </c>
      <c r="G77" s="9">
        <f t="shared" si="12"/>
        <v>29967.86</v>
      </c>
      <c r="H77" s="7">
        <v>1.4</v>
      </c>
      <c r="I77" s="6">
        <f t="shared" si="13"/>
        <v>40341.35</v>
      </c>
      <c r="J77" s="6">
        <f t="shared" si="11"/>
        <v>41955.004000000001</v>
      </c>
      <c r="K77" s="6">
        <v>11568.4</v>
      </c>
      <c r="L77" s="14">
        <f t="shared" si="14"/>
        <v>849054.8</v>
      </c>
      <c r="M77" s="5">
        <v>42</v>
      </c>
      <c r="N77" s="5">
        <v>42</v>
      </c>
      <c r="O77" s="6">
        <v>12349.39</v>
      </c>
      <c r="P77" s="9">
        <f t="shared" si="15"/>
        <v>12843.365599999999</v>
      </c>
      <c r="Q77" s="7">
        <v>1.4</v>
      </c>
      <c r="R77" s="6">
        <f t="shared" si="16"/>
        <v>17289.145999999997</v>
      </c>
      <c r="S77" s="6">
        <f t="shared" si="20"/>
        <v>17980.711839999996</v>
      </c>
      <c r="T77" s="6">
        <v>127469.5</v>
      </c>
      <c r="U77" s="14">
        <f t="shared" si="17"/>
        <v>9160702.5</v>
      </c>
      <c r="V77" s="51">
        <f t="shared" si="19"/>
        <v>10009.799999999999</v>
      </c>
    </row>
    <row r="78" spans="1:22">
      <c r="A78" s="22">
        <v>73</v>
      </c>
      <c r="B78" s="4" t="s">
        <v>30</v>
      </c>
      <c r="C78" s="5">
        <f t="shared" si="18"/>
        <v>16</v>
      </c>
      <c r="D78" s="5">
        <v>1</v>
      </c>
      <c r="E78" s="5">
        <v>15</v>
      </c>
      <c r="F78" s="6">
        <v>28815.25</v>
      </c>
      <c r="G78" s="9">
        <f t="shared" si="12"/>
        <v>29967.86</v>
      </c>
      <c r="H78" s="7">
        <v>1</v>
      </c>
      <c r="I78" s="6">
        <f t="shared" si="13"/>
        <v>28815.25</v>
      </c>
      <c r="J78" s="6">
        <f t="shared" si="11"/>
        <v>29967.86</v>
      </c>
      <c r="K78" s="6">
        <v>0</v>
      </c>
      <c r="L78" s="14">
        <f t="shared" si="14"/>
        <v>478333.2</v>
      </c>
      <c r="M78" s="5">
        <v>36</v>
      </c>
      <c r="N78" s="5">
        <v>47</v>
      </c>
      <c r="O78" s="6">
        <v>12349.39</v>
      </c>
      <c r="P78" s="9">
        <f t="shared" si="15"/>
        <v>12843.365599999999</v>
      </c>
      <c r="Q78" s="7">
        <v>1</v>
      </c>
      <c r="R78" s="6">
        <f t="shared" si="16"/>
        <v>12349.39</v>
      </c>
      <c r="S78" s="6">
        <f t="shared" si="20"/>
        <v>12843.365599999999</v>
      </c>
      <c r="T78" s="6">
        <v>0</v>
      </c>
      <c r="U78" s="14">
        <f t="shared" si="17"/>
        <v>7220441.2999999998</v>
      </c>
      <c r="V78" s="51">
        <f t="shared" si="19"/>
        <v>7698.8</v>
      </c>
    </row>
    <row r="79" spans="1:22">
      <c r="A79" s="22">
        <v>74</v>
      </c>
      <c r="B79" s="4" t="s">
        <v>67</v>
      </c>
      <c r="C79" s="5">
        <f t="shared" si="18"/>
        <v>21</v>
      </c>
      <c r="D79" s="5">
        <v>2</v>
      </c>
      <c r="E79" s="5">
        <v>19</v>
      </c>
      <c r="F79" s="6">
        <v>28815.25</v>
      </c>
      <c r="G79" s="9">
        <f t="shared" si="12"/>
        <v>29967.86</v>
      </c>
      <c r="H79" s="7">
        <v>1.1599999999999999</v>
      </c>
      <c r="I79" s="6">
        <f t="shared" si="13"/>
        <v>33425.689999999995</v>
      </c>
      <c r="J79" s="6">
        <f t="shared" si="11"/>
        <v>34762.717599999996</v>
      </c>
      <c r="K79" s="6">
        <v>960</v>
      </c>
      <c r="L79" s="14">
        <f t="shared" si="14"/>
        <v>728303</v>
      </c>
      <c r="M79" s="5">
        <v>80</v>
      </c>
      <c r="N79" s="5">
        <v>80</v>
      </c>
      <c r="O79" s="6">
        <v>12349.39</v>
      </c>
      <c r="P79" s="9">
        <f t="shared" si="15"/>
        <v>12843.365599999999</v>
      </c>
      <c r="Q79" s="7">
        <v>1.1599999999999999</v>
      </c>
      <c r="R79" s="6">
        <f t="shared" si="16"/>
        <v>14325.292399999998</v>
      </c>
      <c r="S79" s="6">
        <f t="shared" si="20"/>
        <v>14898.304095999998</v>
      </c>
      <c r="T79" s="6">
        <v>17300</v>
      </c>
      <c r="U79" s="14">
        <f t="shared" si="17"/>
        <v>14273831</v>
      </c>
      <c r="V79" s="51">
        <f t="shared" si="19"/>
        <v>15002.1</v>
      </c>
    </row>
    <row r="80" spans="1:22">
      <c r="A80" s="22">
        <v>75</v>
      </c>
      <c r="B80" s="4" t="s">
        <v>63</v>
      </c>
      <c r="C80" s="5">
        <f t="shared" si="18"/>
        <v>31</v>
      </c>
      <c r="D80" s="5">
        <v>3</v>
      </c>
      <c r="E80" s="5">
        <v>28</v>
      </c>
      <c r="F80" s="6">
        <v>28815.25</v>
      </c>
      <c r="G80" s="9">
        <f t="shared" si="12"/>
        <v>29967.86</v>
      </c>
      <c r="H80" s="7">
        <v>1</v>
      </c>
      <c r="I80" s="6">
        <f t="shared" si="13"/>
        <v>28815.25</v>
      </c>
      <c r="J80" s="6">
        <f t="shared" si="11"/>
        <v>29967.86</v>
      </c>
      <c r="K80" s="6">
        <v>13028.92</v>
      </c>
      <c r="L80" s="14">
        <f t="shared" si="14"/>
        <v>938574.8</v>
      </c>
      <c r="M80" s="5">
        <v>38</v>
      </c>
      <c r="N80" s="5">
        <v>38</v>
      </c>
      <c r="O80" s="6">
        <v>12349.39</v>
      </c>
      <c r="P80" s="9">
        <f t="shared" si="15"/>
        <v>12843.365599999999</v>
      </c>
      <c r="Q80" s="7">
        <v>1</v>
      </c>
      <c r="R80" s="6">
        <f t="shared" si="16"/>
        <v>12349.39</v>
      </c>
      <c r="S80" s="6">
        <f t="shared" si="20"/>
        <v>12843.365599999999</v>
      </c>
      <c r="T80" s="6">
        <v>82309.009999999995</v>
      </c>
      <c r="U80" s="14">
        <f t="shared" si="17"/>
        <v>5920112.7000000002</v>
      </c>
      <c r="V80" s="51">
        <f t="shared" si="19"/>
        <v>6858.7</v>
      </c>
    </row>
    <row r="81" spans="1:22">
      <c r="A81" s="22">
        <v>76</v>
      </c>
      <c r="B81" s="4" t="s">
        <v>68</v>
      </c>
      <c r="C81" s="5">
        <f t="shared" si="18"/>
        <v>48</v>
      </c>
      <c r="D81" s="5">
        <v>4</v>
      </c>
      <c r="E81" s="5">
        <v>44</v>
      </c>
      <c r="F81" s="6">
        <v>28815.25</v>
      </c>
      <c r="G81" s="9">
        <f t="shared" si="12"/>
        <v>29967.86</v>
      </c>
      <c r="H81" s="7">
        <v>1.1499999999999999</v>
      </c>
      <c r="I81" s="6">
        <f t="shared" si="13"/>
        <v>33137.537499999999</v>
      </c>
      <c r="J81" s="6">
        <f t="shared" si="11"/>
        <v>34463.038999999997</v>
      </c>
      <c r="K81" s="6">
        <v>0</v>
      </c>
      <c r="L81" s="14">
        <f t="shared" si="14"/>
        <v>1648923.9</v>
      </c>
      <c r="M81" s="5">
        <v>160</v>
      </c>
      <c r="N81" s="5">
        <v>160</v>
      </c>
      <c r="O81" s="6">
        <v>12349.39</v>
      </c>
      <c r="P81" s="9">
        <f t="shared" si="15"/>
        <v>12843.365599999999</v>
      </c>
      <c r="Q81" s="7">
        <v>1.1499999999999999</v>
      </c>
      <c r="R81" s="6">
        <f t="shared" si="16"/>
        <v>14201.798499999999</v>
      </c>
      <c r="S81" s="6">
        <f t="shared" si="20"/>
        <v>14769.870439999999</v>
      </c>
      <c r="T81" s="6">
        <v>0</v>
      </c>
      <c r="U81" s="14">
        <f t="shared" si="17"/>
        <v>28267259.699999999</v>
      </c>
      <c r="V81" s="51">
        <f t="shared" si="19"/>
        <v>29916.2</v>
      </c>
    </row>
    <row r="82" spans="1:22">
      <c r="A82" s="22">
        <v>77</v>
      </c>
      <c r="B82" s="4" t="s">
        <v>31</v>
      </c>
      <c r="C82" s="5">
        <f t="shared" si="18"/>
        <v>21</v>
      </c>
      <c r="D82" s="5">
        <v>2</v>
      </c>
      <c r="E82" s="5">
        <v>19</v>
      </c>
      <c r="F82" s="6">
        <v>28815.25</v>
      </c>
      <c r="G82" s="9">
        <f t="shared" si="12"/>
        <v>29967.86</v>
      </c>
      <c r="H82" s="7">
        <v>1</v>
      </c>
      <c r="I82" s="6">
        <f t="shared" si="13"/>
        <v>28815.25</v>
      </c>
      <c r="J82" s="6">
        <f t="shared" si="11"/>
        <v>29967.86</v>
      </c>
      <c r="K82" s="6">
        <v>0</v>
      </c>
      <c r="L82" s="14">
        <f t="shared" si="14"/>
        <v>627019.80000000005</v>
      </c>
      <c r="M82" s="5">
        <v>32</v>
      </c>
      <c r="N82" s="5">
        <v>32</v>
      </c>
      <c r="O82" s="6">
        <v>12349.39</v>
      </c>
      <c r="P82" s="9">
        <f t="shared" si="15"/>
        <v>12843.365599999999</v>
      </c>
      <c r="Q82" s="7">
        <v>1</v>
      </c>
      <c r="R82" s="6">
        <f t="shared" si="16"/>
        <v>12349.39</v>
      </c>
      <c r="S82" s="6">
        <f t="shared" si="20"/>
        <v>12843.365599999999</v>
      </c>
      <c r="T82" s="6">
        <v>0</v>
      </c>
      <c r="U82" s="14">
        <f t="shared" si="17"/>
        <v>4916045.2</v>
      </c>
      <c r="V82" s="51">
        <f t="shared" si="19"/>
        <v>5543.1</v>
      </c>
    </row>
    <row r="83" spans="1:22">
      <c r="A83" s="22">
        <v>78</v>
      </c>
      <c r="B83" s="16" t="s">
        <v>97</v>
      </c>
      <c r="C83" s="5">
        <f t="shared" si="18"/>
        <v>70</v>
      </c>
      <c r="D83" s="5">
        <v>3</v>
      </c>
      <c r="E83" s="5">
        <v>67</v>
      </c>
      <c r="F83" s="6">
        <v>28815.25</v>
      </c>
      <c r="G83" s="9">
        <f t="shared" si="12"/>
        <v>29967.86</v>
      </c>
      <c r="H83" s="7">
        <v>1</v>
      </c>
      <c r="I83" s="6">
        <f t="shared" si="13"/>
        <v>28815.25</v>
      </c>
      <c r="J83" s="6">
        <f t="shared" si="11"/>
        <v>29967.86</v>
      </c>
      <c r="K83" s="6">
        <v>0</v>
      </c>
      <c r="L83" s="14">
        <f t="shared" si="14"/>
        <v>2094292.4</v>
      </c>
      <c r="M83" s="5">
        <v>130</v>
      </c>
      <c r="N83" s="5">
        <v>130</v>
      </c>
      <c r="O83" s="6">
        <v>12349.39</v>
      </c>
      <c r="P83" s="9">
        <f t="shared" si="15"/>
        <v>12843.365599999999</v>
      </c>
      <c r="Q83" s="7">
        <v>1</v>
      </c>
      <c r="R83" s="6">
        <f t="shared" si="16"/>
        <v>12349.39</v>
      </c>
      <c r="S83" s="6">
        <f t="shared" si="20"/>
        <v>12843.365599999999</v>
      </c>
      <c r="T83" s="6">
        <v>4000</v>
      </c>
      <c r="U83" s="14">
        <f t="shared" si="17"/>
        <v>19975433.5</v>
      </c>
      <c r="V83" s="51">
        <f t="shared" si="19"/>
        <v>22069.7</v>
      </c>
    </row>
    <row r="84" spans="1:22">
      <c r="A84" s="22">
        <v>79</v>
      </c>
      <c r="B84" s="16" t="s">
        <v>98</v>
      </c>
      <c r="C84" s="5">
        <f t="shared" si="18"/>
        <v>18</v>
      </c>
      <c r="D84" s="5">
        <v>1</v>
      </c>
      <c r="E84" s="5">
        <v>17</v>
      </c>
      <c r="F84" s="6">
        <v>28815.25</v>
      </c>
      <c r="G84" s="9">
        <f t="shared" si="12"/>
        <v>29967.86</v>
      </c>
      <c r="H84" s="7">
        <v>1</v>
      </c>
      <c r="I84" s="6">
        <f t="shared" si="13"/>
        <v>28815.25</v>
      </c>
      <c r="J84" s="6">
        <f t="shared" si="11"/>
        <v>29967.86</v>
      </c>
      <c r="K84" s="6">
        <v>1319.07</v>
      </c>
      <c r="L84" s="14">
        <f t="shared" si="14"/>
        <v>539587.9</v>
      </c>
      <c r="M84" s="5">
        <v>70</v>
      </c>
      <c r="N84" s="5">
        <v>70</v>
      </c>
      <c r="O84" s="6">
        <v>12349.39</v>
      </c>
      <c r="P84" s="9">
        <f t="shared" si="15"/>
        <v>12843.365599999999</v>
      </c>
      <c r="Q84" s="7">
        <v>1</v>
      </c>
      <c r="R84" s="6">
        <f t="shared" si="16"/>
        <v>12349.39</v>
      </c>
      <c r="S84" s="6">
        <f t="shared" si="20"/>
        <v>12843.365599999999</v>
      </c>
      <c r="T84" s="6">
        <v>33280.120000000003</v>
      </c>
      <c r="U84" s="14">
        <f t="shared" si="17"/>
        <v>10787128.9</v>
      </c>
      <c r="V84" s="51">
        <f t="shared" si="19"/>
        <v>11326.7</v>
      </c>
    </row>
    <row r="85" spans="1:22">
      <c r="A85" s="22">
        <v>80</v>
      </c>
      <c r="B85" s="17" t="s">
        <v>99</v>
      </c>
      <c r="C85" s="5">
        <f t="shared" si="18"/>
        <v>7</v>
      </c>
      <c r="D85" s="5">
        <v>1</v>
      </c>
      <c r="E85" s="5">
        <v>6</v>
      </c>
      <c r="F85" s="6">
        <v>28815.25</v>
      </c>
      <c r="G85" s="9">
        <f t="shared" si="12"/>
        <v>29967.86</v>
      </c>
      <c r="H85" s="7">
        <v>1</v>
      </c>
      <c r="I85" s="6">
        <f t="shared" si="13"/>
        <v>28815.25</v>
      </c>
      <c r="J85" s="6">
        <f t="shared" si="11"/>
        <v>29967.86</v>
      </c>
      <c r="K85" s="6">
        <v>0</v>
      </c>
      <c r="L85" s="14">
        <f t="shared" si="14"/>
        <v>208622.4</v>
      </c>
      <c r="M85" s="5">
        <v>12</v>
      </c>
      <c r="N85" s="5">
        <v>12</v>
      </c>
      <c r="O85" s="6">
        <v>12349.39</v>
      </c>
      <c r="P85" s="9">
        <f t="shared" si="15"/>
        <v>12843.365599999999</v>
      </c>
      <c r="Q85" s="7">
        <v>1</v>
      </c>
      <c r="R85" s="6">
        <f t="shared" si="16"/>
        <v>12349.39</v>
      </c>
      <c r="S85" s="6">
        <f t="shared" si="20"/>
        <v>12843.365599999999</v>
      </c>
      <c r="T85" s="6">
        <v>5905</v>
      </c>
      <c r="U85" s="14">
        <f t="shared" si="17"/>
        <v>1849421.9</v>
      </c>
      <c r="V85" s="51">
        <f t="shared" si="19"/>
        <v>2058</v>
      </c>
    </row>
    <row r="86" spans="1:22">
      <c r="A86" s="22">
        <v>81</v>
      </c>
      <c r="B86" s="4" t="s">
        <v>90</v>
      </c>
      <c r="C86" s="5">
        <f t="shared" si="18"/>
        <v>2</v>
      </c>
      <c r="D86" s="5">
        <v>1</v>
      </c>
      <c r="E86" s="5">
        <v>1</v>
      </c>
      <c r="F86" s="6">
        <v>28815.25</v>
      </c>
      <c r="G86" s="9">
        <f t="shared" si="12"/>
        <v>29967.86</v>
      </c>
      <c r="H86" s="7">
        <v>1.27</v>
      </c>
      <c r="I86" s="6">
        <f t="shared" si="13"/>
        <v>36595.3675</v>
      </c>
      <c r="J86" s="6">
        <f t="shared" si="11"/>
        <v>38059.182200000003</v>
      </c>
      <c r="K86" s="6">
        <v>1045.78</v>
      </c>
      <c r="L86" s="14">
        <f t="shared" si="14"/>
        <v>75700.3</v>
      </c>
      <c r="M86" s="5">
        <v>13</v>
      </c>
      <c r="N86" s="5">
        <v>13</v>
      </c>
      <c r="O86" s="6">
        <v>12349.39</v>
      </c>
      <c r="P86" s="9">
        <f t="shared" si="15"/>
        <v>12843.365599999999</v>
      </c>
      <c r="Q86" s="7">
        <v>1.27</v>
      </c>
      <c r="R86" s="6">
        <f t="shared" si="16"/>
        <v>15683.7253</v>
      </c>
      <c r="S86" s="6">
        <f t="shared" si="20"/>
        <v>16311.074311999999</v>
      </c>
      <c r="T86" s="6">
        <v>35300.480000000003</v>
      </c>
      <c r="U86" s="14">
        <f t="shared" si="17"/>
        <v>2571672.5</v>
      </c>
      <c r="V86" s="51">
        <f t="shared" si="19"/>
        <v>2647.4</v>
      </c>
    </row>
    <row r="87" spans="1:22">
      <c r="A87" s="22">
        <v>82</v>
      </c>
      <c r="B87" s="4" t="s">
        <v>41</v>
      </c>
      <c r="C87" s="5">
        <f t="shared" si="18"/>
        <v>2</v>
      </c>
      <c r="D87" s="5">
        <v>1</v>
      </c>
      <c r="E87" s="5">
        <v>1</v>
      </c>
      <c r="F87" s="6">
        <v>28815.25</v>
      </c>
      <c r="G87" s="9">
        <f t="shared" si="12"/>
        <v>29967.86</v>
      </c>
      <c r="H87" s="7">
        <v>1.5</v>
      </c>
      <c r="I87" s="6">
        <f t="shared" si="13"/>
        <v>43222.875</v>
      </c>
      <c r="J87" s="6">
        <f t="shared" si="11"/>
        <v>44951.79</v>
      </c>
      <c r="K87" s="6">
        <v>1114.79</v>
      </c>
      <c r="L87" s="14">
        <f t="shared" si="14"/>
        <v>89289.5</v>
      </c>
      <c r="M87" s="5">
        <v>6</v>
      </c>
      <c r="N87" s="5">
        <v>6</v>
      </c>
      <c r="O87" s="6">
        <v>12349.39</v>
      </c>
      <c r="P87" s="9">
        <f t="shared" si="15"/>
        <v>12843.365599999999</v>
      </c>
      <c r="Q87" s="7">
        <v>1.5</v>
      </c>
      <c r="R87" s="6">
        <f t="shared" si="16"/>
        <v>18524.084999999999</v>
      </c>
      <c r="S87" s="6">
        <f t="shared" si="20"/>
        <v>19265.0484</v>
      </c>
      <c r="T87" s="6">
        <v>0</v>
      </c>
      <c r="U87" s="14">
        <f t="shared" si="17"/>
        <v>1382637.7</v>
      </c>
      <c r="V87" s="51">
        <f t="shared" si="19"/>
        <v>1471.9</v>
      </c>
    </row>
    <row r="88" spans="1:22" ht="25.5">
      <c r="A88" s="22">
        <v>83</v>
      </c>
      <c r="B88" s="4" t="s">
        <v>69</v>
      </c>
      <c r="C88" s="5">
        <f t="shared" si="18"/>
        <v>15</v>
      </c>
      <c r="D88" s="5">
        <v>1</v>
      </c>
      <c r="E88" s="5">
        <v>14</v>
      </c>
      <c r="F88" s="6">
        <v>28815.25</v>
      </c>
      <c r="G88" s="9">
        <f t="shared" si="12"/>
        <v>29967.86</v>
      </c>
      <c r="H88" s="7">
        <v>1.5</v>
      </c>
      <c r="I88" s="6">
        <f t="shared" si="13"/>
        <v>43222.875</v>
      </c>
      <c r="J88" s="6">
        <f t="shared" si="11"/>
        <v>44951.79</v>
      </c>
      <c r="K88" s="6">
        <v>0</v>
      </c>
      <c r="L88" s="14">
        <f t="shared" si="14"/>
        <v>672547.9</v>
      </c>
      <c r="M88" s="5">
        <v>56</v>
      </c>
      <c r="N88" s="5">
        <v>56</v>
      </c>
      <c r="O88" s="6">
        <v>12349.39</v>
      </c>
      <c r="P88" s="9">
        <f t="shared" si="15"/>
        <v>12843.365599999999</v>
      </c>
      <c r="Q88" s="7">
        <v>1.5</v>
      </c>
      <c r="R88" s="6">
        <f t="shared" si="16"/>
        <v>18524.084999999999</v>
      </c>
      <c r="S88" s="6">
        <f t="shared" si="20"/>
        <v>19265.0484</v>
      </c>
      <c r="T88" s="6">
        <v>0</v>
      </c>
      <c r="U88" s="14">
        <f t="shared" si="17"/>
        <v>12904618.6</v>
      </c>
      <c r="V88" s="51">
        <f t="shared" si="19"/>
        <v>13577.2</v>
      </c>
    </row>
    <row r="89" spans="1:22">
      <c r="A89" s="22">
        <v>84</v>
      </c>
      <c r="B89" s="4" t="s">
        <v>91</v>
      </c>
      <c r="C89" s="5">
        <f t="shared" si="18"/>
        <v>2</v>
      </c>
      <c r="D89" s="5">
        <v>1</v>
      </c>
      <c r="E89" s="5">
        <v>1</v>
      </c>
      <c r="F89" s="6">
        <v>28815.25</v>
      </c>
      <c r="G89" s="9">
        <f t="shared" si="12"/>
        <v>29967.86</v>
      </c>
      <c r="H89" s="7">
        <v>2</v>
      </c>
      <c r="I89" s="6">
        <f t="shared" si="13"/>
        <v>57630.5</v>
      </c>
      <c r="J89" s="6">
        <f t="shared" si="11"/>
        <v>59935.72</v>
      </c>
      <c r="K89" s="6">
        <v>828</v>
      </c>
      <c r="L89" s="14">
        <f t="shared" si="14"/>
        <v>118394.2</v>
      </c>
      <c r="M89" s="5">
        <v>2</v>
      </c>
      <c r="N89" s="5">
        <v>2</v>
      </c>
      <c r="O89" s="6">
        <v>12349.39</v>
      </c>
      <c r="P89" s="9">
        <f t="shared" si="15"/>
        <v>12843.365599999999</v>
      </c>
      <c r="Q89" s="7">
        <v>2</v>
      </c>
      <c r="R89" s="6">
        <f t="shared" si="16"/>
        <v>24698.78</v>
      </c>
      <c r="S89" s="6">
        <f t="shared" si="20"/>
        <v>25686.731199999998</v>
      </c>
      <c r="T89" s="6">
        <v>6775.48</v>
      </c>
      <c r="U89" s="14">
        <f t="shared" si="17"/>
        <v>621281.1</v>
      </c>
      <c r="V89" s="51">
        <f t="shared" si="19"/>
        <v>739.7</v>
      </c>
    </row>
    <row r="90" spans="1:22" ht="25.5">
      <c r="A90" s="22">
        <v>85</v>
      </c>
      <c r="B90" s="4" t="s">
        <v>70</v>
      </c>
      <c r="C90" s="5">
        <f t="shared" si="18"/>
        <v>14</v>
      </c>
      <c r="D90" s="5">
        <v>1</v>
      </c>
      <c r="E90" s="5">
        <v>13</v>
      </c>
      <c r="F90" s="6">
        <v>28815.25</v>
      </c>
      <c r="G90" s="9">
        <f t="shared" si="12"/>
        <v>29967.86</v>
      </c>
      <c r="H90" s="7">
        <v>1.5</v>
      </c>
      <c r="I90" s="6">
        <f t="shared" si="13"/>
        <v>43222.875</v>
      </c>
      <c r="J90" s="6">
        <f t="shared" si="11"/>
        <v>44951.79</v>
      </c>
      <c r="K90" s="6">
        <v>0</v>
      </c>
      <c r="L90" s="14">
        <f t="shared" si="14"/>
        <v>627596.1</v>
      </c>
      <c r="M90" s="5">
        <v>28</v>
      </c>
      <c r="N90" s="5">
        <v>28</v>
      </c>
      <c r="O90" s="6">
        <v>12349.39</v>
      </c>
      <c r="P90" s="9">
        <f t="shared" si="15"/>
        <v>12843.365599999999</v>
      </c>
      <c r="Q90" s="7">
        <v>1.5</v>
      </c>
      <c r="R90" s="6">
        <f t="shared" si="16"/>
        <v>18524.084999999999</v>
      </c>
      <c r="S90" s="6">
        <f t="shared" si="20"/>
        <v>19265.0484</v>
      </c>
      <c r="T90" s="6">
        <v>1050.6400000000001</v>
      </c>
      <c r="U90" s="14">
        <f t="shared" si="17"/>
        <v>6453359.9000000004</v>
      </c>
      <c r="V90" s="51">
        <f t="shared" si="19"/>
        <v>7081</v>
      </c>
    </row>
    <row r="91" spans="1:22">
      <c r="A91" s="22">
        <v>86</v>
      </c>
      <c r="B91" s="4" t="s">
        <v>92</v>
      </c>
      <c r="C91" s="5">
        <f t="shared" si="18"/>
        <v>1</v>
      </c>
      <c r="D91" s="5">
        <v>0</v>
      </c>
      <c r="E91" s="5">
        <v>1</v>
      </c>
      <c r="F91" s="6">
        <v>28815.25</v>
      </c>
      <c r="G91" s="9">
        <f t="shared" si="12"/>
        <v>29967.86</v>
      </c>
      <c r="H91" s="7">
        <v>1.4</v>
      </c>
      <c r="I91" s="6">
        <f t="shared" si="13"/>
        <v>40341.35</v>
      </c>
      <c r="J91" s="6">
        <f t="shared" si="11"/>
        <v>41955.004000000001</v>
      </c>
      <c r="K91" s="6">
        <v>0</v>
      </c>
      <c r="L91" s="14">
        <f t="shared" si="14"/>
        <v>41955</v>
      </c>
      <c r="M91" s="5">
        <v>1</v>
      </c>
      <c r="N91" s="5">
        <v>1</v>
      </c>
      <c r="O91" s="6">
        <v>12349.39</v>
      </c>
      <c r="P91" s="9">
        <f t="shared" si="15"/>
        <v>12843.365599999999</v>
      </c>
      <c r="Q91" s="7">
        <v>1.4</v>
      </c>
      <c r="R91" s="6">
        <f t="shared" si="16"/>
        <v>17289.145999999997</v>
      </c>
      <c r="S91" s="6">
        <f t="shared" si="20"/>
        <v>17980.711839999996</v>
      </c>
      <c r="T91" s="6">
        <v>0</v>
      </c>
      <c r="U91" s="14">
        <f t="shared" si="17"/>
        <v>215077</v>
      </c>
      <c r="V91" s="51">
        <f t="shared" si="19"/>
        <v>257</v>
      </c>
    </row>
    <row r="92" spans="1:22">
      <c r="A92" s="3"/>
      <c r="B92" s="18" t="s">
        <v>100</v>
      </c>
      <c r="C92" s="5"/>
      <c r="D92" s="5"/>
      <c r="E92" s="5"/>
      <c r="F92" s="6"/>
      <c r="G92" s="9"/>
      <c r="H92" s="7"/>
      <c r="I92" s="7"/>
      <c r="J92" s="6"/>
      <c r="K92" s="6"/>
      <c r="L92" s="14"/>
      <c r="M92" s="5"/>
      <c r="N92" s="5"/>
      <c r="O92" s="6"/>
      <c r="P92" s="6"/>
      <c r="Q92" s="7"/>
      <c r="R92" s="7"/>
      <c r="S92" s="6"/>
      <c r="T92" s="6"/>
      <c r="U92" s="14"/>
      <c r="V92" s="23">
        <v>48406.2</v>
      </c>
    </row>
    <row r="93" spans="1:22" s="11" customFormat="1"/>
    <row r="94" spans="1:22" s="11" customFormat="1"/>
    <row r="95" spans="1:22" s="11" customFormat="1">
      <c r="U95" s="11" t="s">
        <v>110</v>
      </c>
      <c r="V95" s="52">
        <v>1123758.3999999999</v>
      </c>
    </row>
    <row r="96" spans="1:22" s="11" customFormat="1">
      <c r="U96" s="11" t="s">
        <v>109</v>
      </c>
      <c r="V96" s="28">
        <f>V95-V5</f>
        <v>0</v>
      </c>
    </row>
    <row r="97" spans="21:22" s="11" customFormat="1">
      <c r="U97" s="11" t="s">
        <v>111</v>
      </c>
      <c r="V97" s="28">
        <f>V96*100/V95</f>
        <v>0</v>
      </c>
    </row>
    <row r="98" spans="21:22" s="11" customFormat="1"/>
    <row r="99" spans="21:22" s="11" customFormat="1"/>
    <row r="100" spans="21:22" s="11" customFormat="1"/>
    <row r="101" spans="21:22" s="11" customFormat="1"/>
    <row r="102" spans="21:22" s="11" customFormat="1"/>
    <row r="103" spans="21:22" s="11" customFormat="1"/>
    <row r="104" spans="21:22" s="11" customFormat="1"/>
    <row r="105" spans="21:22" s="11" customFormat="1"/>
    <row r="106" spans="21:22" s="11" customFormat="1"/>
    <row r="107" spans="21:22" s="11" customFormat="1"/>
    <row r="108" spans="21:22" s="11" customFormat="1"/>
    <row r="109" spans="21:22" s="11" customFormat="1"/>
    <row r="110" spans="21:22" s="11" customFormat="1"/>
    <row r="111" spans="21:22" s="11" customFormat="1"/>
    <row r="112" spans="21:2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pans="21:22" s="11" customFormat="1"/>
    <row r="322" spans="21:22" s="11" customFormat="1"/>
    <row r="323" spans="21:22" s="11" customFormat="1"/>
    <row r="324" spans="21:22" s="11" customFormat="1"/>
    <row r="325" spans="21:22" s="11" customFormat="1"/>
    <row r="326" spans="21:22" s="11" customFormat="1"/>
    <row r="327" spans="21:22" s="11" customFormat="1"/>
    <row r="328" spans="21:22" s="11" customFormat="1"/>
    <row r="329" spans="21:22" s="11" customFormat="1"/>
    <row r="330" spans="21:22" s="11" customFormat="1"/>
    <row r="331" spans="21:22" s="21" customFormat="1">
      <c r="U331" s="11"/>
      <c r="V331" s="11"/>
    </row>
    <row r="332" spans="21:22" s="21" customFormat="1">
      <c r="U332" s="11"/>
      <c r="V332" s="11"/>
    </row>
    <row r="333" spans="21:22" s="21" customFormat="1">
      <c r="U333" s="11"/>
      <c r="V333" s="11"/>
    </row>
    <row r="334" spans="21:22" s="21" customFormat="1">
      <c r="U334" s="11"/>
      <c r="V334" s="11"/>
    </row>
    <row r="335" spans="21:22" s="21" customFormat="1">
      <c r="U335" s="11"/>
      <c r="V335" s="11"/>
    </row>
    <row r="336" spans="21:22" s="21" customFormat="1">
      <c r="U336" s="11"/>
      <c r="V336" s="11"/>
    </row>
  </sheetData>
  <mergeCells count="14">
    <mergeCell ref="O2:S2"/>
    <mergeCell ref="T2:T3"/>
    <mergeCell ref="U2:U3"/>
    <mergeCell ref="V2:V3"/>
    <mergeCell ref="A1:V1"/>
    <mergeCell ref="A2:A3"/>
    <mergeCell ref="B2:B3"/>
    <mergeCell ref="C2:C3"/>
    <mergeCell ref="D2:E2"/>
    <mergeCell ref="F2:J2"/>
    <mergeCell ref="K2:K3"/>
    <mergeCell ref="L2:L3"/>
    <mergeCell ref="M2:M3"/>
    <mergeCell ref="N2:N3"/>
  </mergeCells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2019 - 4,7</vt:lpstr>
      <vt:lpstr>2020 - 3,7</vt:lpstr>
      <vt:lpstr>2021 - 4,0</vt:lpstr>
      <vt:lpstr>'2019 - 4,7'!Область_печати</vt:lpstr>
      <vt:lpstr>'2020 - 3,7'!Область_печати</vt:lpstr>
      <vt:lpstr>'2021 - 4,0'!Область_печати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ShevcovaAA</cp:lastModifiedBy>
  <cp:lastPrinted>2018-07-12T15:59:35Z</cp:lastPrinted>
  <dcterms:created xsi:type="dcterms:W3CDTF">2017-06-09T16:16:45Z</dcterms:created>
  <dcterms:modified xsi:type="dcterms:W3CDTF">2018-07-12T16:28:39Z</dcterms:modified>
</cp:coreProperties>
</file>