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Субъекты РФ в 2018\Отчеты 2018\ГОДОВОЙ ОТЧЕТ\"/>
    </mc:Choice>
  </mc:AlternateContent>
  <bookViews>
    <workbookView xWindow="0" yWindow="0" windowWidth="28800" windowHeight="12435"/>
  </bookViews>
  <sheets>
    <sheet name="Таблица 20" sheetId="1" r:id="rId1"/>
  </sheets>
  <definedNames>
    <definedName name="_xlnm._FilterDatabase" localSheetId="0" hidden="1">'Таблица 20'!$A$5:$Q$191</definedName>
    <definedName name="_xlnm.Print_Titles" localSheetId="0">'Таблица 20'!$3:$5</definedName>
    <definedName name="_xlnm.Print_Area" localSheetId="0">'Таблица 20'!$A$1:$M$191</definedName>
  </definedNames>
  <calcPr calcId="152511"/>
</workbook>
</file>

<file path=xl/calcChain.xml><?xml version="1.0" encoding="utf-8"?>
<calcChain xmlns="http://schemas.openxmlformats.org/spreadsheetml/2006/main">
  <c r="M111" i="1" l="1"/>
  <c r="N22" i="1" l="1"/>
  <c r="K56" i="1" l="1"/>
  <c r="M82" i="1"/>
  <c r="L82" i="1"/>
  <c r="L18" i="1"/>
  <c r="M18" i="1"/>
  <c r="K18" i="1"/>
  <c r="L19" i="1"/>
  <c r="M19" i="1"/>
  <c r="K19" i="1"/>
  <c r="L20" i="1"/>
  <c r="M20" i="1"/>
  <c r="K20" i="1"/>
  <c r="K24" i="1"/>
  <c r="L25" i="1"/>
  <c r="M25" i="1"/>
  <c r="K25" i="1"/>
  <c r="K26" i="1"/>
  <c r="L26" i="1"/>
  <c r="M26" i="1"/>
  <c r="L28" i="1"/>
  <c r="M28" i="1"/>
  <c r="K28" i="1"/>
  <c r="K30" i="1"/>
  <c r="L37" i="1"/>
  <c r="L27" i="1" s="1"/>
  <c r="M37" i="1"/>
  <c r="M27" i="1" s="1"/>
  <c r="K37" i="1"/>
  <c r="L44" i="1"/>
  <c r="L43" i="1" s="1"/>
  <c r="M44" i="1"/>
  <c r="M43" i="1" s="1"/>
  <c r="K44" i="1"/>
  <c r="K43" i="1" s="1"/>
  <c r="L56" i="1"/>
  <c r="L53" i="1" s="1"/>
  <c r="M56" i="1"/>
  <c r="M53" i="1" s="1"/>
  <c r="K53" i="1"/>
  <c r="L70" i="1"/>
  <c r="L69" i="1" s="1"/>
  <c r="M70" i="1"/>
  <c r="M69" i="1" s="1"/>
  <c r="K70" i="1"/>
  <c r="K69" i="1" s="1"/>
  <c r="L76" i="1"/>
  <c r="L11" i="1" s="1"/>
  <c r="M76" i="1"/>
  <c r="M11" i="1" s="1"/>
  <c r="K76" i="1"/>
  <c r="K77" i="1"/>
  <c r="L78" i="1"/>
  <c r="M78" i="1"/>
  <c r="K78" i="1"/>
  <c r="L79" i="1"/>
  <c r="M79" i="1"/>
  <c r="K79" i="1"/>
  <c r="L80" i="1"/>
  <c r="M80" i="1"/>
  <c r="K80" i="1"/>
  <c r="L81" i="1"/>
  <c r="M81" i="1"/>
  <c r="K81" i="1"/>
  <c r="L75" i="1"/>
  <c r="M75" i="1"/>
  <c r="K75" i="1"/>
  <c r="K82" i="1"/>
  <c r="L84" i="1"/>
  <c r="L17" i="1" s="1"/>
  <c r="M84" i="1"/>
  <c r="M17" i="1" s="1"/>
  <c r="K84" i="1"/>
  <c r="M91" i="1"/>
  <c r="M77" i="1" s="1"/>
  <c r="L91" i="1"/>
  <c r="L77" i="1" s="1"/>
  <c r="K88" i="1"/>
  <c r="K94" i="1"/>
  <c r="L101" i="1"/>
  <c r="M101" i="1"/>
  <c r="K101" i="1"/>
  <c r="L111" i="1"/>
  <c r="K119" i="1"/>
  <c r="L142" i="1"/>
  <c r="M142" i="1"/>
  <c r="K142" i="1"/>
  <c r="K143" i="1"/>
  <c r="K144" i="1"/>
  <c r="L144" i="1"/>
  <c r="M144" i="1"/>
  <c r="L154" i="1"/>
  <c r="M154" i="1"/>
  <c r="K154" i="1"/>
  <c r="L88" i="1"/>
  <c r="M88" i="1"/>
  <c r="L94" i="1"/>
  <c r="M94" i="1"/>
  <c r="M100" i="1"/>
  <c r="K111" i="1"/>
  <c r="L128" i="1"/>
  <c r="L125" i="1" s="1"/>
  <c r="M128" i="1"/>
  <c r="M125" i="1" s="1"/>
  <c r="K128" i="1"/>
  <c r="K125" i="1" s="1"/>
  <c r="L148" i="1"/>
  <c r="M148" i="1"/>
  <c r="K148" i="1"/>
  <c r="L178" i="1"/>
  <c r="L162" i="1" s="1"/>
  <c r="L161" i="1" s="1"/>
  <c r="M178" i="1"/>
  <c r="M162" i="1" s="1"/>
  <c r="K178" i="1"/>
  <c r="K162" i="1" s="1"/>
  <c r="K161" i="1" s="1"/>
  <c r="L163" i="1"/>
  <c r="M163" i="1"/>
  <c r="K163" i="1"/>
  <c r="L34" i="1"/>
  <c r="L33" i="1" s="1"/>
  <c r="M34" i="1"/>
  <c r="M33" i="1" s="1"/>
  <c r="K34" i="1"/>
  <c r="K33" i="1" s="1"/>
  <c r="L85" i="1"/>
  <c r="M85" i="1"/>
  <c r="K85" i="1"/>
  <c r="M12" i="1" l="1"/>
  <c r="L12" i="1"/>
  <c r="M29" i="1"/>
  <c r="K29" i="1"/>
  <c r="K23" i="1" s="1"/>
  <c r="L29" i="1"/>
  <c r="L14" i="1" s="1"/>
  <c r="K87" i="1"/>
  <c r="M87" i="1"/>
  <c r="M86" i="1" s="1"/>
  <c r="L87" i="1"/>
  <c r="L86" i="1" s="1"/>
  <c r="K100" i="1"/>
  <c r="K99" i="1" s="1"/>
  <c r="L100" i="1"/>
  <c r="L99" i="1" s="1"/>
  <c r="L52" i="1"/>
  <c r="M99" i="1"/>
  <c r="M52" i="1"/>
  <c r="L143" i="1"/>
  <c r="M143" i="1"/>
  <c r="L187" i="1"/>
  <c r="L186" i="1" s="1"/>
  <c r="M187" i="1"/>
  <c r="M186" i="1" s="1"/>
  <c r="K187" i="1"/>
  <c r="K186" i="1" s="1"/>
  <c r="M161" i="1"/>
  <c r="L158" i="1"/>
  <c r="L157" i="1" s="1"/>
  <c r="M158" i="1"/>
  <c r="M157" i="1" s="1"/>
  <c r="K158" i="1"/>
  <c r="K157" i="1" s="1"/>
  <c r="L153" i="1"/>
  <c r="M153" i="1"/>
  <c r="K153" i="1"/>
  <c r="L147" i="1"/>
  <c r="L146" i="1" s="1"/>
  <c r="M147" i="1"/>
  <c r="M146" i="1" s="1"/>
  <c r="K147" i="1"/>
  <c r="K146" i="1" s="1"/>
  <c r="K17" i="1"/>
  <c r="L83" i="1"/>
  <c r="L74" i="1" s="1"/>
  <c r="M83" i="1"/>
  <c r="K83" i="1"/>
  <c r="K74" i="1" s="1"/>
  <c r="K21" i="1"/>
  <c r="L137" i="1"/>
  <c r="L136" i="1" s="1"/>
  <c r="M137" i="1"/>
  <c r="M136" i="1" s="1"/>
  <c r="K137" i="1"/>
  <c r="K136" i="1" s="1"/>
  <c r="L133" i="1"/>
  <c r="L132" i="1" s="1"/>
  <c r="M133" i="1"/>
  <c r="M132" i="1" s="1"/>
  <c r="K133" i="1"/>
  <c r="K132" i="1" s="1"/>
  <c r="L124" i="1"/>
  <c r="K124" i="1"/>
  <c r="M124" i="1"/>
  <c r="L119" i="1"/>
  <c r="L118" i="1" s="1"/>
  <c r="M119" i="1"/>
  <c r="M118" i="1" s="1"/>
  <c r="K118" i="1"/>
  <c r="K86" i="1"/>
  <c r="K13" i="1"/>
  <c r="K10" i="1"/>
  <c r="K9" i="1"/>
  <c r="L24" i="1"/>
  <c r="L8" i="1" s="1"/>
  <c r="M24" i="1"/>
  <c r="M8" i="1" s="1"/>
  <c r="K8" i="1"/>
  <c r="K16" i="1"/>
  <c r="K32" i="1"/>
  <c r="K42" i="1"/>
  <c r="K49" i="1"/>
  <c r="K48" i="1" s="1"/>
  <c r="K52" i="1"/>
  <c r="K66" i="1"/>
  <c r="K65" i="1" s="1"/>
  <c r="L66" i="1"/>
  <c r="L65" i="1" s="1"/>
  <c r="M66" i="1"/>
  <c r="M65" i="1" s="1"/>
  <c r="L49" i="1"/>
  <c r="L48" i="1" s="1"/>
  <c r="M49" i="1"/>
  <c r="M48" i="1" s="1"/>
  <c r="L42" i="1"/>
  <c r="M42" i="1"/>
  <c r="L32" i="1"/>
  <c r="M32" i="1"/>
  <c r="L30" i="1"/>
  <c r="M30" i="1"/>
  <c r="L23" i="1" l="1"/>
  <c r="M23" i="1"/>
  <c r="M141" i="1"/>
  <c r="M74" i="1"/>
  <c r="L141" i="1"/>
  <c r="L140" i="1" s="1"/>
  <c r="K15" i="1"/>
  <c r="K141" i="1"/>
  <c r="K140" i="1" s="1"/>
  <c r="K14" i="1"/>
  <c r="L73" i="1"/>
  <c r="K73" i="1"/>
  <c r="L21" i="1"/>
  <c r="M21" i="1"/>
  <c r="L16" i="1"/>
  <c r="M16" i="1"/>
  <c r="L15" i="1"/>
  <c r="M15" i="1"/>
  <c r="M14" i="1"/>
  <c r="L13" i="1"/>
  <c r="M13" i="1"/>
  <c r="L10" i="1"/>
  <c r="M10" i="1"/>
  <c r="L9" i="1"/>
  <c r="M9" i="1"/>
  <c r="M140" i="1" l="1"/>
  <c r="N140" i="1" s="1"/>
  <c r="M7" i="1"/>
  <c r="M6" i="1" s="1"/>
  <c r="M73" i="1"/>
  <c r="N73" i="1" s="1"/>
  <c r="M22" i="1"/>
  <c r="L22" i="1"/>
  <c r="L7" i="1"/>
  <c r="L6" i="1" s="1"/>
  <c r="K22" i="1"/>
  <c r="K7" i="1"/>
  <c r="K6" i="1" s="1"/>
</calcChain>
</file>

<file path=xl/sharedStrings.xml><?xml version="1.0" encoding="utf-8"?>
<sst xmlns="http://schemas.openxmlformats.org/spreadsheetml/2006/main" count="1152" uniqueCount="148">
  <si>
    <r>
      <rPr>
        <b/>
        <sz val="14"/>
        <rFont val="Times New Roman"/>
        <family val="1"/>
        <charset val="204"/>
      </rPr>
      <t>Таблица 20</t>
    </r>
  </si>
  <si>
    <r>
      <rPr>
        <b/>
        <sz val="14"/>
        <rFont val="Times New Roman"/>
        <family val="1"/>
        <charset val="204"/>
      </rPr>
      <t>Отчет об использовании бюджетных ассигнований федерального бюджета и бюджетов государственных внебюджетных фондов Российской Федерации на реализацию государственной программы (тыс. руб.)</t>
    </r>
  </si>
  <si>
    <r>
      <rPr>
        <sz val="11"/>
        <rFont val="Times New Roman"/>
        <family val="1"/>
        <charset val="204"/>
      </rPr>
      <t>Статус</t>
    </r>
  </si>
  <si>
    <r>
      <rPr>
        <sz val="11"/>
        <rFont val="Times New Roman"/>
        <family val="1"/>
        <charset val="204"/>
      </rPr>
      <t>Наименование государственной программы, подпрограммы государственной программы, федеральной целевой программы (подпрограммы федеральной целевой программы), ведомственной целевой программы, основного мероприятия</t>
    </r>
  </si>
  <si>
    <r>
      <rPr>
        <sz val="11"/>
        <rFont val="Times New Roman"/>
        <family val="1"/>
        <charset val="204"/>
      </rPr>
      <t>Ответственный исполнитель, соисполнители, участники, заказчик-координатор</t>
    </r>
  </si>
  <si>
    <r>
      <rPr>
        <sz val="11"/>
        <rFont val="Times New Roman"/>
        <family val="1"/>
        <charset val="204"/>
      </rPr>
      <t>Код бюджетной классификации</t>
    </r>
  </si>
  <si>
    <r>
      <rPr>
        <sz val="11"/>
        <rFont val="Times New Roman"/>
        <family val="1"/>
        <charset val="204"/>
      </rPr>
      <t>Расходы (тыс. руб.), годы</t>
    </r>
  </si>
  <si>
    <r>
      <rPr>
        <sz val="11"/>
        <rFont val="Times New Roman"/>
        <family val="1"/>
        <charset val="204"/>
      </rPr>
      <t>ГРБС</t>
    </r>
  </si>
  <si>
    <r>
      <rPr>
        <sz val="11"/>
        <rFont val="Times New Roman"/>
        <family val="1"/>
        <charset val="204"/>
      </rPr>
      <t>Рз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Пр</t>
    </r>
  </si>
  <si>
    <r>
      <rPr>
        <sz val="11"/>
        <rFont val="Times New Roman"/>
        <family val="1"/>
        <charset val="204"/>
      </rPr>
      <t>ЦСР</t>
    </r>
  </si>
  <si>
    <r>
      <rPr>
        <sz val="11"/>
        <rFont val="Times New Roman"/>
        <family val="1"/>
        <charset val="204"/>
      </rPr>
      <t>ВР</t>
    </r>
  </si>
  <si>
    <r>
      <rPr>
        <sz val="11"/>
        <rFont val="Times New Roman"/>
        <family val="1"/>
        <charset val="204"/>
      </rPr>
      <t>кассовое исполнение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</si>
  <si>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</si>
  <si>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</si>
  <si>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</si>
  <si>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</si>
  <si>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</si>
  <si>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</si>
  <si>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</si>
  <si>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</si>
  <si>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</si>
  <si>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</si>
  <si>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Государственная программа 04</t>
    </r>
  </si>
  <si>
    <r>
      <rPr>
        <sz val="11"/>
        <rFont val="Times New Roman"/>
        <family val="1"/>
        <charset val="204"/>
      </rPr>
      <t>"Доступная среда" на 2011 - 2020 годы</t>
    </r>
  </si>
  <si>
    <r>
      <rPr>
        <sz val="11"/>
        <rFont val="Times New Roman"/>
        <family val="1"/>
        <charset val="204"/>
      </rPr>
      <t>всего, в том числе:</t>
    </r>
  </si>
  <si>
    <r>
      <rPr>
        <sz val="11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</si>
  <si>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>федеральный бюджет</t>
    </r>
  </si>
  <si>
    <r>
      <rPr>
        <sz val="11"/>
        <rFont val="Times New Roman"/>
        <family val="1"/>
        <charset val="204"/>
      </rPr>
      <t>054</t>
    </r>
  </si>
  <si>
    <r>
      <rPr>
        <sz val="11"/>
        <rFont val="Times New Roman"/>
        <family val="1"/>
        <charset val="204"/>
      </rPr>
      <t>071</t>
    </r>
  </si>
  <si>
    <r>
      <rPr>
        <sz val="11"/>
        <rFont val="Times New Roman"/>
        <family val="1"/>
        <charset val="204"/>
      </rPr>
      <t>074</t>
    </r>
  </si>
  <si>
    <r>
      <rPr>
        <sz val="11"/>
        <rFont val="Times New Roman"/>
        <family val="1"/>
        <charset val="204"/>
      </rPr>
      <t>135</t>
    </r>
  </si>
  <si>
    <r>
      <rPr>
        <sz val="11"/>
        <rFont val="Times New Roman"/>
        <family val="1"/>
        <charset val="204"/>
      </rPr>
      <t>149</t>
    </r>
  </si>
  <si>
    <r>
      <rPr>
        <sz val="11"/>
        <rFont val="Times New Roman"/>
        <family val="1"/>
        <charset val="204"/>
      </rPr>
      <t>172</t>
    </r>
  </si>
  <si>
    <r>
      <rPr>
        <sz val="11"/>
        <rFont val="Times New Roman"/>
        <family val="1"/>
        <charset val="204"/>
      </rPr>
      <t>388</t>
    </r>
  </si>
  <si>
    <r>
      <rPr>
        <sz val="11"/>
        <rFont val="Times New Roman"/>
        <family val="1"/>
        <charset val="204"/>
      </rPr>
      <t>777</t>
    </r>
  </si>
  <si>
    <r>
      <rPr>
        <sz val="11"/>
        <rFont val="Times New Roman"/>
        <family val="1"/>
        <charset val="204"/>
      </rPr>
      <t>бюджеты государственных внебюджетных фондов Российской Федерации</t>
    </r>
  </si>
  <si>
    <r>
      <rPr>
        <sz val="11"/>
        <rFont val="Times New Roman"/>
        <family val="1"/>
        <charset val="204"/>
      </rPr>
      <t>Подпрограмма 1</t>
    </r>
  </si>
  <si>
    <r>
      <rPr>
        <sz val="11"/>
        <rFont val="Times New Roman"/>
        <family val="1"/>
        <charset val="204"/>
      </rPr>
      <t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</si>
  <si>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ОМ 1.1</t>
    </r>
  </si>
  <si>
    <r>
      <rPr>
        <sz val="11"/>
        <rFont val="Times New Roman"/>
        <family val="1"/>
        <charset val="204"/>
      </rPr>
      <t>Нормативно-правовое и организационно-методическое обеспечение реализации мероприятий в области формирования доступной среды</t>
    </r>
  </si>
  <si>
    <r>
      <rPr>
        <sz val="11"/>
        <rFont val="Times New Roman"/>
        <family val="1"/>
        <charset val="204"/>
      </rPr>
      <t>200</t>
    </r>
  </si>
  <si>
    <r>
      <rPr>
        <sz val="11"/>
        <rFont val="Times New Roman"/>
        <family val="1"/>
        <charset val="204"/>
      </rPr>
      <t>1006</t>
    </r>
  </si>
  <si>
    <r>
      <rPr>
        <sz val="11"/>
        <rFont val="Times New Roman"/>
        <family val="1"/>
        <charset val="204"/>
      </rPr>
      <t>0410190000</t>
    </r>
  </si>
  <si>
    <r>
      <rPr>
        <sz val="11"/>
        <rFont val="Times New Roman"/>
        <family val="1"/>
        <charset val="204"/>
      </rPr>
      <t>0705</t>
    </r>
  </si>
  <si>
    <r>
      <rPr>
        <sz val="11"/>
        <rFont val="Times New Roman"/>
        <family val="1"/>
        <charset val="204"/>
      </rPr>
      <t>0709</t>
    </r>
  </si>
  <si>
    <r>
      <rPr>
        <sz val="11"/>
        <rFont val="Times New Roman"/>
        <family val="1"/>
        <charset val="204"/>
      </rPr>
      <t>0401</t>
    </r>
  </si>
  <si>
    <r>
      <rPr>
        <sz val="11"/>
        <rFont val="Times New Roman"/>
        <family val="1"/>
        <charset val="204"/>
      </rPr>
      <t>ОМ 1.2</t>
    </r>
  </si>
  <si>
    <r>
      <rPr>
        <sz val="11"/>
        <rFont val="Times New Roman"/>
        <family val="1"/>
        <charset val="204"/>
      </rPr>
      <t>Реализация мероприятий, направленных на расширение использования русского жестового языка</t>
    </r>
  </si>
  <si>
    <r>
      <rPr>
        <sz val="11"/>
        <rFont val="Times New Roman"/>
        <family val="1"/>
        <charset val="204"/>
      </rPr>
      <t>ОМ 1.3</t>
    </r>
  </si>
  <si>
    <r>
      <rPr>
        <sz val="11"/>
        <rFont val="Times New Roman"/>
        <family val="1"/>
        <charset val="204"/>
      </rPr>
      <t>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</si>
  <si>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500</t>
    </r>
  </si>
  <si>
    <r>
      <rPr>
        <sz val="11"/>
        <rFont val="Times New Roman"/>
        <family val="1"/>
        <charset val="204"/>
      </rPr>
      <t>0410250270</t>
    </r>
  </si>
  <si>
    <r>
      <rPr>
        <sz val="11"/>
        <rFont val="Times New Roman"/>
        <family val="1"/>
        <charset val="204"/>
      </rPr>
      <t>1102</t>
    </r>
  </si>
  <si>
    <r>
      <rPr>
        <sz val="11"/>
        <rFont val="Times New Roman"/>
        <family val="1"/>
        <charset val="204"/>
      </rPr>
      <t>ОМ 1.4</t>
    </r>
  </si>
  <si>
    <r>
      <rPr>
        <sz val="11"/>
        <rFont val="Times New Roman"/>
        <family val="1"/>
        <charset val="204"/>
      </rPr>
      <t>Обеспечение информационной доступности для инвалидов</t>
    </r>
  </si>
  <si>
    <r>
      <rPr>
        <sz val="11"/>
        <rFont val="Times New Roman"/>
        <family val="1"/>
        <charset val="204"/>
      </rPr>
      <t>0801</t>
    </r>
  </si>
  <si>
    <r>
      <rPr>
        <sz val="11"/>
        <rFont val="Times New Roman"/>
        <family val="1"/>
        <charset val="204"/>
      </rPr>
      <t>0410490000</t>
    </r>
  </si>
  <si>
    <r>
      <rPr>
        <sz val="11"/>
        <rFont val="Times New Roman"/>
        <family val="1"/>
        <charset val="204"/>
      </rPr>
      <t>800</t>
    </r>
  </si>
  <si>
    <r>
      <rPr>
        <sz val="11"/>
        <rFont val="Times New Roman"/>
        <family val="1"/>
        <charset val="204"/>
      </rPr>
      <t>1202</t>
    </r>
  </si>
  <si>
    <r>
      <rPr>
        <sz val="11"/>
        <rFont val="Times New Roman"/>
        <family val="1"/>
        <charset val="204"/>
      </rPr>
      <t>0410464990</t>
    </r>
  </si>
  <si>
    <r>
      <rPr>
        <sz val="11"/>
        <rFont val="Times New Roman"/>
        <family val="1"/>
        <charset val="204"/>
      </rPr>
      <t>0410465010</t>
    </r>
  </si>
  <si>
    <r>
      <rPr>
        <sz val="11"/>
        <rFont val="Times New Roman"/>
        <family val="1"/>
        <charset val="204"/>
      </rPr>
      <t>0410465020</t>
    </r>
  </si>
  <si>
    <r>
      <rPr>
        <sz val="11"/>
        <rFont val="Times New Roman"/>
        <family val="1"/>
        <charset val="204"/>
      </rPr>
      <t>600</t>
    </r>
  </si>
  <si>
    <r>
      <rPr>
        <sz val="11"/>
        <rFont val="Times New Roman"/>
        <family val="1"/>
        <charset val="204"/>
      </rPr>
      <t>ОМ 1.5</t>
    </r>
  </si>
  <si>
    <r>
      <rPr>
        <sz val="11"/>
        <rFont val="Times New Roman"/>
        <family val="1"/>
        <charset val="204"/>
      </rPr>
      <t>Организация социологических исследований и общественно-просветительских кампаний в сфере формирования доступной среды для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</si>
  <si>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0410590000</t>
    </r>
  </si>
  <si>
    <r>
      <rPr>
        <sz val="11"/>
        <rFont val="Times New Roman"/>
        <family val="1"/>
        <charset val="204"/>
      </rPr>
      <t>Подпрограмма 2</t>
    </r>
  </si>
  <si>
    <r>
      <rPr>
        <sz val="11"/>
        <rFont val="Times New Roman"/>
        <family val="1"/>
        <charset val="204"/>
      </rPr>
      <t>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</si>
  <si>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ОМ 2.1</t>
    </r>
  </si>
  <si>
    <r>
      <rPr>
        <sz val="11"/>
        <rFont val="Times New Roman"/>
        <family val="1"/>
        <charset val="204"/>
      </rPr>
      <t>Нормативно-правовое и организационно-методическое обеспечение реализации мероприятий, направленных на совершенствование комплексной реабилитации и абилитации инвалидов</t>
    </r>
  </si>
  <si>
    <r>
      <rPr>
        <sz val="11"/>
        <rFont val="Times New Roman"/>
        <family val="1"/>
        <charset val="204"/>
      </rPr>
      <t>0420190000</t>
    </r>
  </si>
  <si>
    <r>
      <rPr>
        <sz val="11"/>
        <rFont val="Times New Roman"/>
        <family val="1"/>
        <charset val="204"/>
      </rPr>
      <t>0706</t>
    </r>
  </si>
  <si>
    <r>
      <rPr>
        <sz val="11"/>
        <rFont val="Times New Roman"/>
        <family val="1"/>
        <charset val="204"/>
      </rPr>
      <t>ОМ 2.2</t>
    </r>
  </si>
  <si>
    <r>
      <rPr>
        <sz val="11"/>
        <rFont val="Times New Roman"/>
        <family val="1"/>
        <charset val="204"/>
      </rPr>
      <t>0704</t>
    </r>
  </si>
  <si>
    <r>
      <rPr>
        <sz val="11"/>
        <rFont val="Times New Roman"/>
        <family val="1"/>
        <charset val="204"/>
      </rPr>
      <t>0420290000</t>
    </r>
  </si>
  <si>
    <r>
      <rPr>
        <sz val="11"/>
        <rFont val="Times New Roman"/>
        <family val="1"/>
        <charset val="204"/>
      </rPr>
      <t>1003</t>
    </r>
  </si>
  <si>
    <r>
      <rPr>
        <sz val="11"/>
        <rFont val="Times New Roman"/>
        <family val="1"/>
        <charset val="204"/>
      </rPr>
      <t>1002</t>
    </r>
  </si>
  <si>
    <r>
      <rPr>
        <sz val="11"/>
        <rFont val="Times New Roman"/>
        <family val="1"/>
        <charset val="204"/>
      </rPr>
      <t>0420265030</t>
    </r>
  </si>
  <si>
    <r>
      <rPr>
        <sz val="11"/>
        <rFont val="Times New Roman"/>
        <family val="1"/>
        <charset val="204"/>
      </rPr>
      <t>0420239570</t>
    </r>
  </si>
  <si>
    <r>
      <rPr>
        <sz val="11"/>
        <rFont val="Times New Roman"/>
        <family val="1"/>
        <charset val="204"/>
      </rPr>
      <t>0420252800</t>
    </r>
  </si>
  <si>
    <r>
      <rPr>
        <sz val="11"/>
        <rFont val="Times New Roman"/>
        <family val="1"/>
        <charset val="204"/>
      </rPr>
      <t>0420265040</t>
    </r>
  </si>
  <si>
    <r>
      <rPr>
        <sz val="11"/>
        <rFont val="Times New Roman"/>
        <family val="1"/>
        <charset val="204"/>
      </rPr>
      <t>ОМ 2.3</t>
    </r>
  </si>
  <si>
    <r>
      <rPr>
        <sz val="11"/>
        <rFont val="Times New Roman"/>
        <family val="1"/>
        <charset val="204"/>
      </rPr>
      <t>Повышение квалификации специалистов в сфере реабилитации и абилитации инвалидов</t>
    </r>
  </si>
  <si>
    <r>
      <rPr>
        <sz val="11"/>
        <rFont val="Times New Roman"/>
        <family val="1"/>
        <charset val="204"/>
      </rPr>
      <t>0420390000</t>
    </r>
  </si>
  <si>
    <r>
      <rPr>
        <sz val="11"/>
        <rFont val="Times New Roman"/>
        <family val="1"/>
        <charset val="204"/>
      </rPr>
      <t>ОМ 2.4</t>
    </r>
  </si>
  <si>
    <r>
      <rPr>
        <sz val="11"/>
        <rFont val="Times New Roman"/>
        <family val="1"/>
        <charset val="204"/>
      </rPr>
      <t>Оказание государственной поддержки общественным организациям инвалидов и иным некоммерческим организациям</t>
    </r>
  </si>
  <si>
    <r>
      <rPr>
        <sz val="11"/>
        <rFont val="Times New Roman"/>
        <family val="1"/>
        <charset val="204"/>
      </rPr>
      <t>0420490000</t>
    </r>
  </si>
  <si>
    <r>
      <rPr>
        <sz val="11"/>
        <rFont val="Times New Roman"/>
        <family val="1"/>
        <charset val="204"/>
      </rPr>
      <t>0420460220</t>
    </r>
  </si>
  <si>
    <r>
      <rPr>
        <sz val="11"/>
        <rFont val="Times New Roman"/>
        <family val="1"/>
        <charset val="204"/>
      </rPr>
      <t>0420462470</t>
    </r>
  </si>
  <si>
    <r>
      <rPr>
        <sz val="11"/>
        <rFont val="Times New Roman"/>
        <family val="1"/>
        <charset val="204"/>
      </rPr>
      <t>ОМ 2.5</t>
    </r>
  </si>
  <si>
    <r>
      <rPr>
        <sz val="11"/>
        <rFont val="Times New Roman"/>
        <family val="1"/>
        <charset val="204"/>
      </rPr>
      <t>Реализация мероприятий, направленных на формирование современной отечественной отрасли производства товаров для инвалидов, в том числе средств реабилитации</t>
    </r>
  </si>
  <si>
    <r>
      <rPr>
        <sz val="11"/>
        <rFont val="Times New Roman"/>
        <family val="1"/>
        <charset val="204"/>
      </rPr>
      <t>ОМ 2.6</t>
    </r>
  </si>
  <si>
    <r>
      <rPr>
        <sz val="11"/>
        <rFont val="Times New Roman"/>
        <family val="1"/>
        <charset val="204"/>
      </rPr>
      <t>Содействие реализации мероприятий субъектов Российской Федерации в сфере реабилитации и абилитации инвалидов</t>
    </r>
  </si>
  <si>
    <r>
      <rPr>
        <sz val="11"/>
        <rFont val="Times New Roman"/>
        <family val="1"/>
        <charset val="204"/>
      </rPr>
      <t>Подпрограмма 3</t>
    </r>
  </si>
  <si>
    <r>
      <rPr>
        <sz val="11"/>
        <rFont val="Times New Roman"/>
        <family val="1"/>
        <charset val="204"/>
      </rPr>
      <t>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</si>
  <si>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ОМ 3.1</t>
    </r>
  </si>
  <si>
    <r>
      <rPr>
        <sz val="11"/>
        <rFont val="Times New Roman"/>
        <family val="1"/>
        <charset val="204"/>
      </rPr>
      <t>Совершенствование организации и проведения медико-социальной экспертизы</t>
    </r>
  </si>
  <si>
    <r>
      <rPr>
        <sz val="11"/>
        <rFont val="Times New Roman"/>
        <family val="1"/>
        <charset val="204"/>
      </rPr>
      <t>0430490000</t>
    </r>
  </si>
  <si>
    <r>
      <rPr>
        <sz val="11"/>
        <rFont val="Times New Roman"/>
        <family val="1"/>
        <charset val="204"/>
      </rPr>
      <t>100</t>
    </r>
  </si>
  <si>
    <r>
      <rPr>
        <sz val="11"/>
        <rFont val="Times New Roman"/>
        <family val="1"/>
        <charset val="204"/>
      </rPr>
      <t>0430190000</t>
    </r>
  </si>
  <si>
    <r>
      <rPr>
        <sz val="11"/>
        <rFont val="Times New Roman"/>
        <family val="1"/>
        <charset val="204"/>
      </rPr>
      <t>ОМ 3.2</t>
    </r>
  </si>
  <si>
    <r>
      <rPr>
        <sz val="11"/>
        <rFont val="Times New Roman"/>
        <family val="1"/>
        <charset val="204"/>
      </rPr>
      <t>Повышение квалификации специалистов учреждений медико-социальной экспертизы</t>
    </r>
  </si>
  <si>
    <r>
      <rPr>
        <sz val="11"/>
        <rFont val="Times New Roman"/>
        <family val="1"/>
        <charset val="204"/>
      </rPr>
      <t>ОМ 3.3</t>
    </r>
  </si>
  <si>
    <r>
      <rPr>
        <sz val="11"/>
        <rFont val="Times New Roman"/>
        <family val="1"/>
        <charset val="204"/>
      </rPr>
      <t>Организация и проведение пилотных проектов в субъектах Российской Федерации</t>
    </r>
  </si>
  <si>
    <r>
      <rPr>
        <sz val="11"/>
        <rFont val="Times New Roman"/>
        <family val="1"/>
        <charset val="204"/>
      </rPr>
      <t>ОМ 3.4</t>
    </r>
  </si>
  <si>
    <r>
      <rPr>
        <sz val="11"/>
        <rFont val="Times New Roman"/>
        <family val="1"/>
        <charset val="204"/>
      </rPr>
      <t>Обеспечение деятельности учреждений медико-социальной экспертизы</t>
    </r>
  </si>
  <si>
    <r>
      <rPr>
        <sz val="11"/>
        <rFont val="Times New Roman"/>
        <family val="1"/>
        <charset val="204"/>
      </rPr>
      <t>ОМ 3.5</t>
    </r>
  </si>
  <si>
    <r>
      <rPr>
        <sz val="11"/>
        <rFont val="Times New Roman"/>
        <family val="1"/>
        <charset val="204"/>
      </rPr>
      <t>Укрепление материально-технической базы учреждений медико-социальной экспертизы</t>
    </r>
  </si>
  <si>
    <r>
      <rPr>
        <sz val="11"/>
        <rFont val="Times New Roman"/>
        <family val="1"/>
        <charset val="204"/>
      </rPr>
      <t>0430590000</t>
    </r>
  </si>
  <si>
    <t>бюджеты государственных внебюджетных фондов Российской Федерации*</t>
  </si>
  <si>
    <t>0705</t>
  </si>
  <si>
    <t>0410390000</t>
  </si>
  <si>
    <t>04 2 06 55140</t>
  </si>
  <si>
    <t>04 3 04 92501</t>
  </si>
  <si>
    <t>ГП</t>
  </si>
  <si>
    <t>пГП</t>
  </si>
  <si>
    <t>ОМ</t>
  </si>
  <si>
    <t>04</t>
  </si>
  <si>
    <t>05</t>
  </si>
  <si>
    <t>06</t>
  </si>
  <si>
    <t>01</t>
  </si>
  <si>
    <t>02</t>
  </si>
  <si>
    <t>03</t>
  </si>
  <si>
    <t>сводная бюджетная роспись, план на 01.01.2018</t>
  </si>
  <si>
    <t>сводная бюджетная роспись на 31.12.2018</t>
  </si>
  <si>
    <t>Минтруд России</t>
  </si>
  <si>
    <t>Минкультуры России</t>
  </si>
  <si>
    <t>Минкомсвязь России</t>
  </si>
  <si>
    <t>Минобрнауки России</t>
  </si>
  <si>
    <t>Минпросвещения России</t>
  </si>
  <si>
    <t>075</t>
  </si>
  <si>
    <t>073</t>
  </si>
  <si>
    <t>Роспечать</t>
  </si>
  <si>
    <t>Росстандарт</t>
  </si>
  <si>
    <t>ФМБА России</t>
  </si>
  <si>
    <t>Минспорт России</t>
  </si>
  <si>
    <t>Минздрав России</t>
  </si>
  <si>
    <t>056</t>
  </si>
  <si>
    <t>Минсельхоз России</t>
  </si>
  <si>
    <t>082</t>
  </si>
  <si>
    <t>Минтранс России</t>
  </si>
  <si>
    <t>103</t>
  </si>
  <si>
    <t>054</t>
  </si>
  <si>
    <t>777</t>
  </si>
  <si>
    <t>ОМ 1.6</t>
  </si>
  <si>
    <t>Обеспечение беспрепятсвенного доступа для инвалидов и других маломобильных групп населения к местам проведения праздничных мероприятий</t>
  </si>
  <si>
    <t>* кассовый расход ФСС по состоянию на  31.12.2018  в размере 27 947 086,02 тыс. руб. осуществлен исходя из предусмотренных ФСС на 2018 год (сводная бюджетная роспись ФСС  на 31.12.2018г. - 27 215 468,0  тыс.руб.,  с учетом переходящих остатков 2017 года.</t>
  </si>
  <si>
    <t>Предоставление государственных гарантий инвалидам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</si>
</sst>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/>
  </cellStyleXfs>
  <cellXfs count="30">
    <xf numFmtId="0" fontId="0" fillId="0" borderId="0" xfId="0" applyNumberFormat="1" applyFont="1"/>
    <xf numFmtId="4" fontId="3" fillId="2" borderId="1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/>
    <xf numFmtId="0" fontId="4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/>
    <xf numFmtId="4" fontId="3" fillId="2" borderId="1" xfId="1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2" fillId="3" borderId="0" xfId="0" applyNumberFormat="1" applyFont="1" applyFill="1"/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3"/>
    <cellStyle name="Обычный 3" xfId="2"/>
    <cellStyle name="Обычный 3 2" xfId="4"/>
    <cellStyle name="Обычный 4" xfId="1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1"/>
  <sheetViews>
    <sheetView tabSelected="1" view="pageBreakPreview" topLeftCell="A142" zoomScale="80" zoomScaleNormal="80" zoomScaleSheetLayoutView="80" workbookViewId="0">
      <selection activeCell="G128" sqref="G128"/>
    </sheetView>
  </sheetViews>
  <sheetFormatPr defaultColWidth="18.7109375" defaultRowHeight="18.75" x14ac:dyDescent="0.3"/>
  <cols>
    <col min="1" max="1" width="17.5703125" style="2" customWidth="1"/>
    <col min="2" max="2" width="25" style="2" customWidth="1"/>
    <col min="3" max="3" width="21.85546875" style="2" customWidth="1"/>
    <col min="4" max="7" width="12.42578125" style="2" customWidth="1"/>
    <col min="8" max="8" width="12.42578125" style="2" hidden="1" customWidth="1"/>
    <col min="9" max="9" width="16.42578125" style="2" hidden="1" customWidth="1"/>
    <col min="10" max="10" width="12.42578125" style="2" hidden="1" customWidth="1"/>
    <col min="11" max="11" width="20.5703125" style="2" customWidth="1"/>
    <col min="12" max="12" width="20.28515625" style="12" customWidth="1"/>
    <col min="13" max="13" width="30" style="12" customWidth="1"/>
    <col min="14" max="14" width="18.7109375" style="2" customWidth="1"/>
    <col min="15" max="16384" width="18.7109375" style="2"/>
  </cols>
  <sheetData>
    <row r="1" spans="1:17" ht="26.4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ht="44.1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7" ht="80.099999999999994" customHeight="1" x14ac:dyDescent="0.3">
      <c r="A3" s="29" t="s">
        <v>2</v>
      </c>
      <c r="B3" s="29" t="s">
        <v>3</v>
      </c>
      <c r="C3" s="29" t="s">
        <v>4</v>
      </c>
      <c r="D3" s="29" t="s">
        <v>5</v>
      </c>
      <c r="E3" s="29"/>
      <c r="F3" s="29"/>
      <c r="G3" s="29"/>
      <c r="H3" s="29"/>
      <c r="I3" s="29"/>
      <c r="J3" s="29"/>
      <c r="K3" s="29" t="s">
        <v>6</v>
      </c>
      <c r="L3" s="29"/>
      <c r="M3" s="29"/>
    </row>
    <row r="4" spans="1:17" ht="127.5" customHeight="1" x14ac:dyDescent="0.3">
      <c r="A4" s="29"/>
      <c r="B4" s="29"/>
      <c r="C4" s="29"/>
      <c r="D4" s="3" t="s">
        <v>7</v>
      </c>
      <c r="E4" s="5" t="s">
        <v>114</v>
      </c>
      <c r="F4" s="5" t="s">
        <v>115</v>
      </c>
      <c r="G4" s="5" t="s">
        <v>116</v>
      </c>
      <c r="H4" s="3" t="s">
        <v>8</v>
      </c>
      <c r="I4" s="3" t="s">
        <v>9</v>
      </c>
      <c r="J4" s="3" t="s">
        <v>10</v>
      </c>
      <c r="K4" s="5" t="s">
        <v>123</v>
      </c>
      <c r="L4" s="5" t="s">
        <v>124</v>
      </c>
      <c r="M4" s="15" t="s">
        <v>11</v>
      </c>
    </row>
    <row r="5" spans="1:17" ht="16.899999999999999" customHeight="1" x14ac:dyDescent="0.3">
      <c r="A5" s="3" t="s">
        <v>12</v>
      </c>
      <c r="B5" s="3" t="s">
        <v>13</v>
      </c>
      <c r="C5" s="3" t="s">
        <v>14</v>
      </c>
      <c r="D5" s="3" t="s">
        <v>15</v>
      </c>
      <c r="E5" s="5">
        <v>5</v>
      </c>
      <c r="F5" s="5">
        <v>6</v>
      </c>
      <c r="G5" s="5">
        <v>7</v>
      </c>
      <c r="H5" s="3" t="s">
        <v>16</v>
      </c>
      <c r="I5" s="3" t="s">
        <v>17</v>
      </c>
      <c r="J5" s="3" t="s">
        <v>18</v>
      </c>
      <c r="K5" s="3" t="s">
        <v>19</v>
      </c>
      <c r="L5" s="15" t="s">
        <v>20</v>
      </c>
      <c r="M5" s="15" t="s">
        <v>21</v>
      </c>
    </row>
    <row r="6" spans="1:17" ht="16.899999999999999" customHeight="1" x14ac:dyDescent="0.3">
      <c r="A6" s="22" t="s">
        <v>22</v>
      </c>
      <c r="B6" s="22" t="s">
        <v>23</v>
      </c>
      <c r="C6" s="4" t="s">
        <v>24</v>
      </c>
      <c r="D6" s="5" t="s">
        <v>25</v>
      </c>
      <c r="E6" s="9" t="s">
        <v>117</v>
      </c>
      <c r="F6" s="5" t="s">
        <v>25</v>
      </c>
      <c r="G6" s="5" t="s">
        <v>25</v>
      </c>
      <c r="H6" s="5" t="s">
        <v>25</v>
      </c>
      <c r="I6" s="5" t="s">
        <v>25</v>
      </c>
      <c r="J6" s="5" t="s">
        <v>25</v>
      </c>
      <c r="K6" s="1">
        <f>K7</f>
        <v>50764059.500000007</v>
      </c>
      <c r="L6" s="1">
        <f t="shared" ref="L6:M6" si="0">L7</f>
        <v>53970600.599999994</v>
      </c>
      <c r="M6" s="1">
        <f t="shared" si="0"/>
        <v>53641199.299999997</v>
      </c>
      <c r="N6" s="6"/>
    </row>
    <row r="7" spans="1:17" ht="33.75" customHeight="1" x14ac:dyDescent="0.3">
      <c r="A7" s="22"/>
      <c r="B7" s="22"/>
      <c r="C7" s="4" t="s">
        <v>26</v>
      </c>
      <c r="D7" s="5" t="s">
        <v>25</v>
      </c>
      <c r="E7" s="9" t="s">
        <v>117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1">
        <f>K23+K74+K141</f>
        <v>50764059.500000007</v>
      </c>
      <c r="L7" s="1">
        <f>L23+L74+L141</f>
        <v>53970600.599999994</v>
      </c>
      <c r="M7" s="1">
        <f>M23+M74+M141</f>
        <v>53641199.299999997</v>
      </c>
      <c r="N7" s="6"/>
      <c r="O7" s="6"/>
      <c r="P7" s="6"/>
      <c r="Q7" s="6"/>
    </row>
    <row r="8" spans="1:17" ht="33" customHeight="1" x14ac:dyDescent="0.3">
      <c r="A8" s="22"/>
      <c r="B8" s="22"/>
      <c r="C8" s="10" t="s">
        <v>126</v>
      </c>
      <c r="D8" s="5" t="s">
        <v>27</v>
      </c>
      <c r="E8" s="9" t="s">
        <v>117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  <c r="K8" s="1">
        <f>K24</f>
        <v>28602.5</v>
      </c>
      <c r="L8" s="1">
        <f>L24+L78</f>
        <v>38602.5</v>
      </c>
      <c r="M8" s="1">
        <f>M24+M78</f>
        <v>38602.5</v>
      </c>
      <c r="N8" s="6"/>
    </row>
    <row r="9" spans="1:17" ht="30" customHeight="1" x14ac:dyDescent="0.3">
      <c r="A9" s="22"/>
      <c r="B9" s="22"/>
      <c r="C9" s="10" t="s">
        <v>127</v>
      </c>
      <c r="D9" s="5" t="s">
        <v>28</v>
      </c>
      <c r="E9" s="9" t="s">
        <v>117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1">
        <f>K25</f>
        <v>133887.6</v>
      </c>
      <c r="L9" s="1">
        <f t="shared" ref="L9:M9" si="1">L25</f>
        <v>133887.6</v>
      </c>
      <c r="M9" s="1">
        <f t="shared" si="1"/>
        <v>133887.6</v>
      </c>
      <c r="N9" s="6"/>
    </row>
    <row r="10" spans="1:17" ht="35.25" customHeight="1" x14ac:dyDescent="0.3">
      <c r="A10" s="22"/>
      <c r="B10" s="22"/>
      <c r="C10" s="10" t="s">
        <v>128</v>
      </c>
      <c r="D10" s="5" t="s">
        <v>29</v>
      </c>
      <c r="E10" s="9" t="s">
        <v>117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1">
        <f>K26+K75</f>
        <v>584485.6</v>
      </c>
      <c r="L10" s="1">
        <f>L26+L75</f>
        <v>0</v>
      </c>
      <c r="M10" s="1">
        <f>M26+M75</f>
        <v>0</v>
      </c>
      <c r="N10" s="6"/>
    </row>
    <row r="11" spans="1:17" ht="33" customHeight="1" x14ac:dyDescent="0.3">
      <c r="A11" s="22"/>
      <c r="B11" s="22"/>
      <c r="C11" s="10" t="s">
        <v>128</v>
      </c>
      <c r="D11" s="9" t="s">
        <v>130</v>
      </c>
      <c r="E11" s="9" t="s">
        <v>117</v>
      </c>
      <c r="F11" s="5" t="s">
        <v>25</v>
      </c>
      <c r="G11" s="5" t="s">
        <v>25</v>
      </c>
      <c r="H11" s="5"/>
      <c r="I11" s="5"/>
      <c r="J11" s="5"/>
      <c r="K11" s="1">
        <v>0</v>
      </c>
      <c r="L11" s="1">
        <f>L76</f>
        <v>167234.29999999999</v>
      </c>
      <c r="M11" s="1">
        <f>M76</f>
        <v>167234.29999999999</v>
      </c>
      <c r="N11" s="6"/>
    </row>
    <row r="12" spans="1:17" ht="37.5" customHeight="1" x14ac:dyDescent="0.3">
      <c r="A12" s="22"/>
      <c r="B12" s="22"/>
      <c r="C12" s="10" t="s">
        <v>129</v>
      </c>
      <c r="D12" s="9" t="s">
        <v>131</v>
      </c>
      <c r="E12" s="9" t="s">
        <v>117</v>
      </c>
      <c r="F12" s="5" t="s">
        <v>25</v>
      </c>
      <c r="G12" s="5" t="s">
        <v>25</v>
      </c>
      <c r="H12" s="5"/>
      <c r="I12" s="5"/>
      <c r="J12" s="5"/>
      <c r="K12" s="1">
        <v>0</v>
      </c>
      <c r="L12" s="1">
        <f>L27+L77</f>
        <v>367251.3</v>
      </c>
      <c r="M12" s="1">
        <f>M27+M77</f>
        <v>315280.39999999997</v>
      </c>
      <c r="N12" s="6"/>
    </row>
    <row r="13" spans="1:17" ht="34.5" customHeight="1" x14ac:dyDescent="0.3">
      <c r="A13" s="22"/>
      <c r="B13" s="22"/>
      <c r="C13" s="10" t="s">
        <v>132</v>
      </c>
      <c r="D13" s="5" t="s">
        <v>30</v>
      </c>
      <c r="E13" s="9" t="s">
        <v>117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1">
        <f>K28</f>
        <v>187239.2</v>
      </c>
      <c r="L13" s="1">
        <f t="shared" ref="L13:M13" si="2">L28</f>
        <v>187239.2</v>
      </c>
      <c r="M13" s="1">
        <f t="shared" si="2"/>
        <v>187239.2</v>
      </c>
      <c r="N13" s="6"/>
    </row>
    <row r="14" spans="1:17" ht="30.75" customHeight="1" x14ac:dyDescent="0.3">
      <c r="A14" s="22"/>
      <c r="B14" s="22"/>
      <c r="C14" s="10" t="s">
        <v>125</v>
      </c>
      <c r="D14" s="5" t="s">
        <v>31</v>
      </c>
      <c r="E14" s="9" t="s">
        <v>117</v>
      </c>
      <c r="F14" s="5" t="s">
        <v>25</v>
      </c>
      <c r="G14" s="5" t="s">
        <v>25</v>
      </c>
      <c r="H14" s="5" t="s">
        <v>25</v>
      </c>
      <c r="I14" s="5" t="s">
        <v>25</v>
      </c>
      <c r="J14" s="5" t="s">
        <v>25</v>
      </c>
      <c r="K14" s="1">
        <f t="shared" ref="K14:M15" si="3">K29+K82+K142</f>
        <v>49568105.800000004</v>
      </c>
      <c r="L14" s="1">
        <f t="shared" si="3"/>
        <v>52767718.099999994</v>
      </c>
      <c r="M14" s="1">
        <f t="shared" si="3"/>
        <v>52493787.599999994</v>
      </c>
      <c r="N14" s="6"/>
    </row>
    <row r="15" spans="1:17" ht="30.75" customHeight="1" x14ac:dyDescent="0.3">
      <c r="A15" s="22"/>
      <c r="B15" s="22"/>
      <c r="C15" s="10" t="s">
        <v>133</v>
      </c>
      <c r="D15" s="5" t="s">
        <v>32</v>
      </c>
      <c r="E15" s="9" t="s">
        <v>117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1">
        <f t="shared" si="3"/>
        <v>16869.7</v>
      </c>
      <c r="L15" s="1">
        <f t="shared" si="3"/>
        <v>16779.3</v>
      </c>
      <c r="M15" s="1">
        <f t="shared" si="3"/>
        <v>16738.8</v>
      </c>
      <c r="N15" s="6"/>
    </row>
    <row r="16" spans="1:17" ht="30.75" customHeight="1" x14ac:dyDescent="0.3">
      <c r="A16" s="22"/>
      <c r="B16" s="22"/>
      <c r="C16" s="10" t="s">
        <v>134</v>
      </c>
      <c r="D16" s="5" t="s">
        <v>33</v>
      </c>
      <c r="E16" s="9" t="s">
        <v>117</v>
      </c>
      <c r="F16" s="5" t="s">
        <v>25</v>
      </c>
      <c r="G16" s="5" t="s">
        <v>25</v>
      </c>
      <c r="H16" s="5" t="s">
        <v>25</v>
      </c>
      <c r="I16" s="5" t="s">
        <v>25</v>
      </c>
      <c r="J16" s="5" t="s">
        <v>25</v>
      </c>
      <c r="K16" s="1">
        <f>K144</f>
        <v>242909.09999999998</v>
      </c>
      <c r="L16" s="1">
        <f t="shared" ref="L16:M16" si="4">L144</f>
        <v>249978.3</v>
      </c>
      <c r="M16" s="1">
        <f t="shared" si="4"/>
        <v>246518.9</v>
      </c>
      <c r="N16" s="6"/>
    </row>
    <row r="17" spans="1:14" ht="36" customHeight="1" x14ac:dyDescent="0.3">
      <c r="A17" s="22"/>
      <c r="B17" s="22"/>
      <c r="C17" s="10" t="s">
        <v>135</v>
      </c>
      <c r="D17" s="5" t="s">
        <v>34</v>
      </c>
      <c r="E17" s="9" t="s">
        <v>117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1">
        <f>K84</f>
        <v>1960</v>
      </c>
      <c r="L17" s="1">
        <f t="shared" ref="L17:M17" si="5">L84</f>
        <v>11910</v>
      </c>
      <c r="M17" s="1">
        <f t="shared" si="5"/>
        <v>11910</v>
      </c>
      <c r="N17" s="6"/>
    </row>
    <row r="18" spans="1:14" ht="36" customHeight="1" x14ac:dyDescent="0.3">
      <c r="A18" s="22"/>
      <c r="B18" s="22"/>
      <c r="C18" s="10" t="s">
        <v>136</v>
      </c>
      <c r="D18" s="9" t="s">
        <v>137</v>
      </c>
      <c r="E18" s="9" t="s">
        <v>117</v>
      </c>
      <c r="F18" s="5" t="s">
        <v>25</v>
      </c>
      <c r="G18" s="5" t="s">
        <v>25</v>
      </c>
      <c r="H18" s="5"/>
      <c r="I18" s="5"/>
      <c r="J18" s="5"/>
      <c r="K18" s="1">
        <f>K108</f>
        <v>0</v>
      </c>
      <c r="L18" s="1">
        <f t="shared" ref="L18:M18" si="6">L108</f>
        <v>10000</v>
      </c>
      <c r="M18" s="1">
        <f t="shared" si="6"/>
        <v>10000</v>
      </c>
      <c r="N18" s="6"/>
    </row>
    <row r="19" spans="1:14" ht="36" customHeight="1" x14ac:dyDescent="0.3">
      <c r="A19" s="22"/>
      <c r="B19" s="22"/>
      <c r="C19" s="10" t="s">
        <v>138</v>
      </c>
      <c r="D19" s="9" t="s">
        <v>139</v>
      </c>
      <c r="E19" s="9" t="s">
        <v>117</v>
      </c>
      <c r="F19" s="5" t="s">
        <v>25</v>
      </c>
      <c r="G19" s="5" t="s">
        <v>25</v>
      </c>
      <c r="H19" s="5"/>
      <c r="I19" s="5"/>
      <c r="J19" s="5"/>
      <c r="K19" s="1">
        <f>K109</f>
        <v>0</v>
      </c>
      <c r="L19" s="1">
        <f t="shared" ref="L19:M19" si="7">L109</f>
        <v>10000</v>
      </c>
      <c r="M19" s="1">
        <f t="shared" si="7"/>
        <v>10000</v>
      </c>
      <c r="N19" s="6"/>
    </row>
    <row r="20" spans="1:14" ht="36" customHeight="1" x14ac:dyDescent="0.3">
      <c r="A20" s="22"/>
      <c r="B20" s="22"/>
      <c r="C20" s="10" t="s">
        <v>140</v>
      </c>
      <c r="D20" s="9" t="s">
        <v>141</v>
      </c>
      <c r="E20" s="9" t="s">
        <v>117</v>
      </c>
      <c r="F20" s="5" t="s">
        <v>25</v>
      </c>
      <c r="G20" s="5" t="s">
        <v>25</v>
      </c>
      <c r="H20" s="5"/>
      <c r="I20" s="5"/>
      <c r="J20" s="5"/>
      <c r="K20" s="1">
        <f>K110</f>
        <v>0</v>
      </c>
      <c r="L20" s="1">
        <f t="shared" ref="L20:M20" si="8">L110</f>
        <v>10000</v>
      </c>
      <c r="M20" s="1">
        <f t="shared" si="8"/>
        <v>10000</v>
      </c>
      <c r="N20" s="6"/>
    </row>
    <row r="21" spans="1:14" ht="84.4" customHeight="1" x14ac:dyDescent="0.3">
      <c r="A21" s="22"/>
      <c r="B21" s="22"/>
      <c r="C21" s="4" t="s">
        <v>109</v>
      </c>
      <c r="D21" s="5" t="s">
        <v>25</v>
      </c>
      <c r="E21" s="9" t="s">
        <v>117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7">
        <f>K85</f>
        <v>26474603.600000001</v>
      </c>
      <c r="L21" s="7">
        <f t="shared" ref="L21:M21" si="9">L85</f>
        <v>27215468</v>
      </c>
      <c r="M21" s="7">
        <f t="shared" si="9"/>
        <v>27947086.02</v>
      </c>
      <c r="N21" s="6"/>
    </row>
    <row r="22" spans="1:14" ht="16.899999999999999" customHeight="1" x14ac:dyDescent="0.3">
      <c r="A22" s="22" t="s">
        <v>36</v>
      </c>
      <c r="B22" s="22" t="s">
        <v>37</v>
      </c>
      <c r="C22" s="4" t="s">
        <v>24</v>
      </c>
      <c r="D22" s="5" t="s">
        <v>25</v>
      </c>
      <c r="E22" s="9" t="s">
        <v>117</v>
      </c>
      <c r="F22" s="5">
        <v>1</v>
      </c>
      <c r="G22" s="5" t="s">
        <v>25</v>
      </c>
      <c r="H22" s="5" t="s">
        <v>25</v>
      </c>
      <c r="I22" s="5" t="s">
        <v>25</v>
      </c>
      <c r="J22" s="5" t="s">
        <v>25</v>
      </c>
      <c r="K22" s="1">
        <f>K23+K31</f>
        <v>1576320.2999999998</v>
      </c>
      <c r="L22" s="1">
        <f t="shared" ref="L22:M22" si="10">L23</f>
        <v>1604732.3</v>
      </c>
      <c r="M22" s="1">
        <f t="shared" si="10"/>
        <v>1577815.9</v>
      </c>
      <c r="N22" s="8">
        <f>M22/L22</f>
        <v>0.98322685970737911</v>
      </c>
    </row>
    <row r="23" spans="1:14" ht="20.25" customHeight="1" x14ac:dyDescent="0.3">
      <c r="A23" s="22"/>
      <c r="B23" s="22"/>
      <c r="C23" s="4" t="s">
        <v>26</v>
      </c>
      <c r="D23" s="5" t="s">
        <v>25</v>
      </c>
      <c r="E23" s="9" t="s">
        <v>117</v>
      </c>
      <c r="F23" s="5">
        <v>1</v>
      </c>
      <c r="G23" s="5" t="s">
        <v>25</v>
      </c>
      <c r="H23" s="5" t="s">
        <v>25</v>
      </c>
      <c r="I23" s="5" t="s">
        <v>25</v>
      </c>
      <c r="J23" s="5" t="s">
        <v>25</v>
      </c>
      <c r="K23" s="1">
        <f>SUM(K24:K30)</f>
        <v>1576320.2999999998</v>
      </c>
      <c r="L23" s="1">
        <f>SUM(L24:L30)</f>
        <v>1604732.3</v>
      </c>
      <c r="M23" s="1">
        <f>SUM(M24:M30)</f>
        <v>1577815.9</v>
      </c>
      <c r="N23" s="6"/>
    </row>
    <row r="24" spans="1:14" ht="49.5" customHeight="1" x14ac:dyDescent="0.3">
      <c r="A24" s="22"/>
      <c r="B24" s="22"/>
      <c r="C24" s="10" t="s">
        <v>126</v>
      </c>
      <c r="D24" s="5" t="s">
        <v>27</v>
      </c>
      <c r="E24" s="9" t="s">
        <v>117</v>
      </c>
      <c r="F24" s="5">
        <v>1</v>
      </c>
      <c r="G24" s="5" t="s">
        <v>25</v>
      </c>
      <c r="H24" s="5" t="s">
        <v>25</v>
      </c>
      <c r="I24" s="5" t="s">
        <v>25</v>
      </c>
      <c r="J24" s="5" t="s">
        <v>25</v>
      </c>
      <c r="K24" s="1">
        <f>K54</f>
        <v>28602.5</v>
      </c>
      <c r="L24" s="1">
        <f t="shared" ref="L24:M24" si="11">L54</f>
        <v>28602.5</v>
      </c>
      <c r="M24" s="1">
        <f t="shared" si="11"/>
        <v>28602.5</v>
      </c>
      <c r="N24" s="6"/>
    </row>
    <row r="25" spans="1:14" ht="33.75" customHeight="1" x14ac:dyDescent="0.3">
      <c r="A25" s="22"/>
      <c r="B25" s="22"/>
      <c r="C25" s="10" t="s">
        <v>127</v>
      </c>
      <c r="D25" s="5" t="s">
        <v>28</v>
      </c>
      <c r="E25" s="9" t="s">
        <v>117</v>
      </c>
      <c r="F25" s="5">
        <v>1</v>
      </c>
      <c r="G25" s="5" t="s">
        <v>25</v>
      </c>
      <c r="H25" s="5" t="s">
        <v>25</v>
      </c>
      <c r="I25" s="5" t="s">
        <v>25</v>
      </c>
      <c r="J25" s="5" t="s">
        <v>25</v>
      </c>
      <c r="K25" s="1">
        <f>K55</f>
        <v>133887.6</v>
      </c>
      <c r="L25" s="1">
        <f t="shared" ref="L25:M25" si="12">L55</f>
        <v>133887.6</v>
      </c>
      <c r="M25" s="1">
        <f t="shared" si="12"/>
        <v>133887.6</v>
      </c>
      <c r="N25" s="6"/>
    </row>
    <row r="26" spans="1:14" ht="31.5" customHeight="1" x14ac:dyDescent="0.3">
      <c r="A26" s="22"/>
      <c r="B26" s="22"/>
      <c r="C26" s="10" t="s">
        <v>128</v>
      </c>
      <c r="D26" s="5" t="s">
        <v>29</v>
      </c>
      <c r="E26" s="9" t="s">
        <v>117</v>
      </c>
      <c r="F26" s="5">
        <v>1</v>
      </c>
      <c r="G26" s="5" t="s">
        <v>25</v>
      </c>
      <c r="H26" s="5" t="s">
        <v>25</v>
      </c>
      <c r="I26" s="5" t="s">
        <v>25</v>
      </c>
      <c r="J26" s="5" t="s">
        <v>25</v>
      </c>
      <c r="K26" s="1">
        <f>K35+K36</f>
        <v>30000</v>
      </c>
      <c r="L26" s="1">
        <f t="shared" ref="L26:M26" si="13">L35+L36</f>
        <v>0</v>
      </c>
      <c r="M26" s="1">
        <f t="shared" si="13"/>
        <v>0</v>
      </c>
      <c r="N26" s="6"/>
    </row>
    <row r="27" spans="1:14" ht="31.5" customHeight="1" x14ac:dyDescent="0.3">
      <c r="A27" s="22"/>
      <c r="B27" s="22"/>
      <c r="C27" s="14" t="s">
        <v>129</v>
      </c>
      <c r="D27" s="9" t="s">
        <v>131</v>
      </c>
      <c r="E27" s="9" t="s">
        <v>117</v>
      </c>
      <c r="F27" s="5">
        <v>1</v>
      </c>
      <c r="G27" s="5" t="s">
        <v>25</v>
      </c>
      <c r="H27" s="5"/>
      <c r="I27" s="5"/>
      <c r="J27" s="5"/>
      <c r="K27" s="1">
        <v>0</v>
      </c>
      <c r="L27" s="1">
        <f>L37</f>
        <v>30000</v>
      </c>
      <c r="M27" s="1">
        <f>M37</f>
        <v>10000</v>
      </c>
      <c r="N27" s="6"/>
    </row>
    <row r="28" spans="1:14" ht="28.5" customHeight="1" x14ac:dyDescent="0.3">
      <c r="A28" s="22"/>
      <c r="B28" s="22"/>
      <c r="C28" s="10" t="s">
        <v>132</v>
      </c>
      <c r="D28" s="5" t="s">
        <v>30</v>
      </c>
      <c r="E28" s="9" t="s">
        <v>117</v>
      </c>
      <c r="F28" s="5">
        <v>1</v>
      </c>
      <c r="G28" s="5" t="s">
        <v>25</v>
      </c>
      <c r="H28" s="5" t="s">
        <v>25</v>
      </c>
      <c r="I28" s="5" t="s">
        <v>25</v>
      </c>
      <c r="J28" s="5" t="s">
        <v>25</v>
      </c>
      <c r="K28" s="1">
        <f>K57+K61+K62+K58+K59+K60</f>
        <v>187239.2</v>
      </c>
      <c r="L28" s="1">
        <f t="shared" ref="L28:M28" si="14">L57+L61+L62+L58+L59+L60</f>
        <v>187239.2</v>
      </c>
      <c r="M28" s="1">
        <f t="shared" si="14"/>
        <v>187239.2</v>
      </c>
      <c r="N28" s="6"/>
    </row>
    <row r="29" spans="1:14" ht="27" customHeight="1" x14ac:dyDescent="0.3">
      <c r="A29" s="22"/>
      <c r="B29" s="22"/>
      <c r="C29" s="10" t="s">
        <v>125</v>
      </c>
      <c r="D29" s="5" t="s">
        <v>31</v>
      </c>
      <c r="E29" s="9" t="s">
        <v>117</v>
      </c>
      <c r="F29" s="5">
        <v>1</v>
      </c>
      <c r="G29" s="5" t="s">
        <v>25</v>
      </c>
      <c r="H29" s="5" t="s">
        <v>25</v>
      </c>
      <c r="I29" s="5" t="s">
        <v>25</v>
      </c>
      <c r="J29" s="5" t="s">
        <v>25</v>
      </c>
      <c r="K29" s="1">
        <f>K44+K50+K63+K67+K71</f>
        <v>1188721.2999999998</v>
      </c>
      <c r="L29" s="1">
        <f t="shared" ref="L29:M29" si="15">L44+L50+L63+L67+L71</f>
        <v>1217133.3</v>
      </c>
      <c r="M29" s="1">
        <f t="shared" si="15"/>
        <v>1210216.8999999999</v>
      </c>
      <c r="N29" s="6"/>
    </row>
    <row r="30" spans="1:14" ht="30" customHeight="1" x14ac:dyDescent="0.3">
      <c r="A30" s="22"/>
      <c r="B30" s="22"/>
      <c r="C30" s="10" t="s">
        <v>133</v>
      </c>
      <c r="D30" s="5" t="s">
        <v>32</v>
      </c>
      <c r="E30" s="9" t="s">
        <v>117</v>
      </c>
      <c r="F30" s="5">
        <v>1</v>
      </c>
      <c r="G30" s="5" t="s">
        <v>25</v>
      </c>
      <c r="H30" s="5" t="s">
        <v>25</v>
      </c>
      <c r="I30" s="5" t="s">
        <v>25</v>
      </c>
      <c r="J30" s="5" t="s">
        <v>25</v>
      </c>
      <c r="K30" s="1">
        <f>K40</f>
        <v>7869.7</v>
      </c>
      <c r="L30" s="1">
        <f t="shared" ref="L30:M30" si="16">L40</f>
        <v>7869.7</v>
      </c>
      <c r="M30" s="1">
        <f t="shared" si="16"/>
        <v>7869.7</v>
      </c>
      <c r="N30" s="6"/>
    </row>
    <row r="31" spans="1:14" ht="63" customHeight="1" x14ac:dyDescent="0.3">
      <c r="A31" s="22"/>
      <c r="B31" s="22"/>
      <c r="C31" s="4" t="s">
        <v>35</v>
      </c>
      <c r="D31" s="5" t="s">
        <v>25</v>
      </c>
      <c r="E31" s="9" t="s">
        <v>117</v>
      </c>
      <c r="F31" s="5">
        <v>1</v>
      </c>
      <c r="G31" s="5" t="s">
        <v>25</v>
      </c>
      <c r="H31" s="5" t="s">
        <v>25</v>
      </c>
      <c r="I31" s="5" t="s">
        <v>25</v>
      </c>
      <c r="J31" s="5" t="s">
        <v>25</v>
      </c>
      <c r="K31" s="1">
        <v>0</v>
      </c>
      <c r="L31" s="1">
        <v>0</v>
      </c>
      <c r="M31" s="1">
        <v>0</v>
      </c>
      <c r="N31" s="6"/>
    </row>
    <row r="32" spans="1:14" ht="16.899999999999999" customHeight="1" x14ac:dyDescent="0.3">
      <c r="A32" s="22" t="s">
        <v>38</v>
      </c>
      <c r="B32" s="22" t="s">
        <v>39</v>
      </c>
      <c r="C32" s="4" t="s">
        <v>24</v>
      </c>
      <c r="D32" s="5" t="s">
        <v>25</v>
      </c>
      <c r="E32" s="9" t="s">
        <v>117</v>
      </c>
      <c r="F32" s="5">
        <v>1</v>
      </c>
      <c r="G32" s="9" t="s">
        <v>120</v>
      </c>
      <c r="H32" s="5" t="s">
        <v>25</v>
      </c>
      <c r="I32" s="5" t="s">
        <v>25</v>
      </c>
      <c r="J32" s="5" t="s">
        <v>25</v>
      </c>
      <c r="K32" s="1">
        <f>K33+K41</f>
        <v>37869.699999999997</v>
      </c>
      <c r="L32" s="1">
        <f>L33+L41</f>
        <v>37869.699999999997</v>
      </c>
      <c r="M32" s="1">
        <f>M33+M41</f>
        <v>17869.7</v>
      </c>
      <c r="N32" s="6"/>
    </row>
    <row r="33" spans="1:14" ht="33.75" customHeight="1" x14ac:dyDescent="0.3">
      <c r="A33" s="22"/>
      <c r="B33" s="22"/>
      <c r="C33" s="4" t="s">
        <v>26</v>
      </c>
      <c r="D33" s="5" t="s">
        <v>25</v>
      </c>
      <c r="E33" s="9" t="s">
        <v>117</v>
      </c>
      <c r="F33" s="5">
        <v>1</v>
      </c>
      <c r="G33" s="9" t="s">
        <v>120</v>
      </c>
      <c r="H33" s="5" t="s">
        <v>25</v>
      </c>
      <c r="I33" s="5" t="s">
        <v>25</v>
      </c>
      <c r="J33" s="5" t="s">
        <v>25</v>
      </c>
      <c r="K33" s="1">
        <f>SUM(K34:K40)-K34</f>
        <v>37869.699999999997</v>
      </c>
      <c r="L33" s="1">
        <f>SUM(L34:L40)-L37</f>
        <v>37869.699999999997</v>
      </c>
      <c r="M33" s="1">
        <f>SUM(M34:M40)-M37</f>
        <v>17869.7</v>
      </c>
      <c r="N33" s="6"/>
    </row>
    <row r="34" spans="1:14" ht="27" customHeight="1" x14ac:dyDescent="0.3">
      <c r="A34" s="22"/>
      <c r="B34" s="22"/>
      <c r="C34" s="19" t="s">
        <v>128</v>
      </c>
      <c r="D34" s="5" t="s">
        <v>29</v>
      </c>
      <c r="E34" s="9" t="s">
        <v>117</v>
      </c>
      <c r="F34" s="5">
        <v>1</v>
      </c>
      <c r="G34" s="9" t="s">
        <v>120</v>
      </c>
      <c r="H34" s="5"/>
      <c r="I34" s="5"/>
      <c r="J34" s="5"/>
      <c r="K34" s="1">
        <f>K35+K36</f>
        <v>30000</v>
      </c>
      <c r="L34" s="1">
        <f t="shared" ref="L34:M34" si="17">L35+L36</f>
        <v>0</v>
      </c>
      <c r="M34" s="1">
        <f t="shared" si="17"/>
        <v>0</v>
      </c>
      <c r="N34" s="6"/>
    </row>
    <row r="35" spans="1:14" ht="31.5" hidden="1" customHeight="1" x14ac:dyDescent="0.3">
      <c r="A35" s="22"/>
      <c r="B35" s="22"/>
      <c r="C35" s="20"/>
      <c r="D35" s="5" t="s">
        <v>29</v>
      </c>
      <c r="E35" s="9" t="s">
        <v>117</v>
      </c>
      <c r="F35" s="5">
        <v>1</v>
      </c>
      <c r="G35" s="9" t="s">
        <v>120</v>
      </c>
      <c r="H35" s="5" t="s">
        <v>44</v>
      </c>
      <c r="I35" s="5" t="s">
        <v>42</v>
      </c>
      <c r="J35" s="5" t="s">
        <v>40</v>
      </c>
      <c r="K35" s="1">
        <v>20000</v>
      </c>
      <c r="L35" s="1">
        <v>0</v>
      </c>
      <c r="M35" s="1">
        <v>0</v>
      </c>
      <c r="N35" s="6"/>
    </row>
    <row r="36" spans="1:14" ht="25.5" hidden="1" customHeight="1" x14ac:dyDescent="0.3">
      <c r="A36" s="22"/>
      <c r="B36" s="22"/>
      <c r="C36" s="21"/>
      <c r="D36" s="5" t="s">
        <v>29</v>
      </c>
      <c r="E36" s="9" t="s">
        <v>117</v>
      </c>
      <c r="F36" s="5">
        <v>1</v>
      </c>
      <c r="G36" s="9" t="s">
        <v>120</v>
      </c>
      <c r="H36" s="9" t="s">
        <v>110</v>
      </c>
      <c r="I36" s="5" t="s">
        <v>42</v>
      </c>
      <c r="J36" s="5">
        <v>200</v>
      </c>
      <c r="K36" s="1">
        <v>10000</v>
      </c>
      <c r="L36" s="1">
        <v>0</v>
      </c>
      <c r="M36" s="1">
        <v>0</v>
      </c>
      <c r="N36" s="6"/>
    </row>
    <row r="37" spans="1:14" ht="25.5" customHeight="1" x14ac:dyDescent="0.3">
      <c r="A37" s="22"/>
      <c r="B37" s="22"/>
      <c r="C37" s="19" t="s">
        <v>129</v>
      </c>
      <c r="D37" s="9" t="s">
        <v>131</v>
      </c>
      <c r="E37" s="9" t="s">
        <v>117</v>
      </c>
      <c r="F37" s="5">
        <v>1</v>
      </c>
      <c r="G37" s="9" t="s">
        <v>120</v>
      </c>
      <c r="H37" s="9"/>
      <c r="I37" s="5"/>
      <c r="J37" s="5"/>
      <c r="K37" s="1">
        <f>K38+K39</f>
        <v>0</v>
      </c>
      <c r="L37" s="1">
        <f t="shared" ref="L37:M37" si="18">L38+L39</f>
        <v>30000</v>
      </c>
      <c r="M37" s="1">
        <f t="shared" si="18"/>
        <v>10000</v>
      </c>
      <c r="N37" s="6"/>
    </row>
    <row r="38" spans="1:14" ht="25.5" hidden="1" customHeight="1" x14ac:dyDescent="0.3">
      <c r="A38" s="22"/>
      <c r="B38" s="22"/>
      <c r="C38" s="20"/>
      <c r="D38" s="9" t="s">
        <v>131</v>
      </c>
      <c r="E38" s="9" t="s">
        <v>117</v>
      </c>
      <c r="F38" s="5">
        <v>1</v>
      </c>
      <c r="G38" s="9" t="s">
        <v>120</v>
      </c>
      <c r="H38" s="9"/>
      <c r="I38" s="5"/>
      <c r="J38" s="5"/>
      <c r="K38" s="1">
        <v>0</v>
      </c>
      <c r="L38" s="1">
        <v>20000</v>
      </c>
      <c r="M38" s="1">
        <v>0</v>
      </c>
      <c r="N38" s="6"/>
    </row>
    <row r="39" spans="1:14" ht="25.5" hidden="1" customHeight="1" x14ac:dyDescent="0.3">
      <c r="A39" s="22"/>
      <c r="B39" s="22"/>
      <c r="C39" s="21"/>
      <c r="D39" s="9" t="s">
        <v>131</v>
      </c>
      <c r="E39" s="9" t="s">
        <v>117</v>
      </c>
      <c r="F39" s="5">
        <v>1</v>
      </c>
      <c r="G39" s="9" t="s">
        <v>120</v>
      </c>
      <c r="H39" s="9"/>
      <c r="I39" s="5"/>
      <c r="J39" s="5"/>
      <c r="K39" s="1">
        <v>0</v>
      </c>
      <c r="L39" s="1">
        <v>10000</v>
      </c>
      <c r="M39" s="1">
        <v>10000</v>
      </c>
      <c r="N39" s="6"/>
    </row>
    <row r="40" spans="1:14" ht="28.5" customHeight="1" x14ac:dyDescent="0.3">
      <c r="A40" s="22"/>
      <c r="B40" s="22"/>
      <c r="C40" s="10" t="s">
        <v>133</v>
      </c>
      <c r="D40" s="5" t="s">
        <v>32</v>
      </c>
      <c r="E40" s="9" t="s">
        <v>117</v>
      </c>
      <c r="F40" s="5">
        <v>1</v>
      </c>
      <c r="G40" s="9" t="s">
        <v>120</v>
      </c>
      <c r="H40" s="5" t="s">
        <v>45</v>
      </c>
      <c r="I40" s="5" t="s">
        <v>42</v>
      </c>
      <c r="J40" s="5" t="s">
        <v>40</v>
      </c>
      <c r="K40" s="1">
        <v>7869.7</v>
      </c>
      <c r="L40" s="1">
        <v>7869.7</v>
      </c>
      <c r="M40" s="1">
        <v>7869.7</v>
      </c>
      <c r="N40" s="6"/>
    </row>
    <row r="41" spans="1:14" ht="68.25" customHeight="1" x14ac:dyDescent="0.3">
      <c r="A41" s="22"/>
      <c r="B41" s="22"/>
      <c r="C41" s="4" t="s">
        <v>35</v>
      </c>
      <c r="D41" s="5" t="s">
        <v>25</v>
      </c>
      <c r="E41" s="9" t="s">
        <v>117</v>
      </c>
      <c r="F41" s="5">
        <v>1</v>
      </c>
      <c r="G41" s="9" t="s">
        <v>120</v>
      </c>
      <c r="H41" s="5" t="s">
        <v>25</v>
      </c>
      <c r="I41" s="5" t="s">
        <v>25</v>
      </c>
      <c r="J41" s="5" t="s">
        <v>25</v>
      </c>
      <c r="K41" s="1">
        <v>0</v>
      </c>
      <c r="L41" s="1">
        <v>0</v>
      </c>
      <c r="M41" s="1">
        <v>0</v>
      </c>
      <c r="N41" s="6"/>
    </row>
    <row r="42" spans="1:14" ht="16.899999999999999" customHeight="1" x14ac:dyDescent="0.3">
      <c r="A42" s="22" t="s">
        <v>46</v>
      </c>
      <c r="B42" s="22" t="s">
        <v>49</v>
      </c>
      <c r="C42" s="4" t="s">
        <v>24</v>
      </c>
      <c r="D42" s="5" t="s">
        <v>25</v>
      </c>
      <c r="E42" s="9" t="s">
        <v>117</v>
      </c>
      <c r="F42" s="5">
        <v>1</v>
      </c>
      <c r="G42" s="9" t="s">
        <v>121</v>
      </c>
      <c r="H42" s="5" t="s">
        <v>25</v>
      </c>
      <c r="I42" s="5" t="s">
        <v>25</v>
      </c>
      <c r="J42" s="5" t="s">
        <v>25</v>
      </c>
      <c r="K42" s="1">
        <f>K43+K47</f>
        <v>1167000</v>
      </c>
      <c r="L42" s="1">
        <f>L43+L47</f>
        <v>1169120.8999999999</v>
      </c>
      <c r="M42" s="1">
        <f>M43+M47</f>
        <v>1162204.5999999999</v>
      </c>
      <c r="N42" s="6"/>
    </row>
    <row r="43" spans="1:14" ht="33.75" customHeight="1" x14ac:dyDescent="0.3">
      <c r="A43" s="22"/>
      <c r="B43" s="22"/>
      <c r="C43" s="4" t="s">
        <v>26</v>
      </c>
      <c r="D43" s="5" t="s">
        <v>25</v>
      </c>
      <c r="E43" s="9" t="s">
        <v>117</v>
      </c>
      <c r="F43" s="5">
        <v>1</v>
      </c>
      <c r="G43" s="9" t="s">
        <v>121</v>
      </c>
      <c r="H43" s="5" t="s">
        <v>25</v>
      </c>
      <c r="I43" s="5" t="s">
        <v>25</v>
      </c>
      <c r="J43" s="5" t="s">
        <v>25</v>
      </c>
      <c r="K43" s="1">
        <f>SUM(K47+K44)</f>
        <v>1167000</v>
      </c>
      <c r="L43" s="1">
        <f t="shared" ref="L43:M43" si="19">SUM(L47+L44)</f>
        <v>1169120.8999999999</v>
      </c>
      <c r="M43" s="1">
        <f t="shared" si="19"/>
        <v>1162204.5999999999</v>
      </c>
      <c r="N43" s="6"/>
    </row>
    <row r="44" spans="1:14" ht="33.75" customHeight="1" x14ac:dyDescent="0.3">
      <c r="A44" s="22"/>
      <c r="B44" s="22"/>
      <c r="C44" s="16" t="s">
        <v>125</v>
      </c>
      <c r="D44" s="5" t="s">
        <v>31</v>
      </c>
      <c r="E44" s="9" t="s">
        <v>117</v>
      </c>
      <c r="F44" s="5">
        <v>1</v>
      </c>
      <c r="G44" s="9" t="s">
        <v>121</v>
      </c>
      <c r="H44" s="5"/>
      <c r="I44" s="5"/>
      <c r="J44" s="5"/>
      <c r="K44" s="1">
        <f>K45+K46</f>
        <v>1167000</v>
      </c>
      <c r="L44" s="1">
        <f t="shared" ref="L44:M44" si="20">L45+L46</f>
        <v>1169120.8999999999</v>
      </c>
      <c r="M44" s="1">
        <f t="shared" si="20"/>
        <v>1162204.5999999999</v>
      </c>
      <c r="N44" s="6"/>
    </row>
    <row r="45" spans="1:14" ht="33.75" hidden="1" customHeight="1" x14ac:dyDescent="0.3">
      <c r="A45" s="22"/>
      <c r="B45" s="22"/>
      <c r="C45" s="17"/>
      <c r="D45" s="5" t="s">
        <v>31</v>
      </c>
      <c r="E45" s="9" t="s">
        <v>117</v>
      </c>
      <c r="F45" s="5">
        <v>1</v>
      </c>
      <c r="G45" s="9" t="s">
        <v>121</v>
      </c>
      <c r="H45" s="5"/>
      <c r="I45" s="5"/>
      <c r="J45" s="5"/>
      <c r="K45" s="1">
        <v>1167000</v>
      </c>
      <c r="L45" s="1">
        <v>1167000</v>
      </c>
      <c r="M45" s="1">
        <v>1160083.7</v>
      </c>
      <c r="N45" s="6"/>
    </row>
    <row r="46" spans="1:14" ht="47.25" hidden="1" customHeight="1" x14ac:dyDescent="0.3">
      <c r="A46" s="22"/>
      <c r="B46" s="22"/>
      <c r="C46" s="18"/>
      <c r="D46" s="5" t="s">
        <v>31</v>
      </c>
      <c r="E46" s="9" t="s">
        <v>117</v>
      </c>
      <c r="F46" s="5">
        <v>1</v>
      </c>
      <c r="G46" s="9" t="s">
        <v>121</v>
      </c>
      <c r="H46" s="5" t="s">
        <v>41</v>
      </c>
      <c r="I46" s="5" t="s">
        <v>51</v>
      </c>
      <c r="J46" s="5" t="s">
        <v>50</v>
      </c>
      <c r="K46" s="1">
        <v>0</v>
      </c>
      <c r="L46" s="1">
        <v>2120.9</v>
      </c>
      <c r="M46" s="1">
        <v>2120.9</v>
      </c>
      <c r="N46" s="6"/>
    </row>
    <row r="47" spans="1:14" ht="81" customHeight="1" x14ac:dyDescent="0.3">
      <c r="A47" s="22"/>
      <c r="B47" s="22"/>
      <c r="C47" s="4" t="s">
        <v>35</v>
      </c>
      <c r="D47" s="5" t="s">
        <v>25</v>
      </c>
      <c r="E47" s="9" t="s">
        <v>117</v>
      </c>
      <c r="F47" s="5">
        <v>1</v>
      </c>
      <c r="G47" s="9" t="s">
        <v>121</v>
      </c>
      <c r="H47" s="5" t="s">
        <v>25</v>
      </c>
      <c r="I47" s="5" t="s">
        <v>25</v>
      </c>
      <c r="J47" s="5" t="s">
        <v>25</v>
      </c>
      <c r="K47" s="1">
        <v>0</v>
      </c>
      <c r="L47" s="1">
        <v>0</v>
      </c>
      <c r="M47" s="1">
        <v>0</v>
      </c>
      <c r="N47" s="6"/>
    </row>
    <row r="48" spans="1:14" ht="16.899999999999999" customHeight="1" x14ac:dyDescent="0.3">
      <c r="A48" s="22" t="s">
        <v>48</v>
      </c>
      <c r="B48" s="22" t="s">
        <v>47</v>
      </c>
      <c r="C48" s="4" t="s">
        <v>24</v>
      </c>
      <c r="D48" s="5" t="s">
        <v>25</v>
      </c>
      <c r="E48" s="9" t="s">
        <v>117</v>
      </c>
      <c r="F48" s="5">
        <v>1</v>
      </c>
      <c r="G48" s="9" t="s">
        <v>122</v>
      </c>
      <c r="H48" s="5" t="s">
        <v>25</v>
      </c>
      <c r="I48" s="5" t="s">
        <v>25</v>
      </c>
      <c r="J48" s="5" t="s">
        <v>25</v>
      </c>
      <c r="K48" s="1">
        <f>K49+K51</f>
        <v>1767.4</v>
      </c>
      <c r="L48" s="1">
        <f>L49+L51</f>
        <v>602.79999999999995</v>
      </c>
      <c r="M48" s="1">
        <f>M49+M51</f>
        <v>602.70000000000005</v>
      </c>
      <c r="N48" s="6"/>
    </row>
    <row r="49" spans="1:14" ht="33.75" customHeight="1" x14ac:dyDescent="0.3">
      <c r="A49" s="22"/>
      <c r="B49" s="22"/>
      <c r="C49" s="4" t="s">
        <v>26</v>
      </c>
      <c r="D49" s="5" t="s">
        <v>25</v>
      </c>
      <c r="E49" s="9" t="s">
        <v>117</v>
      </c>
      <c r="F49" s="5">
        <v>1</v>
      </c>
      <c r="G49" s="9" t="s">
        <v>122</v>
      </c>
      <c r="H49" s="5" t="s">
        <v>25</v>
      </c>
      <c r="I49" s="5" t="s">
        <v>25</v>
      </c>
      <c r="J49" s="5" t="s">
        <v>25</v>
      </c>
      <c r="K49" s="1">
        <f>SUM(K50:K50)</f>
        <v>1767.4</v>
      </c>
      <c r="L49" s="1">
        <f>SUM(L50:L50)</f>
        <v>602.79999999999995</v>
      </c>
      <c r="M49" s="1">
        <f>SUM(M50:M50)</f>
        <v>602.70000000000005</v>
      </c>
      <c r="N49" s="6"/>
    </row>
    <row r="50" spans="1:14" ht="51.75" customHeight="1" x14ac:dyDescent="0.3">
      <c r="A50" s="22"/>
      <c r="B50" s="22"/>
      <c r="C50" s="10" t="s">
        <v>125</v>
      </c>
      <c r="D50" s="5" t="s">
        <v>31</v>
      </c>
      <c r="E50" s="9" t="s">
        <v>117</v>
      </c>
      <c r="F50" s="5">
        <v>1</v>
      </c>
      <c r="G50" s="9" t="s">
        <v>122</v>
      </c>
      <c r="H50" s="5" t="s">
        <v>41</v>
      </c>
      <c r="I50" s="9" t="s">
        <v>111</v>
      </c>
      <c r="J50" s="5">
        <v>200</v>
      </c>
      <c r="K50" s="1">
        <v>1767.4</v>
      </c>
      <c r="L50" s="1">
        <v>602.79999999999995</v>
      </c>
      <c r="M50" s="1">
        <v>602.70000000000005</v>
      </c>
      <c r="N50" s="6"/>
    </row>
    <row r="51" spans="1:14" ht="60.75" customHeight="1" x14ac:dyDescent="0.3">
      <c r="A51" s="22"/>
      <c r="B51" s="22"/>
      <c r="C51" s="4" t="s">
        <v>35</v>
      </c>
      <c r="D51" s="5" t="s">
        <v>25</v>
      </c>
      <c r="E51" s="9" t="s">
        <v>117</v>
      </c>
      <c r="F51" s="5">
        <v>1</v>
      </c>
      <c r="G51" s="9" t="s">
        <v>122</v>
      </c>
      <c r="H51" s="5" t="s">
        <v>25</v>
      </c>
      <c r="I51" s="5" t="s">
        <v>25</v>
      </c>
      <c r="J51" s="5" t="s">
        <v>25</v>
      </c>
      <c r="K51" s="1">
        <v>0</v>
      </c>
      <c r="L51" s="1">
        <v>0</v>
      </c>
      <c r="M51" s="1">
        <v>0</v>
      </c>
      <c r="N51" s="6"/>
    </row>
    <row r="52" spans="1:14" ht="16.899999999999999" customHeight="1" x14ac:dyDescent="0.3">
      <c r="A52" s="22" t="s">
        <v>53</v>
      </c>
      <c r="B52" s="22" t="s">
        <v>54</v>
      </c>
      <c r="C52" s="4" t="s">
        <v>24</v>
      </c>
      <c r="D52" s="5" t="s">
        <v>25</v>
      </c>
      <c r="E52" s="9" t="s">
        <v>117</v>
      </c>
      <c r="F52" s="5">
        <v>1</v>
      </c>
      <c r="G52" s="9" t="s">
        <v>117</v>
      </c>
      <c r="H52" s="5" t="s">
        <v>25</v>
      </c>
      <c r="I52" s="5" t="s">
        <v>25</v>
      </c>
      <c r="J52" s="5" t="s">
        <v>25</v>
      </c>
      <c r="K52" s="1">
        <f>K53+K64</f>
        <v>363083.2</v>
      </c>
      <c r="L52" s="1">
        <f>L53+L64</f>
        <v>366229.60000000003</v>
      </c>
      <c r="M52" s="1">
        <f>M53+M64</f>
        <v>366229.60000000003</v>
      </c>
      <c r="N52" s="6"/>
    </row>
    <row r="53" spans="1:14" ht="33.75" customHeight="1" x14ac:dyDescent="0.3">
      <c r="A53" s="22"/>
      <c r="B53" s="22"/>
      <c r="C53" s="4" t="s">
        <v>26</v>
      </c>
      <c r="D53" s="5" t="s">
        <v>25</v>
      </c>
      <c r="E53" s="9" t="s">
        <v>117</v>
      </c>
      <c r="F53" s="5">
        <v>1</v>
      </c>
      <c r="G53" s="9" t="s">
        <v>117</v>
      </c>
      <c r="H53" s="5" t="s">
        <v>25</v>
      </c>
      <c r="I53" s="5" t="s">
        <v>25</v>
      </c>
      <c r="J53" s="5" t="s">
        <v>25</v>
      </c>
      <c r="K53" s="1">
        <f>SUM(K54:K63)-K56</f>
        <v>363083.2</v>
      </c>
      <c r="L53" s="1">
        <f t="shared" ref="L53:M53" si="21">SUM(L54:L63)-L56</f>
        <v>366229.60000000003</v>
      </c>
      <c r="M53" s="1">
        <f t="shared" si="21"/>
        <v>366229.60000000003</v>
      </c>
      <c r="N53" s="6"/>
    </row>
    <row r="54" spans="1:14" ht="30" customHeight="1" x14ac:dyDescent="0.3">
      <c r="A54" s="22"/>
      <c r="B54" s="22"/>
      <c r="C54" s="10" t="s">
        <v>126</v>
      </c>
      <c r="D54" s="5" t="s">
        <v>27</v>
      </c>
      <c r="E54" s="9" t="s">
        <v>117</v>
      </c>
      <c r="F54" s="5">
        <v>1</v>
      </c>
      <c r="G54" s="9" t="s">
        <v>117</v>
      </c>
      <c r="H54" s="5" t="s">
        <v>55</v>
      </c>
      <c r="I54" s="5" t="s">
        <v>56</v>
      </c>
      <c r="J54" s="5" t="s">
        <v>40</v>
      </c>
      <c r="K54" s="1">
        <v>28602.5</v>
      </c>
      <c r="L54" s="1">
        <v>28602.5</v>
      </c>
      <c r="M54" s="1">
        <v>28602.5</v>
      </c>
      <c r="N54" s="6"/>
    </row>
    <row r="55" spans="1:14" ht="34.5" customHeight="1" x14ac:dyDescent="0.3">
      <c r="A55" s="22"/>
      <c r="B55" s="22"/>
      <c r="C55" s="13" t="s">
        <v>127</v>
      </c>
      <c r="D55" s="5" t="s">
        <v>28</v>
      </c>
      <c r="E55" s="9" t="s">
        <v>117</v>
      </c>
      <c r="F55" s="5">
        <v>1</v>
      </c>
      <c r="G55" s="9" t="s">
        <v>117</v>
      </c>
      <c r="H55" s="5"/>
      <c r="I55" s="5"/>
      <c r="J55" s="5"/>
      <c r="K55" s="1">
        <v>133887.6</v>
      </c>
      <c r="L55" s="1">
        <v>133887.6</v>
      </c>
      <c r="M55" s="1">
        <v>133887.6</v>
      </c>
      <c r="N55" s="6"/>
    </row>
    <row r="56" spans="1:14" ht="23.25" customHeight="1" x14ac:dyDescent="0.3">
      <c r="A56" s="22"/>
      <c r="B56" s="22"/>
      <c r="C56" s="16" t="s">
        <v>132</v>
      </c>
      <c r="D56" s="5" t="s">
        <v>30</v>
      </c>
      <c r="E56" s="9" t="s">
        <v>117</v>
      </c>
      <c r="F56" s="5">
        <v>1</v>
      </c>
      <c r="G56" s="9" t="s">
        <v>117</v>
      </c>
      <c r="H56" s="5"/>
      <c r="I56" s="5"/>
      <c r="J56" s="5"/>
      <c r="K56" s="1">
        <f>SUM(K57:K62)</f>
        <v>187239.2</v>
      </c>
      <c r="L56" s="1">
        <f t="shared" ref="L56:M56" si="22">SUM(L57:L62)</f>
        <v>187239.2</v>
      </c>
      <c r="M56" s="1">
        <f t="shared" si="22"/>
        <v>187239.2</v>
      </c>
      <c r="N56" s="6"/>
    </row>
    <row r="57" spans="1:14" ht="16.899999999999999" hidden="1" customHeight="1" x14ac:dyDescent="0.3">
      <c r="A57" s="22"/>
      <c r="B57" s="22"/>
      <c r="C57" s="17"/>
      <c r="D57" s="5" t="s">
        <v>30</v>
      </c>
      <c r="E57" s="9" t="s">
        <v>117</v>
      </c>
      <c r="F57" s="5">
        <v>1</v>
      </c>
      <c r="G57" s="9" t="s">
        <v>117</v>
      </c>
      <c r="H57" s="5" t="s">
        <v>58</v>
      </c>
      <c r="I57" s="5" t="s">
        <v>59</v>
      </c>
      <c r="J57" s="5"/>
      <c r="K57" s="1">
        <v>0</v>
      </c>
      <c r="L57" s="1">
        <v>8873</v>
      </c>
      <c r="M57" s="1">
        <v>8873</v>
      </c>
      <c r="N57" s="6"/>
    </row>
    <row r="58" spans="1:14" ht="16.899999999999999" hidden="1" customHeight="1" x14ac:dyDescent="0.3">
      <c r="A58" s="22"/>
      <c r="B58" s="22"/>
      <c r="C58" s="17"/>
      <c r="D58" s="5" t="s">
        <v>30</v>
      </c>
      <c r="E58" s="9" t="s">
        <v>117</v>
      </c>
      <c r="F58" s="5">
        <v>1</v>
      </c>
      <c r="G58" s="9" t="s">
        <v>117</v>
      </c>
      <c r="H58" s="5"/>
      <c r="I58" s="5"/>
      <c r="J58" s="5"/>
      <c r="K58" s="1">
        <v>149930</v>
      </c>
      <c r="L58" s="1">
        <v>141057</v>
      </c>
      <c r="M58" s="1">
        <v>141057</v>
      </c>
      <c r="N58" s="6"/>
    </row>
    <row r="59" spans="1:14" ht="16.899999999999999" hidden="1" customHeight="1" x14ac:dyDescent="0.3">
      <c r="A59" s="22"/>
      <c r="B59" s="22"/>
      <c r="C59" s="17"/>
      <c r="D59" s="5" t="s">
        <v>30</v>
      </c>
      <c r="E59" s="9" t="s">
        <v>117</v>
      </c>
      <c r="F59" s="5">
        <v>1</v>
      </c>
      <c r="G59" s="9" t="s">
        <v>117</v>
      </c>
      <c r="H59" s="5"/>
      <c r="I59" s="5"/>
      <c r="J59" s="5"/>
      <c r="K59" s="1">
        <v>0</v>
      </c>
      <c r="L59" s="1">
        <v>15307.8</v>
      </c>
      <c r="M59" s="1">
        <v>15307.8</v>
      </c>
      <c r="N59" s="6"/>
    </row>
    <row r="60" spans="1:14" ht="16.899999999999999" hidden="1" customHeight="1" x14ac:dyDescent="0.3">
      <c r="A60" s="22"/>
      <c r="B60" s="22"/>
      <c r="C60" s="17"/>
      <c r="D60" s="5" t="s">
        <v>30</v>
      </c>
      <c r="E60" s="9" t="s">
        <v>117</v>
      </c>
      <c r="F60" s="5">
        <v>1</v>
      </c>
      <c r="G60" s="9" t="s">
        <v>117</v>
      </c>
      <c r="H60" s="5"/>
      <c r="I60" s="5"/>
      <c r="J60" s="5"/>
      <c r="K60" s="1">
        <v>36076</v>
      </c>
      <c r="L60" s="1">
        <v>20768.2</v>
      </c>
      <c r="M60" s="1">
        <v>20768.2</v>
      </c>
      <c r="N60" s="6"/>
    </row>
    <row r="61" spans="1:14" ht="16.899999999999999" hidden="1" customHeight="1" x14ac:dyDescent="0.3">
      <c r="A61" s="22"/>
      <c r="B61" s="22"/>
      <c r="C61" s="17"/>
      <c r="D61" s="5" t="s">
        <v>30</v>
      </c>
      <c r="E61" s="9" t="s">
        <v>117</v>
      </c>
      <c r="F61" s="5">
        <v>1</v>
      </c>
      <c r="G61" s="9" t="s">
        <v>117</v>
      </c>
      <c r="H61" s="5" t="s">
        <v>58</v>
      </c>
      <c r="I61" s="5" t="s">
        <v>60</v>
      </c>
      <c r="J61" s="5" t="s">
        <v>57</v>
      </c>
      <c r="K61" s="1">
        <v>0</v>
      </c>
      <c r="L61" s="1">
        <v>1063.2</v>
      </c>
      <c r="M61" s="1">
        <v>1063.2</v>
      </c>
      <c r="N61" s="6"/>
    </row>
    <row r="62" spans="1:14" ht="16.899999999999999" hidden="1" customHeight="1" x14ac:dyDescent="0.3">
      <c r="A62" s="22"/>
      <c r="B62" s="22"/>
      <c r="C62" s="18"/>
      <c r="D62" s="5" t="s">
        <v>30</v>
      </c>
      <c r="E62" s="9" t="s">
        <v>117</v>
      </c>
      <c r="F62" s="5">
        <v>1</v>
      </c>
      <c r="G62" s="9" t="s">
        <v>117</v>
      </c>
      <c r="H62" s="5" t="s">
        <v>58</v>
      </c>
      <c r="I62" s="5" t="s">
        <v>61</v>
      </c>
      <c r="J62" s="5"/>
      <c r="K62" s="1">
        <v>1233.2</v>
      </c>
      <c r="L62" s="1">
        <v>170</v>
      </c>
      <c r="M62" s="1">
        <v>170</v>
      </c>
      <c r="N62" s="6"/>
    </row>
    <row r="63" spans="1:14" ht="30.75" customHeight="1" x14ac:dyDescent="0.3">
      <c r="A63" s="22"/>
      <c r="B63" s="22"/>
      <c r="C63" s="10" t="s">
        <v>125</v>
      </c>
      <c r="D63" s="5">
        <v>149</v>
      </c>
      <c r="E63" s="9" t="s">
        <v>117</v>
      </c>
      <c r="F63" s="5">
        <v>1</v>
      </c>
      <c r="G63" s="9" t="s">
        <v>117</v>
      </c>
      <c r="H63" s="5">
        <v>1006</v>
      </c>
      <c r="I63" s="5" t="s">
        <v>56</v>
      </c>
      <c r="J63" s="5">
        <v>600</v>
      </c>
      <c r="K63" s="1">
        <v>13353.9</v>
      </c>
      <c r="L63" s="1">
        <v>16500.3</v>
      </c>
      <c r="M63" s="1">
        <v>16500.3</v>
      </c>
      <c r="N63" s="6"/>
    </row>
    <row r="64" spans="1:14" ht="64.5" customHeight="1" x14ac:dyDescent="0.3">
      <c r="A64" s="22"/>
      <c r="B64" s="22"/>
      <c r="C64" s="4" t="s">
        <v>35</v>
      </c>
      <c r="D64" s="5" t="s">
        <v>25</v>
      </c>
      <c r="E64" s="9" t="s">
        <v>117</v>
      </c>
      <c r="F64" s="5">
        <v>1</v>
      </c>
      <c r="G64" s="9" t="s">
        <v>117</v>
      </c>
      <c r="H64" s="5" t="s">
        <v>25</v>
      </c>
      <c r="I64" s="5" t="s">
        <v>25</v>
      </c>
      <c r="J64" s="5" t="s">
        <v>25</v>
      </c>
      <c r="K64" s="1">
        <v>0</v>
      </c>
      <c r="L64" s="1">
        <v>0</v>
      </c>
      <c r="M64" s="1">
        <v>0</v>
      </c>
      <c r="N64" s="6"/>
    </row>
    <row r="65" spans="1:14" ht="16.899999999999999" customHeight="1" x14ac:dyDescent="0.3">
      <c r="A65" s="22" t="s">
        <v>63</v>
      </c>
      <c r="B65" s="22" t="s">
        <v>64</v>
      </c>
      <c r="C65" s="4" t="s">
        <v>24</v>
      </c>
      <c r="D65" s="5" t="s">
        <v>25</v>
      </c>
      <c r="E65" s="9" t="s">
        <v>117</v>
      </c>
      <c r="F65" s="5">
        <v>1</v>
      </c>
      <c r="G65" s="9" t="s">
        <v>118</v>
      </c>
      <c r="H65" s="5" t="s">
        <v>25</v>
      </c>
      <c r="I65" s="5" t="s">
        <v>25</v>
      </c>
      <c r="J65" s="5" t="s">
        <v>25</v>
      </c>
      <c r="K65" s="1">
        <f>K66+K68</f>
        <v>6600</v>
      </c>
      <c r="L65" s="1">
        <f>L66+L68</f>
        <v>909.3</v>
      </c>
      <c r="M65" s="1">
        <f>M66+M68</f>
        <v>909.3</v>
      </c>
      <c r="N65" s="6"/>
    </row>
    <row r="66" spans="1:14" ht="22.5" customHeight="1" x14ac:dyDescent="0.3">
      <c r="A66" s="22"/>
      <c r="B66" s="22"/>
      <c r="C66" s="4" t="s">
        <v>26</v>
      </c>
      <c r="D66" s="5" t="s">
        <v>25</v>
      </c>
      <c r="E66" s="9" t="s">
        <v>117</v>
      </c>
      <c r="F66" s="5">
        <v>1</v>
      </c>
      <c r="G66" s="9" t="s">
        <v>118</v>
      </c>
      <c r="H66" s="5" t="s">
        <v>25</v>
      </c>
      <c r="I66" s="5" t="s">
        <v>25</v>
      </c>
      <c r="J66" s="5" t="s">
        <v>25</v>
      </c>
      <c r="K66" s="1">
        <f>SUM(K67:K67)</f>
        <v>6600</v>
      </c>
      <c r="L66" s="1">
        <f>SUM(L67:L67)</f>
        <v>909.3</v>
      </c>
      <c r="M66" s="1">
        <f>SUM(M67:M67)</f>
        <v>909.3</v>
      </c>
      <c r="N66" s="6"/>
    </row>
    <row r="67" spans="1:14" ht="53.25" customHeight="1" x14ac:dyDescent="0.3">
      <c r="A67" s="22"/>
      <c r="B67" s="22"/>
      <c r="C67" s="10" t="s">
        <v>125</v>
      </c>
      <c r="D67" s="5" t="s">
        <v>31</v>
      </c>
      <c r="E67" s="9" t="s">
        <v>117</v>
      </c>
      <c r="F67" s="5">
        <v>1</v>
      </c>
      <c r="G67" s="9" t="s">
        <v>118</v>
      </c>
      <c r="H67" s="5" t="s">
        <v>41</v>
      </c>
      <c r="I67" s="5" t="s">
        <v>65</v>
      </c>
      <c r="J67" s="5" t="s">
        <v>40</v>
      </c>
      <c r="K67" s="1">
        <v>6600</v>
      </c>
      <c r="L67" s="1">
        <v>909.3</v>
      </c>
      <c r="M67" s="1">
        <v>909.3</v>
      </c>
      <c r="N67" s="6"/>
    </row>
    <row r="68" spans="1:14" ht="62.25" customHeight="1" x14ac:dyDescent="0.3">
      <c r="A68" s="22"/>
      <c r="B68" s="22"/>
      <c r="C68" s="4" t="s">
        <v>35</v>
      </c>
      <c r="D68" s="5" t="s">
        <v>25</v>
      </c>
      <c r="E68" s="9" t="s">
        <v>117</v>
      </c>
      <c r="F68" s="5">
        <v>1</v>
      </c>
      <c r="G68" s="9" t="s">
        <v>118</v>
      </c>
      <c r="H68" s="5" t="s">
        <v>25</v>
      </c>
      <c r="I68" s="5" t="s">
        <v>25</v>
      </c>
      <c r="J68" s="5" t="s">
        <v>25</v>
      </c>
      <c r="K68" s="1">
        <v>0</v>
      </c>
      <c r="L68" s="1">
        <v>0</v>
      </c>
      <c r="M68" s="1">
        <v>0</v>
      </c>
      <c r="N68" s="6"/>
    </row>
    <row r="69" spans="1:14" ht="39" customHeight="1" x14ac:dyDescent="0.3">
      <c r="A69" s="16" t="s">
        <v>144</v>
      </c>
      <c r="B69" s="16" t="s">
        <v>145</v>
      </c>
      <c r="C69" s="14" t="s">
        <v>24</v>
      </c>
      <c r="D69" s="5" t="s">
        <v>25</v>
      </c>
      <c r="E69" s="9" t="s">
        <v>117</v>
      </c>
      <c r="F69" s="5">
        <v>1</v>
      </c>
      <c r="G69" s="9" t="s">
        <v>119</v>
      </c>
      <c r="H69" s="5"/>
      <c r="I69" s="5"/>
      <c r="J69" s="5"/>
      <c r="K69" s="1">
        <f>K70+K72</f>
        <v>0</v>
      </c>
      <c r="L69" s="1">
        <f t="shared" ref="L69:M69" si="23">L70+L72</f>
        <v>30000</v>
      </c>
      <c r="M69" s="1">
        <f t="shared" si="23"/>
        <v>30000</v>
      </c>
      <c r="N69" s="6"/>
    </row>
    <row r="70" spans="1:14" ht="32.25" customHeight="1" x14ac:dyDescent="0.3">
      <c r="A70" s="23"/>
      <c r="B70" s="23"/>
      <c r="C70" s="14" t="s">
        <v>26</v>
      </c>
      <c r="D70" s="5" t="s">
        <v>25</v>
      </c>
      <c r="E70" s="9" t="s">
        <v>117</v>
      </c>
      <c r="F70" s="5">
        <v>1</v>
      </c>
      <c r="G70" s="9" t="s">
        <v>119</v>
      </c>
      <c r="H70" s="5"/>
      <c r="I70" s="5"/>
      <c r="J70" s="5"/>
      <c r="K70" s="1">
        <f>K71</f>
        <v>0</v>
      </c>
      <c r="L70" s="1">
        <f t="shared" ref="L70:M70" si="24">L71</f>
        <v>30000</v>
      </c>
      <c r="M70" s="1">
        <f t="shared" si="24"/>
        <v>30000</v>
      </c>
      <c r="N70" s="6"/>
    </row>
    <row r="71" spans="1:14" ht="39.75" customHeight="1" x14ac:dyDescent="0.3">
      <c r="A71" s="23"/>
      <c r="B71" s="23"/>
      <c r="C71" s="14" t="s">
        <v>125</v>
      </c>
      <c r="D71" s="5">
        <v>149</v>
      </c>
      <c r="E71" s="9" t="s">
        <v>117</v>
      </c>
      <c r="F71" s="5">
        <v>1</v>
      </c>
      <c r="G71" s="9" t="s">
        <v>119</v>
      </c>
      <c r="H71" s="5"/>
      <c r="I71" s="5"/>
      <c r="J71" s="5"/>
      <c r="K71" s="1">
        <v>0</v>
      </c>
      <c r="L71" s="1">
        <v>30000</v>
      </c>
      <c r="M71" s="1">
        <v>30000</v>
      </c>
      <c r="N71" s="6"/>
    </row>
    <row r="72" spans="1:14" ht="72.75" customHeight="1" x14ac:dyDescent="0.3">
      <c r="A72" s="23"/>
      <c r="B72" s="24"/>
      <c r="C72" s="14" t="s">
        <v>35</v>
      </c>
      <c r="D72" s="5" t="s">
        <v>25</v>
      </c>
      <c r="E72" s="9" t="s">
        <v>117</v>
      </c>
      <c r="F72" s="5">
        <v>1</v>
      </c>
      <c r="G72" s="9" t="s">
        <v>119</v>
      </c>
      <c r="H72" s="5"/>
      <c r="I72" s="5"/>
      <c r="J72" s="5"/>
      <c r="K72" s="1">
        <v>0</v>
      </c>
      <c r="L72" s="1">
        <v>0</v>
      </c>
      <c r="M72" s="1">
        <v>0</v>
      </c>
      <c r="N72" s="6"/>
    </row>
    <row r="73" spans="1:14" ht="16.899999999999999" customHeight="1" x14ac:dyDescent="0.3">
      <c r="A73" s="22" t="s">
        <v>66</v>
      </c>
      <c r="B73" s="22" t="s">
        <v>67</v>
      </c>
      <c r="C73" s="4" t="s">
        <v>24</v>
      </c>
      <c r="D73" s="5" t="s">
        <v>25</v>
      </c>
      <c r="E73" s="9" t="s">
        <v>117</v>
      </c>
      <c r="F73" s="5">
        <v>2</v>
      </c>
      <c r="G73" s="5" t="s">
        <v>25</v>
      </c>
      <c r="H73" s="5" t="s">
        <v>25</v>
      </c>
      <c r="I73" s="5" t="s">
        <v>25</v>
      </c>
      <c r="J73" s="5" t="s">
        <v>25</v>
      </c>
      <c r="K73" s="1">
        <f>K74</f>
        <v>33456657.000000004</v>
      </c>
      <c r="L73" s="1">
        <f t="shared" ref="L73:M73" si="25">L74</f>
        <v>34190291.100000001</v>
      </c>
      <c r="M73" s="1">
        <f t="shared" si="25"/>
        <v>34085722.900000006</v>
      </c>
      <c r="N73" s="6">
        <f>M73/L73</f>
        <v>0.99694158205046712</v>
      </c>
    </row>
    <row r="74" spans="1:14" ht="33.75" customHeight="1" x14ac:dyDescent="0.3">
      <c r="A74" s="22"/>
      <c r="B74" s="22"/>
      <c r="C74" s="4" t="s">
        <v>26</v>
      </c>
      <c r="D74" s="5" t="s">
        <v>25</v>
      </c>
      <c r="E74" s="9" t="s">
        <v>117</v>
      </c>
      <c r="F74" s="5">
        <v>2</v>
      </c>
      <c r="G74" s="5" t="s">
        <v>25</v>
      </c>
      <c r="H74" s="5" t="s">
        <v>25</v>
      </c>
      <c r="I74" s="5" t="s">
        <v>25</v>
      </c>
      <c r="J74" s="5" t="s">
        <v>25</v>
      </c>
      <c r="K74" s="1">
        <f>SUM(K75:K84)</f>
        <v>33456657.000000004</v>
      </c>
      <c r="L74" s="1">
        <f>SUM(L75:L84)</f>
        <v>34190291.100000001</v>
      </c>
      <c r="M74" s="1">
        <f>SUM(M75:M84)</f>
        <v>34085722.900000006</v>
      </c>
      <c r="N74" s="6"/>
    </row>
    <row r="75" spans="1:14" ht="33" customHeight="1" x14ac:dyDescent="0.3">
      <c r="A75" s="22"/>
      <c r="B75" s="22"/>
      <c r="C75" s="10" t="s">
        <v>128</v>
      </c>
      <c r="D75" s="5" t="s">
        <v>29</v>
      </c>
      <c r="E75" s="9" t="s">
        <v>117</v>
      </c>
      <c r="F75" s="5">
        <v>2</v>
      </c>
      <c r="G75" s="5" t="s">
        <v>25</v>
      </c>
      <c r="H75" s="5" t="s">
        <v>25</v>
      </c>
      <c r="I75" s="5" t="s">
        <v>25</v>
      </c>
      <c r="J75" s="5" t="s">
        <v>25</v>
      </c>
      <c r="K75" s="1">
        <f>K89+K90+K102+K103+K120+K127</f>
        <v>554485.6</v>
      </c>
      <c r="L75" s="1">
        <f t="shared" ref="L75:M75" si="26">L89+L90+L102+L103+L120+L127</f>
        <v>0</v>
      </c>
      <c r="M75" s="1">
        <f t="shared" si="26"/>
        <v>0</v>
      </c>
      <c r="N75" s="6"/>
    </row>
    <row r="76" spans="1:14" ht="33" customHeight="1" x14ac:dyDescent="0.3">
      <c r="A76" s="22"/>
      <c r="B76" s="22"/>
      <c r="C76" s="13" t="s">
        <v>128</v>
      </c>
      <c r="D76" s="9" t="s">
        <v>130</v>
      </c>
      <c r="E76" s="9" t="s">
        <v>117</v>
      </c>
      <c r="F76" s="5">
        <v>2</v>
      </c>
      <c r="G76" s="9" t="s">
        <v>121</v>
      </c>
      <c r="H76" s="5"/>
      <c r="I76" s="5"/>
      <c r="J76" s="5"/>
      <c r="K76" s="1">
        <f>K105</f>
        <v>0</v>
      </c>
      <c r="L76" s="1">
        <f t="shared" ref="L76:M76" si="27">L105</f>
        <v>167234.29999999999</v>
      </c>
      <c r="M76" s="1">
        <f t="shared" si="27"/>
        <v>167234.29999999999</v>
      </c>
      <c r="N76" s="6"/>
    </row>
    <row r="77" spans="1:14" ht="33" customHeight="1" x14ac:dyDescent="0.3">
      <c r="A77" s="22"/>
      <c r="B77" s="22"/>
      <c r="C77" s="13" t="s">
        <v>129</v>
      </c>
      <c r="D77" s="9" t="s">
        <v>131</v>
      </c>
      <c r="E77" s="9" t="s">
        <v>117</v>
      </c>
      <c r="F77" s="5">
        <v>2</v>
      </c>
      <c r="G77" s="9" t="s">
        <v>121</v>
      </c>
      <c r="H77" s="5"/>
      <c r="I77" s="5"/>
      <c r="J77" s="5"/>
      <c r="K77" s="1">
        <f>K91+K104+K121+K126</f>
        <v>0</v>
      </c>
      <c r="L77" s="1">
        <f>L91+L104+L121+L126</f>
        <v>337251.3</v>
      </c>
      <c r="M77" s="1">
        <f t="shared" ref="M77" si="28">M91+M104+M121+M126</f>
        <v>305280.39999999997</v>
      </c>
      <c r="N77" s="6"/>
    </row>
    <row r="78" spans="1:14" ht="33" customHeight="1" x14ac:dyDescent="0.3">
      <c r="A78" s="22"/>
      <c r="B78" s="22"/>
      <c r="C78" s="13" t="s">
        <v>126</v>
      </c>
      <c r="D78" s="9" t="s">
        <v>142</v>
      </c>
      <c r="E78" s="9" t="s">
        <v>117</v>
      </c>
      <c r="F78" s="5">
        <v>2</v>
      </c>
      <c r="G78" s="9" t="s">
        <v>121</v>
      </c>
      <c r="H78" s="5"/>
      <c r="I78" s="5"/>
      <c r="J78" s="5"/>
      <c r="K78" s="1">
        <f>K106</f>
        <v>0</v>
      </c>
      <c r="L78" s="1">
        <f t="shared" ref="L78:M78" si="29">L106</f>
        <v>10000</v>
      </c>
      <c r="M78" s="1">
        <f t="shared" si="29"/>
        <v>10000</v>
      </c>
      <c r="N78" s="6"/>
    </row>
    <row r="79" spans="1:14" ht="33" customHeight="1" x14ac:dyDescent="0.3">
      <c r="A79" s="22"/>
      <c r="B79" s="22"/>
      <c r="C79" s="13" t="s">
        <v>136</v>
      </c>
      <c r="D79" s="9" t="s">
        <v>137</v>
      </c>
      <c r="E79" s="9" t="s">
        <v>117</v>
      </c>
      <c r="F79" s="5">
        <v>2</v>
      </c>
      <c r="G79" s="9" t="s">
        <v>121</v>
      </c>
      <c r="H79" s="5"/>
      <c r="I79" s="5"/>
      <c r="J79" s="5"/>
      <c r="K79" s="1">
        <f>K108</f>
        <v>0</v>
      </c>
      <c r="L79" s="1">
        <f t="shared" ref="L79:M79" si="30">L108</f>
        <v>10000</v>
      </c>
      <c r="M79" s="1">
        <f t="shared" si="30"/>
        <v>10000</v>
      </c>
      <c r="N79" s="6"/>
    </row>
    <row r="80" spans="1:14" ht="33" customHeight="1" x14ac:dyDescent="0.3">
      <c r="A80" s="22"/>
      <c r="B80" s="22"/>
      <c r="C80" s="13" t="s">
        <v>138</v>
      </c>
      <c r="D80" s="9" t="s">
        <v>139</v>
      </c>
      <c r="E80" s="9" t="s">
        <v>117</v>
      </c>
      <c r="F80" s="5">
        <v>2</v>
      </c>
      <c r="G80" s="9" t="s">
        <v>121</v>
      </c>
      <c r="H80" s="5"/>
      <c r="I80" s="5"/>
      <c r="J80" s="5"/>
      <c r="K80" s="1">
        <f>K109</f>
        <v>0</v>
      </c>
      <c r="L80" s="1">
        <f t="shared" ref="L80:M80" si="31">L109</f>
        <v>10000</v>
      </c>
      <c r="M80" s="1">
        <f t="shared" si="31"/>
        <v>10000</v>
      </c>
      <c r="N80" s="6"/>
    </row>
    <row r="81" spans="1:14" ht="33" customHeight="1" x14ac:dyDescent="0.3">
      <c r="A81" s="22"/>
      <c r="B81" s="22"/>
      <c r="C81" s="13" t="s">
        <v>140</v>
      </c>
      <c r="D81" s="9" t="s">
        <v>141</v>
      </c>
      <c r="E81" s="9" t="s">
        <v>117</v>
      </c>
      <c r="F81" s="5">
        <v>2</v>
      </c>
      <c r="G81" s="9" t="s">
        <v>121</v>
      </c>
      <c r="H81" s="5"/>
      <c r="I81" s="5"/>
      <c r="J81" s="5"/>
      <c r="K81" s="1">
        <f>K110</f>
        <v>0</v>
      </c>
      <c r="L81" s="1">
        <f t="shared" ref="L81:M81" si="32">L110</f>
        <v>10000</v>
      </c>
      <c r="M81" s="1">
        <f t="shared" si="32"/>
        <v>10000</v>
      </c>
      <c r="N81" s="6"/>
    </row>
    <row r="82" spans="1:14" ht="34.5" customHeight="1" x14ac:dyDescent="0.3">
      <c r="A82" s="22"/>
      <c r="B82" s="22"/>
      <c r="C82" s="10" t="s">
        <v>125</v>
      </c>
      <c r="D82" s="5" t="s">
        <v>31</v>
      </c>
      <c r="E82" s="9" t="s">
        <v>117</v>
      </c>
      <c r="F82" s="5">
        <v>2</v>
      </c>
      <c r="G82" s="5" t="s">
        <v>25</v>
      </c>
      <c r="H82" s="5" t="s">
        <v>25</v>
      </c>
      <c r="I82" s="5" t="s">
        <v>25</v>
      </c>
      <c r="J82" s="5" t="s">
        <v>25</v>
      </c>
      <c r="K82" s="1">
        <f>K95+K96+K112+K113+K114+K115+K116+K121+K129+K130+K134+K138</f>
        <v>32893611.400000002</v>
      </c>
      <c r="L82" s="1">
        <f>L95+L96+L112+L113+L114+L115+L116+L129+L130+L134+L138</f>
        <v>33627295.5</v>
      </c>
      <c r="M82" s="1">
        <f>M95+M96+M112+M113+M114+M115+M116+M129+M130+M134+M138</f>
        <v>33554738.700000003</v>
      </c>
      <c r="N82" s="6"/>
    </row>
    <row r="83" spans="1:14" ht="41.25" customHeight="1" x14ac:dyDescent="0.3">
      <c r="A83" s="22"/>
      <c r="B83" s="22"/>
      <c r="C83" s="10" t="s">
        <v>133</v>
      </c>
      <c r="D83" s="5" t="s">
        <v>32</v>
      </c>
      <c r="E83" s="9" t="s">
        <v>117</v>
      </c>
      <c r="F83" s="5">
        <v>2</v>
      </c>
      <c r="G83" s="5" t="s">
        <v>25</v>
      </c>
      <c r="H83" s="5" t="s">
        <v>25</v>
      </c>
      <c r="I83" s="5" t="s">
        <v>25</v>
      </c>
      <c r="J83" s="5" t="s">
        <v>25</v>
      </c>
      <c r="K83" s="1">
        <f>K97</f>
        <v>6600</v>
      </c>
      <c r="L83" s="1">
        <f t="shared" ref="L83:M83" si="33">L97</f>
        <v>6600</v>
      </c>
      <c r="M83" s="1">
        <f t="shared" si="33"/>
        <v>6559.5</v>
      </c>
      <c r="N83" s="6"/>
    </row>
    <row r="84" spans="1:14" ht="38.25" customHeight="1" x14ac:dyDescent="0.3">
      <c r="A84" s="22"/>
      <c r="B84" s="22"/>
      <c r="C84" s="10" t="s">
        <v>135</v>
      </c>
      <c r="D84" s="5" t="s">
        <v>34</v>
      </c>
      <c r="E84" s="9" t="s">
        <v>117</v>
      </c>
      <c r="F84" s="5">
        <v>2</v>
      </c>
      <c r="G84" s="5" t="s">
        <v>25</v>
      </c>
      <c r="H84" s="5" t="s">
        <v>25</v>
      </c>
      <c r="I84" s="5" t="s">
        <v>25</v>
      </c>
      <c r="J84" s="5" t="s">
        <v>25</v>
      </c>
      <c r="K84" s="1">
        <f>K122+K107</f>
        <v>1960</v>
      </c>
      <c r="L84" s="1">
        <f t="shared" ref="L84:M84" si="34">L122+L107</f>
        <v>11910</v>
      </c>
      <c r="M84" s="1">
        <f t="shared" si="34"/>
        <v>11910</v>
      </c>
      <c r="N84" s="6"/>
    </row>
    <row r="85" spans="1:14" ht="84.4" customHeight="1" x14ac:dyDescent="0.3">
      <c r="A85" s="22"/>
      <c r="B85" s="22"/>
      <c r="C85" s="4" t="s">
        <v>109</v>
      </c>
      <c r="D85" s="5" t="s">
        <v>25</v>
      </c>
      <c r="E85" s="9" t="s">
        <v>117</v>
      </c>
      <c r="F85" s="5">
        <v>2</v>
      </c>
      <c r="G85" s="5" t="s">
        <v>25</v>
      </c>
      <c r="H85" s="5" t="s">
        <v>25</v>
      </c>
      <c r="I85" s="5" t="s">
        <v>25</v>
      </c>
      <c r="J85" s="5" t="s">
        <v>25</v>
      </c>
      <c r="K85" s="7">
        <f>K117</f>
        <v>26474603.600000001</v>
      </c>
      <c r="L85" s="7">
        <f t="shared" ref="L85:M85" si="35">L117</f>
        <v>27215468</v>
      </c>
      <c r="M85" s="7">
        <f t="shared" si="35"/>
        <v>27947086.02</v>
      </c>
      <c r="N85" s="6"/>
    </row>
    <row r="86" spans="1:14" ht="16.899999999999999" customHeight="1" x14ac:dyDescent="0.3">
      <c r="A86" s="22" t="s">
        <v>68</v>
      </c>
      <c r="B86" s="22" t="s">
        <v>69</v>
      </c>
      <c r="C86" s="4" t="s">
        <v>24</v>
      </c>
      <c r="D86" s="5" t="s">
        <v>25</v>
      </c>
      <c r="E86" s="9" t="s">
        <v>117</v>
      </c>
      <c r="F86" s="5">
        <v>2</v>
      </c>
      <c r="G86" s="9" t="s">
        <v>120</v>
      </c>
      <c r="H86" s="5" t="s">
        <v>25</v>
      </c>
      <c r="I86" s="5" t="s">
        <v>25</v>
      </c>
      <c r="J86" s="5" t="s">
        <v>25</v>
      </c>
      <c r="K86" s="1">
        <f>K87+K98</f>
        <v>77479.699999999983</v>
      </c>
      <c r="L86" s="1">
        <f>L87+L98</f>
        <v>77244.099999999977</v>
      </c>
      <c r="M86" s="1">
        <f>M87+M98</f>
        <v>66480.3</v>
      </c>
      <c r="N86" s="6"/>
    </row>
    <row r="87" spans="1:14" ht="33.75" customHeight="1" x14ac:dyDescent="0.3">
      <c r="A87" s="22"/>
      <c r="B87" s="22"/>
      <c r="C87" s="4" t="s">
        <v>26</v>
      </c>
      <c r="D87" s="5" t="s">
        <v>25</v>
      </c>
      <c r="E87" s="9" t="s">
        <v>117</v>
      </c>
      <c r="F87" s="5">
        <v>2</v>
      </c>
      <c r="G87" s="9" t="s">
        <v>120</v>
      </c>
      <c r="H87" s="5" t="s">
        <v>25</v>
      </c>
      <c r="I87" s="5" t="s">
        <v>25</v>
      </c>
      <c r="J87" s="5" t="s">
        <v>25</v>
      </c>
      <c r="K87" s="1">
        <f>SUM(K88:K97)-K94-K88</f>
        <v>77479.699999999983</v>
      </c>
      <c r="L87" s="1">
        <f>SUM(L88:L97)-L94-L91</f>
        <v>77244.099999999977</v>
      </c>
      <c r="M87" s="1">
        <f>SUM(M88:M97)-M94-M91</f>
        <v>66480.3</v>
      </c>
      <c r="N87" s="6"/>
    </row>
    <row r="88" spans="1:14" ht="48.75" customHeight="1" x14ac:dyDescent="0.3">
      <c r="A88" s="22"/>
      <c r="B88" s="22"/>
      <c r="C88" s="16" t="s">
        <v>128</v>
      </c>
      <c r="D88" s="5" t="s">
        <v>29</v>
      </c>
      <c r="E88" s="9" t="s">
        <v>117</v>
      </c>
      <c r="F88" s="5">
        <v>2</v>
      </c>
      <c r="G88" s="9" t="s">
        <v>120</v>
      </c>
      <c r="H88" s="5"/>
      <c r="I88" s="5"/>
      <c r="J88" s="5"/>
      <c r="K88" s="1">
        <f>SUM(K89:K90)</f>
        <v>38308.1</v>
      </c>
      <c r="L88" s="1">
        <f>SUM(L89:L90)</f>
        <v>0</v>
      </c>
      <c r="M88" s="1">
        <f>SUM(M89:M90)</f>
        <v>0</v>
      </c>
      <c r="N88" s="6"/>
    </row>
    <row r="89" spans="1:14" ht="16.899999999999999" hidden="1" customHeight="1" x14ac:dyDescent="0.3">
      <c r="A89" s="22"/>
      <c r="B89" s="22"/>
      <c r="C89" s="17"/>
      <c r="D89" s="5" t="s">
        <v>29</v>
      </c>
      <c r="E89" s="9" t="s">
        <v>117</v>
      </c>
      <c r="F89" s="5">
        <v>2</v>
      </c>
      <c r="G89" s="9" t="s">
        <v>120</v>
      </c>
      <c r="H89" s="5" t="s">
        <v>71</v>
      </c>
      <c r="I89" s="5" t="s">
        <v>70</v>
      </c>
      <c r="J89" s="5" t="s">
        <v>40</v>
      </c>
      <c r="K89" s="1">
        <v>14308.1</v>
      </c>
      <c r="L89" s="1">
        <v>0</v>
      </c>
      <c r="M89" s="1">
        <v>0</v>
      </c>
      <c r="N89" s="6"/>
    </row>
    <row r="90" spans="1:14" ht="16.899999999999999" hidden="1" customHeight="1" x14ac:dyDescent="0.3">
      <c r="A90" s="22"/>
      <c r="B90" s="22"/>
      <c r="C90" s="18"/>
      <c r="D90" s="5" t="s">
        <v>29</v>
      </c>
      <c r="E90" s="9" t="s">
        <v>117</v>
      </c>
      <c r="F90" s="5">
        <v>2</v>
      </c>
      <c r="G90" s="9" t="s">
        <v>120</v>
      </c>
      <c r="H90" s="5" t="s">
        <v>44</v>
      </c>
      <c r="I90" s="5" t="s">
        <v>70</v>
      </c>
      <c r="J90" s="5">
        <v>600</v>
      </c>
      <c r="K90" s="1">
        <v>24000</v>
      </c>
      <c r="L90" s="1">
        <v>0</v>
      </c>
      <c r="M90" s="1">
        <v>0</v>
      </c>
      <c r="N90" s="6"/>
    </row>
    <row r="91" spans="1:14" ht="16.899999999999999" customHeight="1" x14ac:dyDescent="0.3">
      <c r="A91" s="22"/>
      <c r="B91" s="22"/>
      <c r="C91" s="16" t="s">
        <v>129</v>
      </c>
      <c r="D91" s="9" t="s">
        <v>131</v>
      </c>
      <c r="E91" s="9" t="s">
        <v>117</v>
      </c>
      <c r="F91" s="5">
        <v>2</v>
      </c>
      <c r="G91" s="9" t="s">
        <v>120</v>
      </c>
      <c r="H91" s="5"/>
      <c r="I91" s="5"/>
      <c r="J91" s="5"/>
      <c r="K91" s="1">
        <v>0</v>
      </c>
      <c r="L91" s="1">
        <f>L92+L93</f>
        <v>38308.1</v>
      </c>
      <c r="M91" s="1">
        <f>M92+M93</f>
        <v>27584.799999999999</v>
      </c>
      <c r="N91" s="6"/>
    </row>
    <row r="92" spans="1:14" ht="16.899999999999999" hidden="1" customHeight="1" x14ac:dyDescent="0.3">
      <c r="A92" s="22"/>
      <c r="B92" s="22"/>
      <c r="C92" s="17"/>
      <c r="D92" s="9" t="s">
        <v>131</v>
      </c>
      <c r="E92" s="9" t="s">
        <v>117</v>
      </c>
      <c r="F92" s="5">
        <v>2</v>
      </c>
      <c r="G92" s="9" t="s">
        <v>120</v>
      </c>
      <c r="H92" s="5"/>
      <c r="I92" s="5"/>
      <c r="J92" s="5"/>
      <c r="K92" s="1">
        <v>0</v>
      </c>
      <c r="L92" s="1">
        <v>14308.1</v>
      </c>
      <c r="M92" s="1">
        <v>12584.8</v>
      </c>
      <c r="N92" s="6"/>
    </row>
    <row r="93" spans="1:14" ht="16.899999999999999" hidden="1" customHeight="1" x14ac:dyDescent="0.3">
      <c r="A93" s="22"/>
      <c r="B93" s="22"/>
      <c r="C93" s="18"/>
      <c r="D93" s="9" t="s">
        <v>131</v>
      </c>
      <c r="E93" s="9" t="s">
        <v>117</v>
      </c>
      <c r="F93" s="5">
        <v>2</v>
      </c>
      <c r="G93" s="9" t="s">
        <v>120</v>
      </c>
      <c r="H93" s="5"/>
      <c r="I93" s="5"/>
      <c r="J93" s="5"/>
      <c r="K93" s="1">
        <v>0</v>
      </c>
      <c r="L93" s="1">
        <v>24000</v>
      </c>
      <c r="M93" s="1">
        <v>15000</v>
      </c>
      <c r="N93" s="6"/>
    </row>
    <row r="94" spans="1:14" ht="24" customHeight="1" x14ac:dyDescent="0.3">
      <c r="A94" s="22"/>
      <c r="B94" s="22"/>
      <c r="C94" s="16" t="s">
        <v>125</v>
      </c>
      <c r="D94" s="5" t="s">
        <v>31</v>
      </c>
      <c r="E94" s="9" t="s">
        <v>117</v>
      </c>
      <c r="F94" s="5">
        <v>2</v>
      </c>
      <c r="G94" s="9" t="s">
        <v>120</v>
      </c>
      <c r="H94" s="5"/>
      <c r="I94" s="5"/>
      <c r="J94" s="5"/>
      <c r="K94" s="1">
        <f>K95+K96</f>
        <v>32571.599999999999</v>
      </c>
      <c r="L94" s="1">
        <f t="shared" ref="L94:M94" si="36">L95+L96</f>
        <v>32336</v>
      </c>
      <c r="M94" s="1">
        <f t="shared" si="36"/>
        <v>32336</v>
      </c>
      <c r="N94" s="6"/>
    </row>
    <row r="95" spans="1:14" ht="33.75" hidden="1" customHeight="1" x14ac:dyDescent="0.3">
      <c r="A95" s="22"/>
      <c r="B95" s="22"/>
      <c r="C95" s="17"/>
      <c r="D95" s="5" t="s">
        <v>31</v>
      </c>
      <c r="E95" s="9" t="s">
        <v>117</v>
      </c>
      <c r="F95" s="5">
        <v>2</v>
      </c>
      <c r="G95" s="9" t="s">
        <v>120</v>
      </c>
      <c r="H95" s="5" t="s">
        <v>41</v>
      </c>
      <c r="I95" s="5" t="s">
        <v>70</v>
      </c>
      <c r="J95" s="5" t="s">
        <v>40</v>
      </c>
      <c r="K95" s="1">
        <v>1500</v>
      </c>
      <c r="L95" s="1">
        <v>1264.4000000000001</v>
      </c>
      <c r="M95" s="1">
        <v>1264.4000000000001</v>
      </c>
      <c r="N95" s="6"/>
    </row>
    <row r="96" spans="1:14" ht="16.899999999999999" hidden="1" customHeight="1" x14ac:dyDescent="0.3">
      <c r="A96" s="22"/>
      <c r="B96" s="22"/>
      <c r="C96" s="18"/>
      <c r="D96" s="5" t="s">
        <v>31</v>
      </c>
      <c r="E96" s="9" t="s">
        <v>117</v>
      </c>
      <c r="F96" s="5">
        <v>2</v>
      </c>
      <c r="G96" s="9" t="s">
        <v>120</v>
      </c>
      <c r="H96" s="5" t="s">
        <v>41</v>
      </c>
      <c r="I96" s="5" t="s">
        <v>70</v>
      </c>
      <c r="J96" s="5" t="s">
        <v>62</v>
      </c>
      <c r="K96" s="1">
        <v>31071.599999999999</v>
      </c>
      <c r="L96" s="1">
        <v>31071.599999999999</v>
      </c>
      <c r="M96" s="1">
        <v>31071.599999999999</v>
      </c>
      <c r="N96" s="6"/>
    </row>
    <row r="97" spans="1:14" ht="38.25" customHeight="1" x14ac:dyDescent="0.3">
      <c r="A97" s="22"/>
      <c r="B97" s="22"/>
      <c r="C97" s="10" t="s">
        <v>133</v>
      </c>
      <c r="D97" s="5" t="s">
        <v>32</v>
      </c>
      <c r="E97" s="9" t="s">
        <v>117</v>
      </c>
      <c r="F97" s="5">
        <v>2</v>
      </c>
      <c r="G97" s="9" t="s">
        <v>120</v>
      </c>
      <c r="H97" s="5" t="s">
        <v>45</v>
      </c>
      <c r="I97" s="5" t="s">
        <v>70</v>
      </c>
      <c r="J97" s="5" t="s">
        <v>40</v>
      </c>
      <c r="K97" s="1">
        <v>6600</v>
      </c>
      <c r="L97" s="1">
        <v>6600</v>
      </c>
      <c r="M97" s="1">
        <v>6559.5</v>
      </c>
      <c r="N97" s="6"/>
    </row>
    <row r="98" spans="1:14" ht="66" customHeight="1" x14ac:dyDescent="0.3">
      <c r="A98" s="22"/>
      <c r="B98" s="22"/>
      <c r="C98" s="4" t="s">
        <v>35</v>
      </c>
      <c r="D98" s="5" t="s">
        <v>25</v>
      </c>
      <c r="E98" s="9" t="s">
        <v>117</v>
      </c>
      <c r="F98" s="5">
        <v>2</v>
      </c>
      <c r="G98" s="9" t="s">
        <v>120</v>
      </c>
      <c r="H98" s="5" t="s">
        <v>25</v>
      </c>
      <c r="I98" s="5" t="s">
        <v>25</v>
      </c>
      <c r="J98" s="5" t="s">
        <v>25</v>
      </c>
      <c r="K98" s="1">
        <v>0</v>
      </c>
      <c r="L98" s="1">
        <v>0</v>
      </c>
      <c r="M98" s="1">
        <v>0</v>
      </c>
      <c r="N98" s="6"/>
    </row>
    <row r="99" spans="1:14" ht="16.899999999999999" customHeight="1" x14ac:dyDescent="0.3">
      <c r="A99" s="22" t="s">
        <v>72</v>
      </c>
      <c r="B99" s="22" t="s">
        <v>147</v>
      </c>
      <c r="C99" s="4" t="s">
        <v>24</v>
      </c>
      <c r="D99" s="5" t="s">
        <v>25</v>
      </c>
      <c r="E99" s="9" t="s">
        <v>117</v>
      </c>
      <c r="F99" s="5">
        <v>2</v>
      </c>
      <c r="G99" s="9" t="s">
        <v>121</v>
      </c>
      <c r="H99" s="5" t="s">
        <v>25</v>
      </c>
      <c r="I99" s="5" t="s">
        <v>25</v>
      </c>
      <c r="J99" s="5" t="s">
        <v>25</v>
      </c>
      <c r="K99" s="1">
        <f>K100</f>
        <v>31271440.600000001</v>
      </c>
      <c r="L99" s="1">
        <f t="shared" ref="L99:M99" si="37">L100</f>
        <v>32009280.300000001</v>
      </c>
      <c r="M99" s="1">
        <f t="shared" si="37"/>
        <v>31941862.199999996</v>
      </c>
      <c r="N99" s="8"/>
    </row>
    <row r="100" spans="1:14" ht="33.75" customHeight="1" x14ac:dyDescent="0.3">
      <c r="A100" s="22"/>
      <c r="B100" s="22"/>
      <c r="C100" s="4" t="s">
        <v>26</v>
      </c>
      <c r="D100" s="5" t="s">
        <v>25</v>
      </c>
      <c r="E100" s="9" t="s">
        <v>117</v>
      </c>
      <c r="F100" s="5">
        <v>2</v>
      </c>
      <c r="G100" s="9" t="s">
        <v>121</v>
      </c>
      <c r="H100" s="5" t="s">
        <v>25</v>
      </c>
      <c r="I100" s="5" t="s">
        <v>25</v>
      </c>
      <c r="J100" s="5" t="s">
        <v>25</v>
      </c>
      <c r="K100" s="1">
        <f>SUM(K101:K116)-K111-K101</f>
        <v>31271440.600000001</v>
      </c>
      <c r="L100" s="1">
        <f t="shared" ref="L100" si="38">SUM(L101:L116)-L111-L101</f>
        <v>32009280.300000001</v>
      </c>
      <c r="M100" s="1">
        <f>SUM(M101:M116)-M111-M101</f>
        <v>31941862.199999996</v>
      </c>
      <c r="N100" s="6"/>
    </row>
    <row r="101" spans="1:14" ht="33.75" customHeight="1" x14ac:dyDescent="0.3">
      <c r="A101" s="22"/>
      <c r="B101" s="22"/>
      <c r="C101" s="16" t="s">
        <v>128</v>
      </c>
      <c r="D101" s="5" t="s">
        <v>29</v>
      </c>
      <c r="E101" s="9" t="s">
        <v>117</v>
      </c>
      <c r="F101" s="5">
        <v>2</v>
      </c>
      <c r="G101" s="9" t="s">
        <v>121</v>
      </c>
      <c r="H101" s="5"/>
      <c r="I101" s="5"/>
      <c r="J101" s="5"/>
      <c r="K101" s="1">
        <f>K102+K103</f>
        <v>490125.1</v>
      </c>
      <c r="L101" s="1">
        <f t="shared" ref="L101:M101" si="39">L102+L103</f>
        <v>0</v>
      </c>
      <c r="M101" s="1">
        <f t="shared" si="39"/>
        <v>0</v>
      </c>
      <c r="N101" s="6"/>
    </row>
    <row r="102" spans="1:14" ht="21.75" hidden="1" customHeight="1" x14ac:dyDescent="0.3">
      <c r="A102" s="22"/>
      <c r="B102" s="22"/>
      <c r="C102" s="17"/>
      <c r="D102" s="5" t="s">
        <v>29</v>
      </c>
      <c r="E102" s="9" t="s">
        <v>117</v>
      </c>
      <c r="F102" s="5">
        <v>2</v>
      </c>
      <c r="G102" s="9" t="s">
        <v>121</v>
      </c>
      <c r="H102" s="5" t="s">
        <v>73</v>
      </c>
      <c r="I102" s="5" t="s">
        <v>74</v>
      </c>
      <c r="J102" s="5" t="s">
        <v>50</v>
      </c>
      <c r="K102" s="1">
        <v>272890.8</v>
      </c>
      <c r="L102" s="1">
        <v>0</v>
      </c>
      <c r="M102" s="1">
        <v>0</v>
      </c>
      <c r="N102" s="6"/>
    </row>
    <row r="103" spans="1:14" ht="16.899999999999999" hidden="1" customHeight="1" x14ac:dyDescent="0.3">
      <c r="A103" s="22"/>
      <c r="B103" s="22"/>
      <c r="C103" s="18"/>
      <c r="D103" s="5" t="s">
        <v>29</v>
      </c>
      <c r="E103" s="9" t="s">
        <v>117</v>
      </c>
      <c r="F103" s="5">
        <v>2</v>
      </c>
      <c r="G103" s="9" t="s">
        <v>121</v>
      </c>
      <c r="H103" s="5" t="s">
        <v>71</v>
      </c>
      <c r="I103" s="5" t="s">
        <v>74</v>
      </c>
      <c r="J103" s="5" t="s">
        <v>62</v>
      </c>
      <c r="K103" s="1">
        <v>217234.3</v>
      </c>
      <c r="L103" s="1">
        <v>0</v>
      </c>
      <c r="M103" s="1">
        <v>0</v>
      </c>
      <c r="N103" s="6"/>
    </row>
    <row r="104" spans="1:14" ht="16.899999999999999" customHeight="1" x14ac:dyDescent="0.3">
      <c r="A104" s="22"/>
      <c r="B104" s="22"/>
      <c r="C104" s="13" t="s">
        <v>128</v>
      </c>
      <c r="D104" s="9" t="s">
        <v>131</v>
      </c>
      <c r="E104" s="9" t="s">
        <v>117</v>
      </c>
      <c r="F104" s="5">
        <v>2</v>
      </c>
      <c r="G104" s="9" t="s">
        <v>121</v>
      </c>
      <c r="H104" s="5"/>
      <c r="I104" s="5"/>
      <c r="J104" s="5"/>
      <c r="K104" s="1">
        <v>0</v>
      </c>
      <c r="L104" s="1">
        <v>272890.8</v>
      </c>
      <c r="M104" s="1">
        <v>272890.8</v>
      </c>
      <c r="N104" s="6"/>
    </row>
    <row r="105" spans="1:14" ht="16.899999999999999" customHeight="1" x14ac:dyDescent="0.3">
      <c r="A105" s="22"/>
      <c r="B105" s="22"/>
      <c r="C105" s="13" t="s">
        <v>129</v>
      </c>
      <c r="D105" s="9" t="s">
        <v>130</v>
      </c>
      <c r="E105" s="9" t="s">
        <v>117</v>
      </c>
      <c r="F105" s="5">
        <v>2</v>
      </c>
      <c r="G105" s="9" t="s">
        <v>121</v>
      </c>
      <c r="H105" s="5"/>
      <c r="I105" s="5"/>
      <c r="J105" s="5"/>
      <c r="K105" s="1">
        <v>0</v>
      </c>
      <c r="L105" s="1">
        <v>167234.29999999999</v>
      </c>
      <c r="M105" s="1">
        <v>167234.29999999999</v>
      </c>
      <c r="N105" s="6"/>
    </row>
    <row r="106" spans="1:14" ht="16.899999999999999" customHeight="1" x14ac:dyDescent="0.3">
      <c r="A106" s="22"/>
      <c r="B106" s="22"/>
      <c r="C106" s="13" t="s">
        <v>126</v>
      </c>
      <c r="D106" s="9" t="s">
        <v>142</v>
      </c>
      <c r="E106" s="9" t="s">
        <v>117</v>
      </c>
      <c r="F106" s="5">
        <v>2</v>
      </c>
      <c r="G106" s="9" t="s">
        <v>121</v>
      </c>
      <c r="H106" s="5"/>
      <c r="I106" s="5"/>
      <c r="J106" s="5"/>
      <c r="K106" s="1">
        <v>0</v>
      </c>
      <c r="L106" s="1">
        <v>10000</v>
      </c>
      <c r="M106" s="1">
        <v>10000</v>
      </c>
      <c r="N106" s="6"/>
    </row>
    <row r="107" spans="1:14" ht="16.899999999999999" customHeight="1" x14ac:dyDescent="0.3">
      <c r="A107" s="22"/>
      <c r="B107" s="22"/>
      <c r="C107" s="13" t="s">
        <v>135</v>
      </c>
      <c r="D107" s="9" t="s">
        <v>143</v>
      </c>
      <c r="E107" s="9" t="s">
        <v>117</v>
      </c>
      <c r="F107" s="5">
        <v>2</v>
      </c>
      <c r="G107" s="9" t="s">
        <v>121</v>
      </c>
      <c r="H107" s="5"/>
      <c r="I107" s="5"/>
      <c r="J107" s="5"/>
      <c r="K107" s="1">
        <v>0</v>
      </c>
      <c r="L107" s="1">
        <v>10000</v>
      </c>
      <c r="M107" s="1">
        <v>10000</v>
      </c>
      <c r="N107" s="6"/>
    </row>
    <row r="108" spans="1:14" ht="16.899999999999999" customHeight="1" x14ac:dyDescent="0.3">
      <c r="A108" s="22"/>
      <c r="B108" s="22"/>
      <c r="C108" s="13" t="s">
        <v>136</v>
      </c>
      <c r="D108" s="9" t="s">
        <v>137</v>
      </c>
      <c r="E108" s="9" t="s">
        <v>117</v>
      </c>
      <c r="F108" s="5">
        <v>2</v>
      </c>
      <c r="G108" s="9" t="s">
        <v>121</v>
      </c>
      <c r="H108" s="5"/>
      <c r="I108" s="5"/>
      <c r="J108" s="5"/>
      <c r="K108" s="1">
        <v>0</v>
      </c>
      <c r="L108" s="1">
        <v>10000</v>
      </c>
      <c r="M108" s="1">
        <v>10000</v>
      </c>
      <c r="N108" s="6"/>
    </row>
    <row r="109" spans="1:14" ht="16.899999999999999" customHeight="1" x14ac:dyDescent="0.3">
      <c r="A109" s="22"/>
      <c r="B109" s="22"/>
      <c r="C109" s="13" t="s">
        <v>138</v>
      </c>
      <c r="D109" s="9" t="s">
        <v>139</v>
      </c>
      <c r="E109" s="9" t="s">
        <v>117</v>
      </c>
      <c r="F109" s="5">
        <v>2</v>
      </c>
      <c r="G109" s="9" t="s">
        <v>121</v>
      </c>
      <c r="H109" s="5"/>
      <c r="I109" s="5"/>
      <c r="J109" s="5"/>
      <c r="K109" s="1">
        <v>0</v>
      </c>
      <c r="L109" s="1">
        <v>10000</v>
      </c>
      <c r="M109" s="1">
        <v>10000</v>
      </c>
      <c r="N109" s="6"/>
    </row>
    <row r="110" spans="1:14" ht="16.899999999999999" customHeight="1" x14ac:dyDescent="0.3">
      <c r="A110" s="22"/>
      <c r="B110" s="22"/>
      <c r="C110" s="13" t="s">
        <v>140</v>
      </c>
      <c r="D110" s="9" t="s">
        <v>141</v>
      </c>
      <c r="E110" s="9" t="s">
        <v>117</v>
      </c>
      <c r="F110" s="5">
        <v>2</v>
      </c>
      <c r="G110" s="9" t="s">
        <v>121</v>
      </c>
      <c r="H110" s="5"/>
      <c r="I110" s="5"/>
      <c r="J110" s="5"/>
      <c r="K110" s="1">
        <v>0</v>
      </c>
      <c r="L110" s="1">
        <v>10000</v>
      </c>
      <c r="M110" s="1">
        <v>10000</v>
      </c>
      <c r="N110" s="6"/>
    </row>
    <row r="111" spans="1:14" ht="37.5" customHeight="1" x14ac:dyDescent="0.3">
      <c r="A111" s="22"/>
      <c r="B111" s="22"/>
      <c r="C111" s="16" t="s">
        <v>125</v>
      </c>
      <c r="D111" s="5" t="s">
        <v>31</v>
      </c>
      <c r="E111" s="9" t="s">
        <v>117</v>
      </c>
      <c r="F111" s="5">
        <v>2</v>
      </c>
      <c r="G111" s="9" t="s">
        <v>121</v>
      </c>
      <c r="H111" s="5"/>
      <c r="I111" s="5"/>
      <c r="J111" s="5"/>
      <c r="K111" s="1">
        <f>SUM(K112:K116)</f>
        <v>30781315.5</v>
      </c>
      <c r="L111" s="1">
        <f>SUM(L112:L116)</f>
        <v>31519155.199999999</v>
      </c>
      <c r="M111" s="1">
        <f>SUM(M112:M116)</f>
        <v>31451737.100000001</v>
      </c>
      <c r="N111" s="6"/>
    </row>
    <row r="112" spans="1:14" ht="16.899999999999999" hidden="1" customHeight="1" x14ac:dyDescent="0.3">
      <c r="A112" s="22"/>
      <c r="B112" s="22"/>
      <c r="C112" s="17"/>
      <c r="D112" s="5" t="s">
        <v>31</v>
      </c>
      <c r="E112" s="9" t="s">
        <v>117</v>
      </c>
      <c r="F112" s="5">
        <v>2</v>
      </c>
      <c r="G112" s="9" t="s">
        <v>121</v>
      </c>
      <c r="H112" s="5" t="s">
        <v>76</v>
      </c>
      <c r="I112" s="5" t="s">
        <v>77</v>
      </c>
      <c r="J112" s="5" t="s">
        <v>57</v>
      </c>
      <c r="K112" s="1">
        <v>233621.4</v>
      </c>
      <c r="L112" s="1">
        <v>233621.4</v>
      </c>
      <c r="M112" s="1">
        <v>209291.3</v>
      </c>
      <c r="N112" s="6"/>
    </row>
    <row r="113" spans="1:14" ht="16.899999999999999" hidden="1" customHeight="1" x14ac:dyDescent="0.3">
      <c r="A113" s="22"/>
      <c r="B113" s="22"/>
      <c r="C113" s="17"/>
      <c r="D113" s="5" t="s">
        <v>31</v>
      </c>
      <c r="E113" s="9" t="s">
        <v>117</v>
      </c>
      <c r="F113" s="5">
        <v>2</v>
      </c>
      <c r="G113" s="9" t="s">
        <v>121</v>
      </c>
      <c r="H113" s="5" t="s">
        <v>75</v>
      </c>
      <c r="I113" s="5" t="s">
        <v>78</v>
      </c>
      <c r="J113" s="5" t="s">
        <v>50</v>
      </c>
      <c r="K113" s="1">
        <v>26474603.600000001</v>
      </c>
      <c r="L113" s="1">
        <v>27215468</v>
      </c>
      <c r="M113" s="1">
        <v>27215468</v>
      </c>
      <c r="N113" s="6"/>
    </row>
    <row r="114" spans="1:14" ht="16.899999999999999" hidden="1" customHeight="1" x14ac:dyDescent="0.3">
      <c r="A114" s="22"/>
      <c r="B114" s="22"/>
      <c r="C114" s="17"/>
      <c r="D114" s="5" t="s">
        <v>31</v>
      </c>
      <c r="E114" s="9" t="s">
        <v>117</v>
      </c>
      <c r="F114" s="5">
        <v>2</v>
      </c>
      <c r="G114" s="9" t="s">
        <v>121</v>
      </c>
      <c r="H114" s="5" t="s">
        <v>75</v>
      </c>
      <c r="I114" s="5" t="s">
        <v>79</v>
      </c>
      <c r="J114" s="5" t="s">
        <v>50</v>
      </c>
      <c r="K114" s="1">
        <v>4032090.5</v>
      </c>
      <c r="L114" s="1">
        <v>4032090.5</v>
      </c>
      <c r="M114" s="1">
        <v>3996178.3</v>
      </c>
      <c r="N114" s="6"/>
    </row>
    <row r="115" spans="1:14" ht="16.899999999999999" hidden="1" customHeight="1" x14ac:dyDescent="0.3">
      <c r="A115" s="22"/>
      <c r="B115" s="22"/>
      <c r="C115" s="17"/>
      <c r="D115" s="5" t="s">
        <v>31</v>
      </c>
      <c r="E115" s="9" t="s">
        <v>117</v>
      </c>
      <c r="F115" s="5">
        <v>2</v>
      </c>
      <c r="G115" s="9" t="s">
        <v>121</v>
      </c>
      <c r="H115" s="5" t="s">
        <v>41</v>
      </c>
      <c r="I115" s="5" t="s">
        <v>80</v>
      </c>
      <c r="J115" s="5" t="s">
        <v>57</v>
      </c>
      <c r="K115" s="1">
        <v>40000</v>
      </c>
      <c r="L115" s="1">
        <v>37000</v>
      </c>
      <c r="M115" s="1">
        <v>29824.2</v>
      </c>
      <c r="N115" s="6"/>
    </row>
    <row r="116" spans="1:14" ht="16.899999999999999" hidden="1" customHeight="1" x14ac:dyDescent="0.3">
      <c r="A116" s="22"/>
      <c r="B116" s="22"/>
      <c r="C116" s="18"/>
      <c r="D116" s="5" t="s">
        <v>31</v>
      </c>
      <c r="E116" s="9" t="s">
        <v>117</v>
      </c>
      <c r="F116" s="5">
        <v>2</v>
      </c>
      <c r="G116" s="9" t="s">
        <v>121</v>
      </c>
      <c r="H116" s="5" t="s">
        <v>41</v>
      </c>
      <c r="I116" s="5" t="s">
        <v>74</v>
      </c>
      <c r="J116" s="5" t="s">
        <v>40</v>
      </c>
      <c r="K116" s="1">
        <v>1000</v>
      </c>
      <c r="L116" s="1">
        <v>975.3</v>
      </c>
      <c r="M116" s="1">
        <v>975.3</v>
      </c>
      <c r="N116" s="6"/>
    </row>
    <row r="117" spans="1:14" ht="88.5" customHeight="1" x14ac:dyDescent="0.3">
      <c r="A117" s="22"/>
      <c r="B117" s="22"/>
      <c r="C117" s="4" t="s">
        <v>109</v>
      </c>
      <c r="D117" s="5" t="s">
        <v>25</v>
      </c>
      <c r="E117" s="9" t="s">
        <v>117</v>
      </c>
      <c r="F117" s="5">
        <v>2</v>
      </c>
      <c r="G117" s="9" t="s">
        <v>121</v>
      </c>
      <c r="H117" s="5" t="s">
        <v>25</v>
      </c>
      <c r="I117" s="5" t="s">
        <v>25</v>
      </c>
      <c r="J117" s="5" t="s">
        <v>25</v>
      </c>
      <c r="K117" s="1">
        <v>26474603.600000001</v>
      </c>
      <c r="L117" s="1">
        <v>27215468</v>
      </c>
      <c r="M117" s="1">
        <v>27947086.02</v>
      </c>
      <c r="N117" s="6"/>
    </row>
    <row r="118" spans="1:14" ht="16.899999999999999" customHeight="1" x14ac:dyDescent="0.3">
      <c r="A118" s="22" t="s">
        <v>81</v>
      </c>
      <c r="B118" s="22" t="s">
        <v>82</v>
      </c>
      <c r="C118" s="4" t="s">
        <v>24</v>
      </c>
      <c r="D118" s="5" t="s">
        <v>25</v>
      </c>
      <c r="E118" s="9" t="s">
        <v>117</v>
      </c>
      <c r="F118" s="5">
        <v>2</v>
      </c>
      <c r="G118" s="9" t="s">
        <v>122</v>
      </c>
      <c r="H118" s="5" t="s">
        <v>25</v>
      </c>
      <c r="I118" s="5" t="s">
        <v>25</v>
      </c>
      <c r="J118" s="5" t="s">
        <v>25</v>
      </c>
      <c r="K118" s="1">
        <f>K119+K123</f>
        <v>11960</v>
      </c>
      <c r="L118" s="1">
        <f>L119+L123</f>
        <v>11910</v>
      </c>
      <c r="M118" s="1">
        <f>M119+M123</f>
        <v>1910</v>
      </c>
      <c r="N118" s="6"/>
    </row>
    <row r="119" spans="1:14" ht="33.75" customHeight="1" x14ac:dyDescent="0.3">
      <c r="A119" s="22"/>
      <c r="B119" s="22"/>
      <c r="C119" s="4" t="s">
        <v>26</v>
      </c>
      <c r="D119" s="5" t="s">
        <v>25</v>
      </c>
      <c r="E119" s="9" t="s">
        <v>117</v>
      </c>
      <c r="F119" s="5">
        <v>2</v>
      </c>
      <c r="G119" s="9" t="s">
        <v>122</v>
      </c>
      <c r="H119" s="5" t="s">
        <v>25</v>
      </c>
      <c r="I119" s="5" t="s">
        <v>25</v>
      </c>
      <c r="J119" s="5" t="s">
        <v>25</v>
      </c>
      <c r="K119" s="1">
        <f>SUM(K120:K122)</f>
        <v>11960</v>
      </c>
      <c r="L119" s="1">
        <f t="shared" ref="L119:M119" si="40">SUM(L120:L122)</f>
        <v>11910</v>
      </c>
      <c r="M119" s="1">
        <f t="shared" si="40"/>
        <v>1910</v>
      </c>
      <c r="N119" s="6"/>
    </row>
    <row r="120" spans="1:14" ht="33" customHeight="1" x14ac:dyDescent="0.3">
      <c r="A120" s="22"/>
      <c r="B120" s="22"/>
      <c r="C120" s="10" t="s">
        <v>128</v>
      </c>
      <c r="D120" s="5" t="s">
        <v>29</v>
      </c>
      <c r="E120" s="9" t="s">
        <v>117</v>
      </c>
      <c r="F120" s="5">
        <v>2</v>
      </c>
      <c r="G120" s="9" t="s">
        <v>122</v>
      </c>
      <c r="H120" s="5" t="s">
        <v>43</v>
      </c>
      <c r="I120" s="5" t="s">
        <v>83</v>
      </c>
      <c r="J120" s="5" t="s">
        <v>40</v>
      </c>
      <c r="K120" s="1">
        <v>10000</v>
      </c>
      <c r="L120" s="1">
        <v>0</v>
      </c>
      <c r="M120" s="1">
        <v>0</v>
      </c>
      <c r="N120" s="6"/>
    </row>
    <row r="121" spans="1:14" ht="40.5" customHeight="1" x14ac:dyDescent="0.3">
      <c r="A121" s="22"/>
      <c r="B121" s="22"/>
      <c r="C121" s="14" t="s">
        <v>129</v>
      </c>
      <c r="D121" s="9" t="s">
        <v>131</v>
      </c>
      <c r="E121" s="9" t="s">
        <v>117</v>
      </c>
      <c r="F121" s="5">
        <v>2</v>
      </c>
      <c r="G121" s="9" t="s">
        <v>122</v>
      </c>
      <c r="H121" s="5" t="s">
        <v>41</v>
      </c>
      <c r="I121" s="5" t="s">
        <v>83</v>
      </c>
      <c r="J121" s="5" t="s">
        <v>40</v>
      </c>
      <c r="K121" s="1">
        <v>0</v>
      </c>
      <c r="L121" s="1">
        <v>10000</v>
      </c>
      <c r="M121" s="1">
        <v>0</v>
      </c>
      <c r="N121" s="6"/>
    </row>
    <row r="122" spans="1:14" ht="32.25" customHeight="1" x14ac:dyDescent="0.3">
      <c r="A122" s="22"/>
      <c r="B122" s="22"/>
      <c r="C122" s="10" t="s">
        <v>135</v>
      </c>
      <c r="D122" s="5" t="s">
        <v>34</v>
      </c>
      <c r="E122" s="9" t="s">
        <v>117</v>
      </c>
      <c r="F122" s="5">
        <v>2</v>
      </c>
      <c r="G122" s="9" t="s">
        <v>122</v>
      </c>
      <c r="H122" s="5" t="s">
        <v>52</v>
      </c>
      <c r="I122" s="5" t="s">
        <v>83</v>
      </c>
      <c r="J122" s="5" t="s">
        <v>40</v>
      </c>
      <c r="K122" s="1">
        <v>1960</v>
      </c>
      <c r="L122" s="1">
        <v>1910</v>
      </c>
      <c r="M122" s="1">
        <v>1910</v>
      </c>
      <c r="N122" s="6"/>
    </row>
    <row r="123" spans="1:14" ht="61.5" customHeight="1" x14ac:dyDescent="0.3">
      <c r="A123" s="22"/>
      <c r="B123" s="22"/>
      <c r="C123" s="4" t="s">
        <v>35</v>
      </c>
      <c r="D123" s="5" t="s">
        <v>25</v>
      </c>
      <c r="E123" s="9" t="s">
        <v>117</v>
      </c>
      <c r="F123" s="5">
        <v>2</v>
      </c>
      <c r="G123" s="9" t="s">
        <v>122</v>
      </c>
      <c r="H123" s="5" t="s">
        <v>25</v>
      </c>
      <c r="I123" s="5" t="s">
        <v>25</v>
      </c>
      <c r="J123" s="5" t="s">
        <v>25</v>
      </c>
      <c r="K123" s="1">
        <v>0</v>
      </c>
      <c r="L123" s="1">
        <v>0</v>
      </c>
      <c r="M123" s="1">
        <v>0</v>
      </c>
      <c r="N123" s="6"/>
    </row>
    <row r="124" spans="1:14" ht="16.899999999999999" customHeight="1" x14ac:dyDescent="0.3">
      <c r="A124" s="22" t="s">
        <v>84</v>
      </c>
      <c r="B124" s="22" t="s">
        <v>85</v>
      </c>
      <c r="C124" s="4" t="s">
        <v>24</v>
      </c>
      <c r="D124" s="5" t="s">
        <v>25</v>
      </c>
      <c r="E124" s="9" t="s">
        <v>117</v>
      </c>
      <c r="F124" s="5">
        <v>2</v>
      </c>
      <c r="G124" s="9" t="s">
        <v>117</v>
      </c>
      <c r="H124" s="5" t="s">
        <v>25</v>
      </c>
      <c r="I124" s="5" t="s">
        <v>25</v>
      </c>
      <c r="J124" s="5" t="s">
        <v>25</v>
      </c>
      <c r="K124" s="1">
        <f>K125+K131</f>
        <v>1791856.7</v>
      </c>
      <c r="L124" s="1">
        <f>L125+L131</f>
        <v>1791856.7</v>
      </c>
      <c r="M124" s="1">
        <f>M125+M131</f>
        <v>1780609.1000000003</v>
      </c>
      <c r="N124" s="6"/>
    </row>
    <row r="125" spans="1:14" ht="22.5" customHeight="1" x14ac:dyDescent="0.3">
      <c r="A125" s="22"/>
      <c r="B125" s="22"/>
      <c r="C125" s="4" t="s">
        <v>26</v>
      </c>
      <c r="D125" s="5" t="s">
        <v>25</v>
      </c>
      <c r="E125" s="9" t="s">
        <v>117</v>
      </c>
      <c r="F125" s="5">
        <v>2</v>
      </c>
      <c r="G125" s="9" t="s">
        <v>117</v>
      </c>
      <c r="H125" s="5" t="s">
        <v>25</v>
      </c>
      <c r="I125" s="5" t="s">
        <v>25</v>
      </c>
      <c r="J125" s="5" t="s">
        <v>25</v>
      </c>
      <c r="K125" s="1">
        <f>SUM(K127:K130)-K128</f>
        <v>1791856.7</v>
      </c>
      <c r="L125" s="1">
        <f>SUM(L126:L130)-L128</f>
        <v>1791856.7</v>
      </c>
      <c r="M125" s="1">
        <f>SUM(M126:M130)-M128</f>
        <v>1780609.1000000003</v>
      </c>
      <c r="N125" s="6"/>
    </row>
    <row r="126" spans="1:14" ht="34.5" customHeight="1" x14ac:dyDescent="0.3">
      <c r="A126" s="22"/>
      <c r="B126" s="22"/>
      <c r="C126" s="14" t="s">
        <v>129</v>
      </c>
      <c r="D126" s="9" t="s">
        <v>131</v>
      </c>
      <c r="E126" s="9" t="s">
        <v>117</v>
      </c>
      <c r="F126" s="5">
        <v>2</v>
      </c>
      <c r="G126" s="9" t="s">
        <v>117</v>
      </c>
      <c r="H126" s="5"/>
      <c r="I126" s="5"/>
      <c r="J126" s="5"/>
      <c r="K126" s="1">
        <v>0</v>
      </c>
      <c r="L126" s="1">
        <v>16052.4</v>
      </c>
      <c r="M126" s="1">
        <v>4804.8</v>
      </c>
      <c r="N126" s="6"/>
    </row>
    <row r="127" spans="1:14" ht="50.25" customHeight="1" x14ac:dyDescent="0.3">
      <c r="A127" s="22"/>
      <c r="B127" s="22"/>
      <c r="C127" s="10" t="s">
        <v>128</v>
      </c>
      <c r="D127" s="5" t="s">
        <v>29</v>
      </c>
      <c r="E127" s="9" t="s">
        <v>117</v>
      </c>
      <c r="F127" s="5">
        <v>2</v>
      </c>
      <c r="G127" s="9" t="s">
        <v>117</v>
      </c>
      <c r="H127" s="5" t="s">
        <v>44</v>
      </c>
      <c r="I127" s="5" t="s">
        <v>86</v>
      </c>
      <c r="J127" s="5" t="s">
        <v>40</v>
      </c>
      <c r="K127" s="1">
        <v>16052.4</v>
      </c>
      <c r="L127" s="1">
        <v>0</v>
      </c>
      <c r="M127" s="1">
        <v>0</v>
      </c>
      <c r="N127" s="6"/>
    </row>
    <row r="128" spans="1:14" ht="27.75" customHeight="1" x14ac:dyDescent="0.3">
      <c r="A128" s="22"/>
      <c r="B128" s="22"/>
      <c r="C128" s="10" t="s">
        <v>125</v>
      </c>
      <c r="D128" s="5" t="s">
        <v>31</v>
      </c>
      <c r="E128" s="9" t="s">
        <v>117</v>
      </c>
      <c r="F128" s="5">
        <v>2</v>
      </c>
      <c r="G128" s="9" t="s">
        <v>117</v>
      </c>
      <c r="H128" s="5"/>
      <c r="I128" s="5"/>
      <c r="J128" s="5"/>
      <c r="K128" s="1">
        <f>SUM(K129:K130)</f>
        <v>1775804.3</v>
      </c>
      <c r="L128" s="1">
        <f>SUM(L129:L130)</f>
        <v>1775804.3</v>
      </c>
      <c r="M128" s="1">
        <f>SUM(M129:M130)</f>
        <v>1775804.3</v>
      </c>
      <c r="N128" s="6"/>
    </row>
    <row r="129" spans="1:14" ht="16.899999999999999" hidden="1" customHeight="1" x14ac:dyDescent="0.3">
      <c r="A129" s="22"/>
      <c r="B129" s="22"/>
      <c r="C129" s="22"/>
      <c r="D129" s="5" t="s">
        <v>31</v>
      </c>
      <c r="E129" s="9" t="s">
        <v>117</v>
      </c>
      <c r="F129" s="5">
        <v>2</v>
      </c>
      <c r="G129" s="9" t="s">
        <v>117</v>
      </c>
      <c r="H129" s="5" t="s">
        <v>41</v>
      </c>
      <c r="I129" s="5" t="s">
        <v>87</v>
      </c>
      <c r="J129" s="5" t="s">
        <v>62</v>
      </c>
      <c r="K129" s="1">
        <v>275979.3</v>
      </c>
      <c r="L129" s="1">
        <v>275979.3</v>
      </c>
      <c r="M129" s="1">
        <v>275979.3</v>
      </c>
      <c r="N129" s="6"/>
    </row>
    <row r="130" spans="1:14" ht="16.899999999999999" hidden="1" customHeight="1" x14ac:dyDescent="0.3">
      <c r="A130" s="22"/>
      <c r="B130" s="22"/>
      <c r="C130" s="22"/>
      <c r="D130" s="5" t="s">
        <v>31</v>
      </c>
      <c r="E130" s="9" t="s">
        <v>117</v>
      </c>
      <c r="F130" s="5">
        <v>2</v>
      </c>
      <c r="G130" s="9" t="s">
        <v>117</v>
      </c>
      <c r="H130" s="5" t="s">
        <v>41</v>
      </c>
      <c r="I130" s="5" t="s">
        <v>88</v>
      </c>
      <c r="J130" s="5" t="s">
        <v>62</v>
      </c>
      <c r="K130" s="1">
        <v>1499825</v>
      </c>
      <c r="L130" s="1">
        <v>1499825</v>
      </c>
      <c r="M130" s="1">
        <v>1499825</v>
      </c>
      <c r="N130" s="6"/>
    </row>
    <row r="131" spans="1:14" ht="58.5" customHeight="1" x14ac:dyDescent="0.3">
      <c r="A131" s="22"/>
      <c r="B131" s="22"/>
      <c r="C131" s="4" t="s">
        <v>35</v>
      </c>
      <c r="D131" s="5" t="s">
        <v>25</v>
      </c>
      <c r="E131" s="9" t="s">
        <v>117</v>
      </c>
      <c r="F131" s="5">
        <v>2</v>
      </c>
      <c r="G131" s="9" t="s">
        <v>117</v>
      </c>
      <c r="H131" s="5" t="s">
        <v>25</v>
      </c>
      <c r="I131" s="5" t="s">
        <v>25</v>
      </c>
      <c r="J131" s="5" t="s">
        <v>25</v>
      </c>
      <c r="K131" s="1">
        <v>0</v>
      </c>
      <c r="L131" s="1">
        <v>0</v>
      </c>
      <c r="M131" s="1">
        <v>0</v>
      </c>
      <c r="N131" s="6"/>
    </row>
    <row r="132" spans="1:14" ht="16.899999999999999" customHeight="1" x14ac:dyDescent="0.3">
      <c r="A132" s="22" t="s">
        <v>89</v>
      </c>
      <c r="B132" s="22" t="s">
        <v>90</v>
      </c>
      <c r="C132" s="4" t="s">
        <v>24</v>
      </c>
      <c r="D132" s="5" t="s">
        <v>25</v>
      </c>
      <c r="E132" s="9" t="s">
        <v>117</v>
      </c>
      <c r="F132" s="5">
        <v>2</v>
      </c>
      <c r="G132" s="9" t="s">
        <v>118</v>
      </c>
      <c r="H132" s="5" t="s">
        <v>25</v>
      </c>
      <c r="I132" s="5" t="s">
        <v>25</v>
      </c>
      <c r="J132" s="5" t="s">
        <v>25</v>
      </c>
      <c r="K132" s="1">
        <f>K133+K135</f>
        <v>3920</v>
      </c>
      <c r="L132" s="1">
        <f>L133+L135</f>
        <v>0</v>
      </c>
      <c r="M132" s="1">
        <f>M133+M135</f>
        <v>0</v>
      </c>
      <c r="N132" s="6"/>
    </row>
    <row r="133" spans="1:14" ht="23.25" customHeight="1" x14ac:dyDescent="0.3">
      <c r="A133" s="22"/>
      <c r="B133" s="22"/>
      <c r="C133" s="4" t="s">
        <v>26</v>
      </c>
      <c r="D133" s="5" t="s">
        <v>25</v>
      </c>
      <c r="E133" s="9" t="s">
        <v>117</v>
      </c>
      <c r="F133" s="5">
        <v>2</v>
      </c>
      <c r="G133" s="9" t="s">
        <v>118</v>
      </c>
      <c r="H133" s="5" t="s">
        <v>25</v>
      </c>
      <c r="I133" s="5" t="s">
        <v>25</v>
      </c>
      <c r="J133" s="5" t="s">
        <v>25</v>
      </c>
      <c r="K133" s="1">
        <f>SUM(K134:K134)</f>
        <v>3920</v>
      </c>
      <c r="L133" s="1">
        <f>SUM(L134:L134)</f>
        <v>0</v>
      </c>
      <c r="M133" s="1">
        <f>SUM(M134:M134)</f>
        <v>0</v>
      </c>
      <c r="N133" s="6"/>
    </row>
    <row r="134" spans="1:14" ht="49.5" customHeight="1" x14ac:dyDescent="0.3">
      <c r="A134" s="22"/>
      <c r="B134" s="22"/>
      <c r="C134" s="10" t="s">
        <v>125</v>
      </c>
      <c r="D134" s="5" t="s">
        <v>31</v>
      </c>
      <c r="E134" s="9" t="s">
        <v>117</v>
      </c>
      <c r="F134" s="5">
        <v>2</v>
      </c>
      <c r="G134" s="9" t="s">
        <v>118</v>
      </c>
      <c r="H134" s="5" t="s">
        <v>41</v>
      </c>
      <c r="I134" s="5" t="s">
        <v>83</v>
      </c>
      <c r="J134" s="5" t="s">
        <v>40</v>
      </c>
      <c r="K134" s="1">
        <v>3920</v>
      </c>
      <c r="L134" s="1">
        <v>0</v>
      </c>
      <c r="M134" s="1">
        <v>0</v>
      </c>
      <c r="N134" s="6"/>
    </row>
    <row r="135" spans="1:14" ht="62.25" customHeight="1" x14ac:dyDescent="0.3">
      <c r="A135" s="22"/>
      <c r="B135" s="22"/>
      <c r="C135" s="4" t="s">
        <v>35</v>
      </c>
      <c r="D135" s="5" t="s">
        <v>25</v>
      </c>
      <c r="E135" s="9" t="s">
        <v>117</v>
      </c>
      <c r="F135" s="5">
        <v>2</v>
      </c>
      <c r="G135" s="9" t="s">
        <v>118</v>
      </c>
      <c r="H135" s="5" t="s">
        <v>25</v>
      </c>
      <c r="I135" s="5" t="s">
        <v>25</v>
      </c>
      <c r="J135" s="5" t="s">
        <v>25</v>
      </c>
      <c r="K135" s="1">
        <v>0</v>
      </c>
      <c r="L135" s="1">
        <v>0</v>
      </c>
      <c r="M135" s="1">
        <v>0</v>
      </c>
      <c r="N135" s="6"/>
    </row>
    <row r="136" spans="1:14" ht="16.899999999999999" customHeight="1" x14ac:dyDescent="0.3">
      <c r="A136" s="22" t="s">
        <v>91</v>
      </c>
      <c r="B136" s="22" t="s">
        <v>92</v>
      </c>
      <c r="C136" s="4" t="s">
        <v>24</v>
      </c>
      <c r="D136" s="5" t="s">
        <v>25</v>
      </c>
      <c r="E136" s="9" t="s">
        <v>117</v>
      </c>
      <c r="F136" s="5">
        <v>2</v>
      </c>
      <c r="G136" s="9" t="s">
        <v>119</v>
      </c>
      <c r="H136" s="5" t="s">
        <v>25</v>
      </c>
      <c r="I136" s="5" t="s">
        <v>25</v>
      </c>
      <c r="J136" s="5" t="s">
        <v>25</v>
      </c>
      <c r="K136" s="1">
        <f>K137+K139</f>
        <v>300000</v>
      </c>
      <c r="L136" s="1">
        <f t="shared" ref="L136:M136" si="41">L137+L139</f>
        <v>300000</v>
      </c>
      <c r="M136" s="1">
        <f t="shared" si="41"/>
        <v>294861.3</v>
      </c>
      <c r="N136" s="6"/>
    </row>
    <row r="137" spans="1:14" ht="33.75" customHeight="1" x14ac:dyDescent="0.3">
      <c r="A137" s="22"/>
      <c r="B137" s="22"/>
      <c r="C137" s="4" t="s">
        <v>26</v>
      </c>
      <c r="D137" s="5" t="s">
        <v>25</v>
      </c>
      <c r="E137" s="9" t="s">
        <v>117</v>
      </c>
      <c r="F137" s="5">
        <v>2</v>
      </c>
      <c r="G137" s="9" t="s">
        <v>119</v>
      </c>
      <c r="H137" s="5" t="s">
        <v>25</v>
      </c>
      <c r="I137" s="5" t="s">
        <v>25</v>
      </c>
      <c r="J137" s="5" t="s">
        <v>25</v>
      </c>
      <c r="K137" s="1">
        <f>SUM(K138)</f>
        <v>300000</v>
      </c>
      <c r="L137" s="1">
        <f t="shared" ref="L137:M137" si="42">SUM(L138)</f>
        <v>300000</v>
      </c>
      <c r="M137" s="1">
        <f t="shared" si="42"/>
        <v>294861.3</v>
      </c>
      <c r="N137" s="6"/>
    </row>
    <row r="138" spans="1:14" ht="67.5" customHeight="1" x14ac:dyDescent="0.3">
      <c r="A138" s="22"/>
      <c r="B138" s="22"/>
      <c r="C138" s="10" t="s">
        <v>125</v>
      </c>
      <c r="D138" s="5" t="s">
        <v>31</v>
      </c>
      <c r="E138" s="9" t="s">
        <v>117</v>
      </c>
      <c r="F138" s="5">
        <v>2</v>
      </c>
      <c r="G138" s="9" t="s">
        <v>119</v>
      </c>
      <c r="H138" s="5" t="s">
        <v>41</v>
      </c>
      <c r="I138" s="5" t="s">
        <v>112</v>
      </c>
      <c r="J138" s="5" t="s">
        <v>50</v>
      </c>
      <c r="K138" s="1">
        <v>300000</v>
      </c>
      <c r="L138" s="1">
        <v>300000</v>
      </c>
      <c r="M138" s="1">
        <v>294861.3</v>
      </c>
      <c r="N138" s="6"/>
    </row>
    <row r="139" spans="1:14" ht="84.4" customHeight="1" x14ac:dyDescent="0.3">
      <c r="A139" s="22"/>
      <c r="B139" s="22"/>
      <c r="C139" s="4" t="s">
        <v>35</v>
      </c>
      <c r="D139" s="5" t="s">
        <v>25</v>
      </c>
      <c r="E139" s="9" t="s">
        <v>117</v>
      </c>
      <c r="F139" s="5">
        <v>2</v>
      </c>
      <c r="G139" s="9" t="s">
        <v>119</v>
      </c>
      <c r="H139" s="5" t="s">
        <v>25</v>
      </c>
      <c r="I139" s="5" t="s">
        <v>25</v>
      </c>
      <c r="J139" s="5" t="s">
        <v>25</v>
      </c>
      <c r="K139" s="1">
        <v>0</v>
      </c>
      <c r="L139" s="1">
        <v>0</v>
      </c>
      <c r="M139" s="1">
        <v>0</v>
      </c>
      <c r="N139" s="6"/>
    </row>
    <row r="140" spans="1:14" ht="16.899999999999999" customHeight="1" x14ac:dyDescent="0.3">
      <c r="A140" s="22" t="s">
        <v>93</v>
      </c>
      <c r="B140" s="22" t="s">
        <v>94</v>
      </c>
      <c r="C140" s="4" t="s">
        <v>24</v>
      </c>
      <c r="D140" s="5" t="s">
        <v>25</v>
      </c>
      <c r="E140" s="9" t="s">
        <v>117</v>
      </c>
      <c r="F140" s="5">
        <v>3</v>
      </c>
      <c r="G140" s="5" t="s">
        <v>25</v>
      </c>
      <c r="H140" s="5" t="s">
        <v>25</v>
      </c>
      <c r="I140" s="5" t="s">
        <v>25</v>
      </c>
      <c r="J140" s="5" t="s">
        <v>25</v>
      </c>
      <c r="K140" s="1">
        <f>K141+K145</f>
        <v>15731082.200000003</v>
      </c>
      <c r="L140" s="1">
        <f>L141+L145</f>
        <v>18175577.199999996</v>
      </c>
      <c r="M140" s="1">
        <f>M141+M145</f>
        <v>17977660.499999996</v>
      </c>
      <c r="N140" s="8">
        <f>M140/L140</f>
        <v>0.98911084375356184</v>
      </c>
    </row>
    <row r="141" spans="1:14" ht="33.75" customHeight="1" x14ac:dyDescent="0.3">
      <c r="A141" s="22"/>
      <c r="B141" s="22"/>
      <c r="C141" s="4" t="s">
        <v>26</v>
      </c>
      <c r="D141" s="5" t="s">
        <v>25</v>
      </c>
      <c r="E141" s="9" t="s">
        <v>117</v>
      </c>
      <c r="F141" s="5">
        <v>3</v>
      </c>
      <c r="G141" s="5" t="s">
        <v>25</v>
      </c>
      <c r="H141" s="5" t="s">
        <v>25</v>
      </c>
      <c r="I141" s="5" t="s">
        <v>25</v>
      </c>
      <c r="J141" s="5" t="s">
        <v>25</v>
      </c>
      <c r="K141" s="1">
        <f>SUM(K142:K144)</f>
        <v>15731082.200000003</v>
      </c>
      <c r="L141" s="1">
        <f>SUM(L142:L144)</f>
        <v>18175577.199999996</v>
      </c>
      <c r="M141" s="1">
        <f>SUM(M142:M144)</f>
        <v>17977660.499999996</v>
      </c>
      <c r="N141" s="6"/>
    </row>
    <row r="142" spans="1:14" ht="42" customHeight="1" x14ac:dyDescent="0.3">
      <c r="A142" s="22"/>
      <c r="B142" s="22"/>
      <c r="C142" s="10" t="s">
        <v>125</v>
      </c>
      <c r="D142" s="5" t="s">
        <v>31</v>
      </c>
      <c r="E142" s="9" t="s">
        <v>117</v>
      </c>
      <c r="F142" s="5">
        <v>3</v>
      </c>
      <c r="G142" s="5" t="s">
        <v>25</v>
      </c>
      <c r="H142" s="5" t="s">
        <v>25</v>
      </c>
      <c r="I142" s="5" t="s">
        <v>25</v>
      </c>
      <c r="J142" s="5" t="s">
        <v>25</v>
      </c>
      <c r="K142" s="1">
        <f>K149+K150+K164+K165+K166+K167+K168+K169+K170+K171+K172+K173+K174+K175+K176+K177+K188+K155</f>
        <v>15485773.100000003</v>
      </c>
      <c r="L142" s="1">
        <f t="shared" ref="L142:M142" si="43">L149+L150+L164+L165+L166+L167+L168+L169+L170+L171+L172+L173+L174+L175+L176+L177+L188+L155</f>
        <v>17923289.299999993</v>
      </c>
      <c r="M142" s="1">
        <f t="shared" si="43"/>
        <v>17728831.999999996</v>
      </c>
      <c r="N142" s="6"/>
    </row>
    <row r="143" spans="1:14" ht="41.25" customHeight="1" x14ac:dyDescent="0.3">
      <c r="A143" s="22"/>
      <c r="B143" s="22"/>
      <c r="C143" s="10" t="s">
        <v>133</v>
      </c>
      <c r="D143" s="5" t="s">
        <v>32</v>
      </c>
      <c r="E143" s="9" t="s">
        <v>117</v>
      </c>
      <c r="F143" s="5">
        <v>3</v>
      </c>
      <c r="G143" s="5" t="s">
        <v>25</v>
      </c>
      <c r="H143" s="5" t="s">
        <v>25</v>
      </c>
      <c r="I143" s="5" t="s">
        <v>25</v>
      </c>
      <c r="J143" s="5" t="s">
        <v>25</v>
      </c>
      <c r="K143" s="1">
        <f>K151</f>
        <v>2400</v>
      </c>
      <c r="L143" s="1">
        <f t="shared" ref="L143:M143" si="44">L151</f>
        <v>2309.6</v>
      </c>
      <c r="M143" s="1">
        <f t="shared" si="44"/>
        <v>2309.6</v>
      </c>
      <c r="N143" s="6"/>
    </row>
    <row r="144" spans="1:14" ht="34.5" customHeight="1" x14ac:dyDescent="0.3">
      <c r="A144" s="22"/>
      <c r="B144" s="22"/>
      <c r="C144" s="10" t="s">
        <v>134</v>
      </c>
      <c r="D144" s="5" t="s">
        <v>33</v>
      </c>
      <c r="E144" s="9" t="s">
        <v>117</v>
      </c>
      <c r="F144" s="5">
        <v>3</v>
      </c>
      <c r="G144" s="5" t="s">
        <v>25</v>
      </c>
      <c r="H144" s="5" t="s">
        <v>25</v>
      </c>
      <c r="I144" s="5" t="s">
        <v>25</v>
      </c>
      <c r="J144" s="5" t="s">
        <v>25</v>
      </c>
      <c r="K144" s="1">
        <f>K179+K180+K181+K182+K183+K184</f>
        <v>242909.09999999998</v>
      </c>
      <c r="L144" s="1">
        <f t="shared" ref="L144:M144" si="45">L179+L180+L181+L182+L183+L184</f>
        <v>249978.3</v>
      </c>
      <c r="M144" s="1">
        <f t="shared" si="45"/>
        <v>246518.9</v>
      </c>
      <c r="N144" s="6"/>
    </row>
    <row r="145" spans="1:14" ht="84.4" customHeight="1" x14ac:dyDescent="0.3">
      <c r="A145" s="22"/>
      <c r="B145" s="22"/>
      <c r="C145" s="4" t="s">
        <v>35</v>
      </c>
      <c r="D145" s="5" t="s">
        <v>25</v>
      </c>
      <c r="E145" s="9" t="s">
        <v>117</v>
      </c>
      <c r="F145" s="5">
        <v>3</v>
      </c>
      <c r="G145" s="5" t="s">
        <v>25</v>
      </c>
      <c r="H145" s="5" t="s">
        <v>25</v>
      </c>
      <c r="I145" s="5" t="s">
        <v>25</v>
      </c>
      <c r="J145" s="5" t="s">
        <v>25</v>
      </c>
      <c r="K145" s="1">
        <v>0</v>
      </c>
      <c r="L145" s="1">
        <v>0</v>
      </c>
      <c r="M145" s="1">
        <v>0</v>
      </c>
      <c r="N145" s="6"/>
    </row>
    <row r="146" spans="1:14" ht="16.899999999999999" customHeight="1" x14ac:dyDescent="0.3">
      <c r="A146" s="22" t="s">
        <v>95</v>
      </c>
      <c r="B146" s="22" t="s">
        <v>96</v>
      </c>
      <c r="C146" s="4" t="s">
        <v>24</v>
      </c>
      <c r="D146" s="5" t="s">
        <v>25</v>
      </c>
      <c r="E146" s="9" t="s">
        <v>117</v>
      </c>
      <c r="F146" s="5">
        <v>3</v>
      </c>
      <c r="G146" s="9" t="s">
        <v>120</v>
      </c>
      <c r="H146" s="5" t="s">
        <v>25</v>
      </c>
      <c r="I146" s="5" t="s">
        <v>25</v>
      </c>
      <c r="J146" s="5" t="s">
        <v>25</v>
      </c>
      <c r="K146" s="1">
        <f>K147+K152</f>
        <v>11037.6</v>
      </c>
      <c r="L146" s="1">
        <f>L147+L152</f>
        <v>10726.6</v>
      </c>
      <c r="M146" s="1">
        <f>M147+M152</f>
        <v>8942.4</v>
      </c>
      <c r="N146" s="6"/>
    </row>
    <row r="147" spans="1:14" ht="33.75" customHeight="1" x14ac:dyDescent="0.3">
      <c r="A147" s="22"/>
      <c r="B147" s="22"/>
      <c r="C147" s="4" t="s">
        <v>26</v>
      </c>
      <c r="D147" s="5" t="s">
        <v>25</v>
      </c>
      <c r="E147" s="9" t="s">
        <v>117</v>
      </c>
      <c r="F147" s="5">
        <v>3</v>
      </c>
      <c r="G147" s="9" t="s">
        <v>120</v>
      </c>
      <c r="H147" s="5" t="s">
        <v>25</v>
      </c>
      <c r="I147" s="5" t="s">
        <v>25</v>
      </c>
      <c r="J147" s="5" t="s">
        <v>25</v>
      </c>
      <c r="K147" s="1">
        <f>SUM(K149:K151)</f>
        <v>11037.6</v>
      </c>
      <c r="L147" s="1">
        <f>SUM(L149:L151)</f>
        <v>10726.6</v>
      </c>
      <c r="M147" s="1">
        <f>SUM(M149:M151)</f>
        <v>8942.4</v>
      </c>
      <c r="N147" s="6"/>
    </row>
    <row r="148" spans="1:14" ht="50.25" customHeight="1" x14ac:dyDescent="0.3">
      <c r="A148" s="22"/>
      <c r="B148" s="22"/>
      <c r="C148" s="10" t="s">
        <v>125</v>
      </c>
      <c r="D148" s="5" t="s">
        <v>31</v>
      </c>
      <c r="E148" s="9" t="s">
        <v>117</v>
      </c>
      <c r="F148" s="5">
        <v>3</v>
      </c>
      <c r="G148" s="9" t="s">
        <v>120</v>
      </c>
      <c r="H148" s="5"/>
      <c r="I148" s="5"/>
      <c r="J148" s="5"/>
      <c r="K148" s="1">
        <f>SUM(K149:K150)</f>
        <v>8637.6</v>
      </c>
      <c r="L148" s="1">
        <f>SUM(L149:L150)</f>
        <v>8417</v>
      </c>
      <c r="M148" s="1">
        <f>SUM(M149:M150)</f>
        <v>6632.7999999999993</v>
      </c>
      <c r="N148" s="6"/>
    </row>
    <row r="149" spans="1:14" ht="16.899999999999999" hidden="1" customHeight="1" x14ac:dyDescent="0.3">
      <c r="A149" s="22"/>
      <c r="B149" s="22"/>
      <c r="C149" s="22"/>
      <c r="D149" s="5" t="s">
        <v>31</v>
      </c>
      <c r="E149" s="9" t="s">
        <v>117</v>
      </c>
      <c r="F149" s="5">
        <v>3</v>
      </c>
      <c r="G149" s="9" t="s">
        <v>120</v>
      </c>
      <c r="H149" s="5" t="s">
        <v>41</v>
      </c>
      <c r="I149" s="5" t="s">
        <v>99</v>
      </c>
      <c r="J149" s="5" t="s">
        <v>40</v>
      </c>
      <c r="K149" s="1">
        <v>1500</v>
      </c>
      <c r="L149" s="1">
        <v>1500</v>
      </c>
      <c r="M149" s="1">
        <v>1182.9000000000001</v>
      </c>
      <c r="N149" s="6"/>
    </row>
    <row r="150" spans="1:14" ht="16.899999999999999" hidden="1" customHeight="1" x14ac:dyDescent="0.3">
      <c r="A150" s="22"/>
      <c r="B150" s="22"/>
      <c r="C150" s="22"/>
      <c r="D150" s="5" t="s">
        <v>31</v>
      </c>
      <c r="E150" s="9" t="s">
        <v>117</v>
      </c>
      <c r="F150" s="5">
        <v>3</v>
      </c>
      <c r="G150" s="9" t="s">
        <v>120</v>
      </c>
      <c r="H150" s="5" t="s">
        <v>41</v>
      </c>
      <c r="I150" s="5" t="s">
        <v>99</v>
      </c>
      <c r="J150" s="5"/>
      <c r="K150" s="1">
        <v>7137.6</v>
      </c>
      <c r="L150" s="1">
        <v>6917</v>
      </c>
      <c r="M150" s="1">
        <v>5449.9</v>
      </c>
      <c r="N150" s="6"/>
    </row>
    <row r="151" spans="1:14" ht="44.25" customHeight="1" x14ac:dyDescent="0.3">
      <c r="A151" s="22"/>
      <c r="B151" s="22"/>
      <c r="C151" s="10" t="s">
        <v>133</v>
      </c>
      <c r="D151" s="5" t="s">
        <v>32</v>
      </c>
      <c r="E151" s="9" t="s">
        <v>117</v>
      </c>
      <c r="F151" s="5">
        <v>3</v>
      </c>
      <c r="G151" s="9" t="s">
        <v>120</v>
      </c>
      <c r="H151" s="5" t="s">
        <v>45</v>
      </c>
      <c r="I151" s="5" t="s">
        <v>99</v>
      </c>
      <c r="J151" s="5" t="s">
        <v>40</v>
      </c>
      <c r="K151" s="1">
        <v>2400</v>
      </c>
      <c r="L151" s="1">
        <v>2309.6</v>
      </c>
      <c r="M151" s="1">
        <v>2309.6</v>
      </c>
      <c r="N151" s="6"/>
    </row>
    <row r="152" spans="1:14" ht="84.4" customHeight="1" x14ac:dyDescent="0.3">
      <c r="A152" s="22"/>
      <c r="B152" s="22"/>
      <c r="C152" s="4" t="s">
        <v>35</v>
      </c>
      <c r="D152" s="5" t="s">
        <v>25</v>
      </c>
      <c r="E152" s="9" t="s">
        <v>117</v>
      </c>
      <c r="F152" s="5">
        <v>3</v>
      </c>
      <c r="G152" s="9" t="s">
        <v>120</v>
      </c>
      <c r="H152" s="5" t="s">
        <v>25</v>
      </c>
      <c r="I152" s="5" t="s">
        <v>25</v>
      </c>
      <c r="J152" s="5" t="s">
        <v>25</v>
      </c>
      <c r="K152" s="1">
        <v>0</v>
      </c>
      <c r="L152" s="1">
        <v>0</v>
      </c>
      <c r="M152" s="1">
        <v>0</v>
      </c>
      <c r="N152" s="6"/>
    </row>
    <row r="153" spans="1:14" ht="16.899999999999999" customHeight="1" x14ac:dyDescent="0.3">
      <c r="A153" s="22" t="s">
        <v>100</v>
      </c>
      <c r="B153" s="22" t="s">
        <v>101</v>
      </c>
      <c r="C153" s="4" t="s">
        <v>24</v>
      </c>
      <c r="D153" s="5" t="s">
        <v>25</v>
      </c>
      <c r="E153" s="9" t="s">
        <v>117</v>
      </c>
      <c r="F153" s="5">
        <v>3</v>
      </c>
      <c r="G153" s="9" t="s">
        <v>121</v>
      </c>
      <c r="H153" s="5" t="s">
        <v>25</v>
      </c>
      <c r="I153" s="5" t="s">
        <v>25</v>
      </c>
      <c r="J153" s="5" t="s">
        <v>25</v>
      </c>
      <c r="K153" s="1">
        <f>K154+K156</f>
        <v>96705.3</v>
      </c>
      <c r="L153" s="1">
        <f>L154+L156</f>
        <v>118880.9</v>
      </c>
      <c r="M153" s="1">
        <f>M154+M156</f>
        <v>118880.9</v>
      </c>
      <c r="N153" s="6"/>
    </row>
    <row r="154" spans="1:14" ht="33.75" customHeight="1" x14ac:dyDescent="0.3">
      <c r="A154" s="22"/>
      <c r="B154" s="22"/>
      <c r="C154" s="4" t="s">
        <v>26</v>
      </c>
      <c r="D154" s="5" t="s">
        <v>25</v>
      </c>
      <c r="E154" s="9" t="s">
        <v>117</v>
      </c>
      <c r="F154" s="5">
        <v>3</v>
      </c>
      <c r="G154" s="9" t="s">
        <v>121</v>
      </c>
      <c r="H154" s="5" t="s">
        <v>25</v>
      </c>
      <c r="I154" s="5" t="s">
        <v>25</v>
      </c>
      <c r="J154" s="5" t="s">
        <v>25</v>
      </c>
      <c r="K154" s="1">
        <f>K155</f>
        <v>96705.3</v>
      </c>
      <c r="L154" s="1">
        <f t="shared" ref="L154:M154" si="46">L155</f>
        <v>118880.9</v>
      </c>
      <c r="M154" s="1">
        <f t="shared" si="46"/>
        <v>118880.9</v>
      </c>
      <c r="N154" s="6"/>
    </row>
    <row r="155" spans="1:14" ht="48.75" customHeight="1" x14ac:dyDescent="0.3">
      <c r="A155" s="22"/>
      <c r="B155" s="22"/>
      <c r="C155" s="11" t="s">
        <v>125</v>
      </c>
      <c r="D155" s="5" t="s">
        <v>31</v>
      </c>
      <c r="E155" s="9" t="s">
        <v>117</v>
      </c>
      <c r="F155" s="5">
        <v>3</v>
      </c>
      <c r="G155" s="9" t="s">
        <v>121</v>
      </c>
      <c r="H155" s="5"/>
      <c r="I155" s="5"/>
      <c r="J155" s="5"/>
      <c r="K155" s="1">
        <v>96705.3</v>
      </c>
      <c r="L155" s="1">
        <v>118880.9</v>
      </c>
      <c r="M155" s="1">
        <v>118880.9</v>
      </c>
      <c r="N155" s="6"/>
    </row>
    <row r="156" spans="1:14" ht="84.4" customHeight="1" x14ac:dyDescent="0.3">
      <c r="A156" s="22"/>
      <c r="B156" s="22"/>
      <c r="C156" s="4" t="s">
        <v>35</v>
      </c>
      <c r="D156" s="5" t="s">
        <v>25</v>
      </c>
      <c r="E156" s="9" t="s">
        <v>117</v>
      </c>
      <c r="F156" s="5">
        <v>3</v>
      </c>
      <c r="G156" s="9" t="s">
        <v>121</v>
      </c>
      <c r="H156" s="5" t="s">
        <v>25</v>
      </c>
      <c r="I156" s="5" t="s">
        <v>25</v>
      </c>
      <c r="J156" s="5" t="s">
        <v>25</v>
      </c>
      <c r="K156" s="1">
        <v>0</v>
      </c>
      <c r="L156" s="1">
        <v>0</v>
      </c>
      <c r="M156" s="1">
        <v>0</v>
      </c>
      <c r="N156" s="6"/>
    </row>
    <row r="157" spans="1:14" ht="16.899999999999999" customHeight="1" x14ac:dyDescent="0.3">
      <c r="A157" s="22" t="s">
        <v>102</v>
      </c>
      <c r="B157" s="22" t="s">
        <v>103</v>
      </c>
      <c r="C157" s="4" t="s">
        <v>24</v>
      </c>
      <c r="D157" s="5" t="s">
        <v>25</v>
      </c>
      <c r="E157" s="9" t="s">
        <v>117</v>
      </c>
      <c r="F157" s="5">
        <v>3</v>
      </c>
      <c r="G157" s="9" t="s">
        <v>122</v>
      </c>
      <c r="H157" s="5" t="s">
        <v>25</v>
      </c>
      <c r="I157" s="5" t="s">
        <v>25</v>
      </c>
      <c r="J157" s="5" t="s">
        <v>25</v>
      </c>
      <c r="K157" s="1">
        <f>K158+K160</f>
        <v>0</v>
      </c>
      <c r="L157" s="1">
        <f>L158+L160</f>
        <v>0</v>
      </c>
      <c r="M157" s="1">
        <f>M158+M160</f>
        <v>0</v>
      </c>
      <c r="N157" s="6"/>
    </row>
    <row r="158" spans="1:14" ht="33.75" customHeight="1" x14ac:dyDescent="0.3">
      <c r="A158" s="22"/>
      <c r="B158" s="22"/>
      <c r="C158" s="4" t="s">
        <v>26</v>
      </c>
      <c r="D158" s="5" t="s">
        <v>25</v>
      </c>
      <c r="E158" s="9" t="s">
        <v>117</v>
      </c>
      <c r="F158" s="5">
        <v>3</v>
      </c>
      <c r="G158" s="9" t="s">
        <v>122</v>
      </c>
      <c r="H158" s="5" t="s">
        <v>25</v>
      </c>
      <c r="I158" s="5" t="s">
        <v>25</v>
      </c>
      <c r="J158" s="5" t="s">
        <v>25</v>
      </c>
      <c r="K158" s="1">
        <f>SUM(K159:K159)</f>
        <v>0</v>
      </c>
      <c r="L158" s="1">
        <f>SUM(L159:L159)</f>
        <v>0</v>
      </c>
      <c r="M158" s="1">
        <f>SUM(M159:M159)</f>
        <v>0</v>
      </c>
      <c r="N158" s="6"/>
    </row>
    <row r="159" spans="1:14" ht="32.25" customHeight="1" x14ac:dyDescent="0.3">
      <c r="A159" s="22"/>
      <c r="B159" s="22"/>
      <c r="C159" s="10" t="s">
        <v>125</v>
      </c>
      <c r="D159" s="5" t="s">
        <v>25</v>
      </c>
      <c r="E159" s="9" t="s">
        <v>117</v>
      </c>
      <c r="F159" s="5">
        <v>3</v>
      </c>
      <c r="G159" s="9" t="s">
        <v>122</v>
      </c>
      <c r="H159" s="5" t="s">
        <v>25</v>
      </c>
      <c r="I159" s="5" t="s">
        <v>25</v>
      </c>
      <c r="J159" s="5" t="s">
        <v>25</v>
      </c>
      <c r="K159" s="1">
        <v>0</v>
      </c>
      <c r="L159" s="1">
        <v>0</v>
      </c>
      <c r="M159" s="1">
        <v>0</v>
      </c>
      <c r="N159" s="6"/>
    </row>
    <row r="160" spans="1:14" ht="69" customHeight="1" x14ac:dyDescent="0.3">
      <c r="A160" s="22"/>
      <c r="B160" s="22"/>
      <c r="C160" s="4" t="s">
        <v>35</v>
      </c>
      <c r="D160" s="5" t="s">
        <v>25</v>
      </c>
      <c r="E160" s="9" t="s">
        <v>117</v>
      </c>
      <c r="F160" s="5">
        <v>3</v>
      </c>
      <c r="G160" s="9" t="s">
        <v>122</v>
      </c>
      <c r="H160" s="5" t="s">
        <v>25</v>
      </c>
      <c r="I160" s="5" t="s">
        <v>25</v>
      </c>
      <c r="J160" s="5" t="s">
        <v>25</v>
      </c>
      <c r="K160" s="1">
        <v>0</v>
      </c>
      <c r="L160" s="1">
        <v>0</v>
      </c>
      <c r="M160" s="1">
        <v>0</v>
      </c>
      <c r="N160" s="6"/>
    </row>
    <row r="161" spans="1:14" ht="16.899999999999999" customHeight="1" x14ac:dyDescent="0.3">
      <c r="A161" s="22" t="s">
        <v>104</v>
      </c>
      <c r="B161" s="22" t="s">
        <v>105</v>
      </c>
      <c r="C161" s="4" t="s">
        <v>24</v>
      </c>
      <c r="D161" s="5" t="s">
        <v>25</v>
      </c>
      <c r="E161" s="9" t="s">
        <v>117</v>
      </c>
      <c r="F161" s="5">
        <v>3</v>
      </c>
      <c r="G161" s="9" t="s">
        <v>117</v>
      </c>
      <c r="H161" s="5" t="s">
        <v>25</v>
      </c>
      <c r="I161" s="5" t="s">
        <v>25</v>
      </c>
      <c r="J161" s="5" t="s">
        <v>25</v>
      </c>
      <c r="K161" s="1">
        <f>K162</f>
        <v>15581774.300000003</v>
      </c>
      <c r="L161" s="1">
        <f>L162+L185</f>
        <v>18035941.399999991</v>
      </c>
      <c r="M161" s="1">
        <f>M162+M185</f>
        <v>17849837.199999996</v>
      </c>
      <c r="N161" s="6"/>
    </row>
    <row r="162" spans="1:14" ht="33.75" customHeight="1" x14ac:dyDescent="0.3">
      <c r="A162" s="22"/>
      <c r="B162" s="22"/>
      <c r="C162" s="4" t="s">
        <v>26</v>
      </c>
      <c r="D162" s="5" t="s">
        <v>25</v>
      </c>
      <c r="E162" s="9" t="s">
        <v>117</v>
      </c>
      <c r="F162" s="5">
        <v>3</v>
      </c>
      <c r="G162" s="9" t="s">
        <v>117</v>
      </c>
      <c r="H162" s="5" t="s">
        <v>25</v>
      </c>
      <c r="I162" s="5" t="s">
        <v>25</v>
      </c>
      <c r="J162" s="5" t="s">
        <v>25</v>
      </c>
      <c r="K162" s="1">
        <f>SUM(K164:K184)-K178</f>
        <v>15581774.300000003</v>
      </c>
      <c r="L162" s="1">
        <f>SUM(L164:L184)-L178</f>
        <v>18035941.399999991</v>
      </c>
      <c r="M162" s="1">
        <f>SUM(M164:M184)-M178</f>
        <v>17849837.199999996</v>
      </c>
      <c r="N162" s="6"/>
    </row>
    <row r="163" spans="1:14" ht="54" customHeight="1" x14ac:dyDescent="0.3">
      <c r="A163" s="22"/>
      <c r="B163" s="22"/>
      <c r="C163" s="10" t="s">
        <v>125</v>
      </c>
      <c r="D163" s="5" t="s">
        <v>31</v>
      </c>
      <c r="E163" s="9" t="s">
        <v>117</v>
      </c>
      <c r="F163" s="5">
        <v>3</v>
      </c>
      <c r="G163" s="9" t="s">
        <v>117</v>
      </c>
      <c r="H163" s="5"/>
      <c r="I163" s="5"/>
      <c r="J163" s="5"/>
      <c r="K163" s="1">
        <f>SUM(K164:K177)</f>
        <v>15338865.200000001</v>
      </c>
      <c r="L163" s="1">
        <f t="shared" ref="L163:M163" si="47">SUM(L164:L177)</f>
        <v>17785963.099999994</v>
      </c>
      <c r="M163" s="1">
        <f t="shared" si="47"/>
        <v>17603318.299999997</v>
      </c>
      <c r="N163" s="6"/>
    </row>
    <row r="164" spans="1:14" ht="48.75" hidden="1" customHeight="1" x14ac:dyDescent="0.3">
      <c r="A164" s="22"/>
      <c r="B164" s="22"/>
      <c r="C164" s="22" t="s">
        <v>125</v>
      </c>
      <c r="D164" s="5" t="s">
        <v>31</v>
      </c>
      <c r="E164" s="9" t="s">
        <v>117</v>
      </c>
      <c r="F164" s="5">
        <v>3</v>
      </c>
      <c r="G164" s="9" t="s">
        <v>117</v>
      </c>
      <c r="H164" s="5" t="s">
        <v>76</v>
      </c>
      <c r="I164" s="5" t="s">
        <v>97</v>
      </c>
      <c r="J164" s="5" t="s">
        <v>98</v>
      </c>
      <c r="K164" s="1">
        <v>333185.8</v>
      </c>
      <c r="L164" s="1">
        <v>332862</v>
      </c>
      <c r="M164" s="1">
        <v>328322.59999999998</v>
      </c>
      <c r="N164" s="6"/>
    </row>
    <row r="165" spans="1:14" ht="48.75" hidden="1" customHeight="1" x14ac:dyDescent="0.3">
      <c r="A165" s="22"/>
      <c r="B165" s="22"/>
      <c r="C165" s="22"/>
      <c r="D165" s="5" t="s">
        <v>31</v>
      </c>
      <c r="E165" s="9" t="s">
        <v>117</v>
      </c>
      <c r="F165" s="5">
        <v>3</v>
      </c>
      <c r="G165" s="9" t="s">
        <v>117</v>
      </c>
      <c r="H165" s="5" t="s">
        <v>76</v>
      </c>
      <c r="I165" s="5" t="s">
        <v>113</v>
      </c>
      <c r="J165" s="5" t="s">
        <v>98</v>
      </c>
      <c r="K165" s="1">
        <v>11252534.699999999</v>
      </c>
      <c r="L165" s="1">
        <v>12587407.300000001</v>
      </c>
      <c r="M165" s="1">
        <v>12502891.4</v>
      </c>
      <c r="N165" s="6"/>
    </row>
    <row r="166" spans="1:14" ht="48.75" hidden="1" customHeight="1" x14ac:dyDescent="0.3">
      <c r="A166" s="22"/>
      <c r="B166" s="22"/>
      <c r="C166" s="22"/>
      <c r="D166" s="5" t="s">
        <v>31</v>
      </c>
      <c r="E166" s="9" t="s">
        <v>117</v>
      </c>
      <c r="F166" s="5">
        <v>3</v>
      </c>
      <c r="G166" s="9" t="s">
        <v>117</v>
      </c>
      <c r="H166" s="5"/>
      <c r="I166" s="5"/>
      <c r="J166" s="5">
        <v>100</v>
      </c>
      <c r="K166" s="1">
        <v>2916541.7</v>
      </c>
      <c r="L166" s="1">
        <v>2930564.2</v>
      </c>
      <c r="M166" s="1">
        <v>2841249</v>
      </c>
      <c r="N166" s="6"/>
    </row>
    <row r="167" spans="1:14" ht="48.75" hidden="1" customHeight="1" x14ac:dyDescent="0.3">
      <c r="A167" s="22"/>
      <c r="B167" s="22"/>
      <c r="C167" s="22"/>
      <c r="D167" s="5" t="s">
        <v>31</v>
      </c>
      <c r="E167" s="9" t="s">
        <v>117</v>
      </c>
      <c r="F167" s="5">
        <v>3</v>
      </c>
      <c r="G167" s="9" t="s">
        <v>117</v>
      </c>
      <c r="H167" s="5"/>
      <c r="I167" s="5"/>
      <c r="J167" s="5">
        <v>100</v>
      </c>
      <c r="K167" s="1">
        <v>5497</v>
      </c>
      <c r="L167" s="1">
        <v>5267.4</v>
      </c>
      <c r="M167" s="1">
        <v>5043.3999999999996</v>
      </c>
      <c r="N167" s="6"/>
    </row>
    <row r="168" spans="1:14" ht="48.75" hidden="1" customHeight="1" x14ac:dyDescent="0.3">
      <c r="A168" s="22"/>
      <c r="B168" s="22"/>
      <c r="C168" s="22"/>
      <c r="D168" s="5" t="s">
        <v>31</v>
      </c>
      <c r="E168" s="9" t="s">
        <v>117</v>
      </c>
      <c r="F168" s="5">
        <v>3</v>
      </c>
      <c r="G168" s="9" t="s">
        <v>117</v>
      </c>
      <c r="H168" s="5"/>
      <c r="I168" s="5"/>
      <c r="J168" s="5">
        <v>100</v>
      </c>
      <c r="K168" s="1">
        <v>282065.8</v>
      </c>
      <c r="L168" s="1">
        <v>508548.6</v>
      </c>
      <c r="M168" s="1">
        <v>508548.6</v>
      </c>
      <c r="N168" s="6"/>
    </row>
    <row r="169" spans="1:14" ht="48.75" hidden="1" customHeight="1" x14ac:dyDescent="0.3">
      <c r="A169" s="22"/>
      <c r="B169" s="22"/>
      <c r="C169" s="22"/>
      <c r="D169" s="5" t="s">
        <v>31</v>
      </c>
      <c r="E169" s="9" t="s">
        <v>117</v>
      </c>
      <c r="F169" s="5">
        <v>3</v>
      </c>
      <c r="G169" s="9" t="s">
        <v>117</v>
      </c>
      <c r="H169" s="5"/>
      <c r="I169" s="5"/>
      <c r="J169" s="5">
        <v>100</v>
      </c>
      <c r="K169" s="1">
        <v>81584.800000000003</v>
      </c>
      <c r="L169" s="1">
        <v>93650</v>
      </c>
      <c r="M169" s="1">
        <v>91376.1</v>
      </c>
      <c r="N169" s="6"/>
    </row>
    <row r="170" spans="1:14" ht="48.75" hidden="1" customHeight="1" x14ac:dyDescent="0.3">
      <c r="A170" s="22"/>
      <c r="B170" s="22"/>
      <c r="C170" s="22"/>
      <c r="D170" s="5" t="s">
        <v>31</v>
      </c>
      <c r="E170" s="9" t="s">
        <v>117</v>
      </c>
      <c r="F170" s="5">
        <v>3</v>
      </c>
      <c r="G170" s="9" t="s">
        <v>117</v>
      </c>
      <c r="H170" s="5" t="s">
        <v>76</v>
      </c>
      <c r="I170" s="5" t="s">
        <v>97</v>
      </c>
      <c r="J170" s="5" t="s">
        <v>40</v>
      </c>
      <c r="K170" s="1">
        <v>458.8</v>
      </c>
      <c r="L170" s="1">
        <v>313</v>
      </c>
      <c r="M170" s="1">
        <v>258.3</v>
      </c>
      <c r="N170" s="6"/>
    </row>
    <row r="171" spans="1:14" ht="48.75" hidden="1" customHeight="1" x14ac:dyDescent="0.3">
      <c r="A171" s="22"/>
      <c r="B171" s="22"/>
      <c r="C171" s="22"/>
      <c r="D171" s="5" t="s">
        <v>31</v>
      </c>
      <c r="E171" s="9" t="s">
        <v>117</v>
      </c>
      <c r="F171" s="5">
        <v>3</v>
      </c>
      <c r="G171" s="9" t="s">
        <v>117</v>
      </c>
      <c r="H171" s="5" t="s">
        <v>76</v>
      </c>
      <c r="I171" s="5" t="s">
        <v>97</v>
      </c>
      <c r="J171" s="5" t="s">
        <v>40</v>
      </c>
      <c r="K171" s="1">
        <v>900</v>
      </c>
      <c r="L171" s="1">
        <v>223.1</v>
      </c>
      <c r="M171" s="1">
        <v>86.1</v>
      </c>
      <c r="N171" s="6"/>
    </row>
    <row r="172" spans="1:14" ht="48.75" hidden="1" customHeight="1" x14ac:dyDescent="0.3">
      <c r="A172" s="22"/>
      <c r="B172" s="22"/>
      <c r="C172" s="22"/>
      <c r="D172" s="5" t="s">
        <v>31</v>
      </c>
      <c r="E172" s="9" t="s">
        <v>117</v>
      </c>
      <c r="F172" s="5">
        <v>3</v>
      </c>
      <c r="G172" s="9" t="s">
        <v>117</v>
      </c>
      <c r="H172" s="5" t="s">
        <v>76</v>
      </c>
      <c r="I172" s="5" t="s">
        <v>97</v>
      </c>
      <c r="J172" s="5">
        <v>300</v>
      </c>
      <c r="K172" s="1">
        <v>0</v>
      </c>
      <c r="L172" s="1">
        <v>439.4</v>
      </c>
      <c r="M172" s="1">
        <v>431.9</v>
      </c>
      <c r="N172" s="6"/>
    </row>
    <row r="173" spans="1:14" ht="48.75" hidden="1" customHeight="1" x14ac:dyDescent="0.3">
      <c r="A173" s="22"/>
      <c r="B173" s="22"/>
      <c r="C173" s="22"/>
      <c r="D173" s="5">
        <v>149</v>
      </c>
      <c r="E173" s="9" t="s">
        <v>117</v>
      </c>
      <c r="F173" s="5">
        <v>3</v>
      </c>
      <c r="G173" s="9" t="s">
        <v>117</v>
      </c>
      <c r="H173" s="5"/>
      <c r="I173" s="5"/>
      <c r="J173" s="5">
        <v>300</v>
      </c>
      <c r="K173" s="1">
        <v>16650</v>
      </c>
      <c r="L173" s="1">
        <v>17784.099999999999</v>
      </c>
      <c r="M173" s="1">
        <v>16215.9</v>
      </c>
      <c r="N173" s="6"/>
    </row>
    <row r="174" spans="1:14" ht="48.75" hidden="1" customHeight="1" x14ac:dyDescent="0.3">
      <c r="A174" s="22"/>
      <c r="B174" s="22"/>
      <c r="C174" s="22"/>
      <c r="D174" s="5" t="s">
        <v>31</v>
      </c>
      <c r="E174" s="9" t="s">
        <v>117</v>
      </c>
      <c r="F174" s="5">
        <v>3</v>
      </c>
      <c r="G174" s="9" t="s">
        <v>117</v>
      </c>
      <c r="H174" s="5" t="s">
        <v>76</v>
      </c>
      <c r="I174" s="5" t="s">
        <v>97</v>
      </c>
      <c r="J174" s="5" t="s">
        <v>62</v>
      </c>
      <c r="K174" s="1">
        <v>3369.6</v>
      </c>
      <c r="L174" s="1">
        <v>3058.2</v>
      </c>
      <c r="M174" s="1">
        <v>3049.2</v>
      </c>
      <c r="N174" s="6"/>
    </row>
    <row r="175" spans="1:14" ht="48.75" hidden="1" customHeight="1" x14ac:dyDescent="0.3">
      <c r="A175" s="22"/>
      <c r="B175" s="22"/>
      <c r="C175" s="22"/>
      <c r="D175" s="5" t="s">
        <v>31</v>
      </c>
      <c r="E175" s="9" t="s">
        <v>117</v>
      </c>
      <c r="F175" s="5">
        <v>3</v>
      </c>
      <c r="G175" s="9" t="s">
        <v>117</v>
      </c>
      <c r="H175" s="5" t="s">
        <v>76</v>
      </c>
      <c r="I175" s="5" t="s">
        <v>97</v>
      </c>
      <c r="J175" s="5" t="s">
        <v>57</v>
      </c>
      <c r="K175" s="1">
        <v>0</v>
      </c>
      <c r="L175" s="1">
        <v>750157</v>
      </c>
      <c r="M175" s="1">
        <v>750157</v>
      </c>
      <c r="N175" s="6"/>
    </row>
    <row r="176" spans="1:14" ht="48.75" hidden="1" customHeight="1" x14ac:dyDescent="0.3">
      <c r="A176" s="22"/>
      <c r="B176" s="22"/>
      <c r="C176" s="22"/>
      <c r="D176" s="5" t="s">
        <v>31</v>
      </c>
      <c r="E176" s="9" t="s">
        <v>117</v>
      </c>
      <c r="F176" s="5">
        <v>3</v>
      </c>
      <c r="G176" s="9" t="s">
        <v>117</v>
      </c>
      <c r="H176" s="5" t="s">
        <v>41</v>
      </c>
      <c r="I176" s="5" t="s">
        <v>97</v>
      </c>
      <c r="J176" s="5" t="s">
        <v>40</v>
      </c>
      <c r="K176" s="1">
        <v>9868.9</v>
      </c>
      <c r="L176" s="1">
        <v>9868.9</v>
      </c>
      <c r="M176" s="1">
        <v>9868.9</v>
      </c>
      <c r="N176" s="6"/>
    </row>
    <row r="177" spans="1:14" ht="48.75" hidden="1" customHeight="1" x14ac:dyDescent="0.3">
      <c r="A177" s="22"/>
      <c r="B177" s="22"/>
      <c r="C177" s="22"/>
      <c r="D177" s="5" t="s">
        <v>31</v>
      </c>
      <c r="E177" s="9" t="s">
        <v>117</v>
      </c>
      <c r="F177" s="5">
        <v>3</v>
      </c>
      <c r="G177" s="9" t="s">
        <v>117</v>
      </c>
      <c r="H177" s="5" t="s">
        <v>41</v>
      </c>
      <c r="I177" s="5" t="s">
        <v>97</v>
      </c>
      <c r="J177" s="5" t="s">
        <v>62</v>
      </c>
      <c r="K177" s="1">
        <v>436208.1</v>
      </c>
      <c r="L177" s="1">
        <v>545819.9</v>
      </c>
      <c r="M177" s="1">
        <v>545819.9</v>
      </c>
      <c r="N177" s="6"/>
    </row>
    <row r="178" spans="1:14" ht="34.5" customHeight="1" x14ac:dyDescent="0.3">
      <c r="A178" s="22"/>
      <c r="B178" s="22"/>
      <c r="C178" s="16" t="s">
        <v>134</v>
      </c>
      <c r="D178" s="5" t="s">
        <v>33</v>
      </c>
      <c r="E178" s="9" t="s">
        <v>117</v>
      </c>
      <c r="F178" s="5">
        <v>3</v>
      </c>
      <c r="G178" s="9" t="s">
        <v>117</v>
      </c>
      <c r="H178" s="5"/>
      <c r="I178" s="5"/>
      <c r="J178" s="5"/>
      <c r="K178" s="1">
        <f>SUM(K179:K184)</f>
        <v>242909.09999999998</v>
      </c>
      <c r="L178" s="1">
        <f t="shared" ref="L178:M178" si="48">SUM(L179:L184)</f>
        <v>249978.3</v>
      </c>
      <c r="M178" s="1">
        <f t="shared" si="48"/>
        <v>246518.9</v>
      </c>
      <c r="N178" s="6"/>
    </row>
    <row r="179" spans="1:14" ht="16.899999999999999" hidden="1" customHeight="1" x14ac:dyDescent="0.3">
      <c r="A179" s="22"/>
      <c r="B179" s="22"/>
      <c r="C179" s="17"/>
      <c r="D179" s="5" t="s">
        <v>33</v>
      </c>
      <c r="E179" s="9" t="s">
        <v>117</v>
      </c>
      <c r="F179" s="5">
        <v>3</v>
      </c>
      <c r="G179" s="9" t="s">
        <v>117</v>
      </c>
      <c r="H179" s="5" t="s">
        <v>76</v>
      </c>
      <c r="I179" s="5" t="s">
        <v>97</v>
      </c>
      <c r="J179" s="5" t="s">
        <v>98</v>
      </c>
      <c r="K179" s="1">
        <v>193372.3</v>
      </c>
      <c r="L179" s="1">
        <v>200613.4</v>
      </c>
      <c r="M179" s="1">
        <v>197154.3</v>
      </c>
      <c r="N179" s="6"/>
    </row>
    <row r="180" spans="1:14" ht="16.899999999999999" hidden="1" customHeight="1" x14ac:dyDescent="0.3">
      <c r="A180" s="22"/>
      <c r="B180" s="22"/>
      <c r="C180" s="17"/>
      <c r="D180" s="5">
        <v>388</v>
      </c>
      <c r="E180" s="9" t="s">
        <v>117</v>
      </c>
      <c r="F180" s="5">
        <v>3</v>
      </c>
      <c r="G180" s="9" t="s">
        <v>117</v>
      </c>
      <c r="H180" s="5"/>
      <c r="I180" s="5"/>
      <c r="J180" s="5" t="s">
        <v>98</v>
      </c>
      <c r="K180" s="1">
        <v>42112.5</v>
      </c>
      <c r="L180" s="1">
        <v>42112.5</v>
      </c>
      <c r="M180" s="1">
        <v>42112.5</v>
      </c>
      <c r="N180" s="6"/>
    </row>
    <row r="181" spans="1:14" ht="16.899999999999999" hidden="1" customHeight="1" x14ac:dyDescent="0.3">
      <c r="A181" s="22"/>
      <c r="B181" s="22"/>
      <c r="C181" s="17"/>
      <c r="D181" s="5">
        <v>388</v>
      </c>
      <c r="E181" s="9" t="s">
        <v>117</v>
      </c>
      <c r="F181" s="5">
        <v>3</v>
      </c>
      <c r="G181" s="9" t="s">
        <v>117</v>
      </c>
      <c r="H181" s="5"/>
      <c r="I181" s="5"/>
      <c r="J181" s="5" t="s">
        <v>98</v>
      </c>
      <c r="K181" s="1">
        <v>6621.9</v>
      </c>
      <c r="L181" s="1">
        <v>6621.9</v>
      </c>
      <c r="M181" s="1">
        <v>6621.9</v>
      </c>
      <c r="N181" s="6"/>
    </row>
    <row r="182" spans="1:14" ht="16.899999999999999" hidden="1" customHeight="1" x14ac:dyDescent="0.3">
      <c r="A182" s="22"/>
      <c r="B182" s="22"/>
      <c r="C182" s="17"/>
      <c r="D182" s="5" t="s">
        <v>33</v>
      </c>
      <c r="E182" s="9" t="s">
        <v>117</v>
      </c>
      <c r="F182" s="5">
        <v>3</v>
      </c>
      <c r="G182" s="9" t="s">
        <v>117</v>
      </c>
      <c r="H182" s="5" t="s">
        <v>76</v>
      </c>
      <c r="I182" s="5" t="s">
        <v>97</v>
      </c>
      <c r="J182" s="5" t="s">
        <v>40</v>
      </c>
      <c r="K182" s="1">
        <v>450</v>
      </c>
      <c r="L182" s="1">
        <v>450</v>
      </c>
      <c r="M182" s="1">
        <v>450</v>
      </c>
      <c r="N182" s="6"/>
    </row>
    <row r="183" spans="1:14" ht="16.899999999999999" hidden="1" customHeight="1" x14ac:dyDescent="0.3">
      <c r="A183" s="22"/>
      <c r="B183" s="22"/>
      <c r="C183" s="17"/>
      <c r="D183" s="5" t="s">
        <v>33</v>
      </c>
      <c r="E183" s="9" t="s">
        <v>117</v>
      </c>
      <c r="F183" s="5">
        <v>3</v>
      </c>
      <c r="G183" s="9" t="s">
        <v>117</v>
      </c>
      <c r="H183" s="5" t="s">
        <v>76</v>
      </c>
      <c r="I183" s="5" t="s">
        <v>97</v>
      </c>
      <c r="J183" s="5" t="s">
        <v>62</v>
      </c>
      <c r="K183" s="1">
        <v>2.4</v>
      </c>
      <c r="L183" s="1">
        <v>4.4000000000000004</v>
      </c>
      <c r="M183" s="1">
        <v>4.2</v>
      </c>
      <c r="N183" s="6"/>
    </row>
    <row r="184" spans="1:14" ht="16.899999999999999" hidden="1" customHeight="1" x14ac:dyDescent="0.3">
      <c r="A184" s="22"/>
      <c r="B184" s="22"/>
      <c r="C184" s="18"/>
      <c r="D184" s="5" t="s">
        <v>33</v>
      </c>
      <c r="E184" s="9" t="s">
        <v>117</v>
      </c>
      <c r="F184" s="5">
        <v>3</v>
      </c>
      <c r="G184" s="9" t="s">
        <v>117</v>
      </c>
      <c r="H184" s="5" t="s">
        <v>76</v>
      </c>
      <c r="I184" s="5" t="s">
        <v>97</v>
      </c>
      <c r="J184" s="5" t="s">
        <v>57</v>
      </c>
      <c r="K184" s="1">
        <v>350</v>
      </c>
      <c r="L184" s="1">
        <v>176.1</v>
      </c>
      <c r="M184" s="1">
        <v>176</v>
      </c>
      <c r="N184" s="6"/>
    </row>
    <row r="185" spans="1:14" ht="63" customHeight="1" x14ac:dyDescent="0.3">
      <c r="A185" s="22"/>
      <c r="B185" s="22"/>
      <c r="C185" s="4" t="s">
        <v>35</v>
      </c>
      <c r="D185" s="5" t="s">
        <v>25</v>
      </c>
      <c r="E185" s="9" t="s">
        <v>117</v>
      </c>
      <c r="F185" s="5">
        <v>3</v>
      </c>
      <c r="G185" s="9" t="s">
        <v>117</v>
      </c>
      <c r="H185" s="5" t="s">
        <v>25</v>
      </c>
      <c r="I185" s="5" t="s">
        <v>25</v>
      </c>
      <c r="J185" s="5" t="s">
        <v>25</v>
      </c>
      <c r="K185" s="1">
        <v>0</v>
      </c>
      <c r="L185" s="1">
        <v>0</v>
      </c>
      <c r="M185" s="1">
        <v>0</v>
      </c>
      <c r="N185" s="6"/>
    </row>
    <row r="186" spans="1:14" ht="16.899999999999999" customHeight="1" x14ac:dyDescent="0.3">
      <c r="A186" s="22" t="s">
        <v>106</v>
      </c>
      <c r="B186" s="22" t="s">
        <v>107</v>
      </c>
      <c r="C186" s="4" t="s">
        <v>24</v>
      </c>
      <c r="D186" s="5" t="s">
        <v>25</v>
      </c>
      <c r="E186" s="9" t="s">
        <v>117</v>
      </c>
      <c r="F186" s="5">
        <v>3</v>
      </c>
      <c r="G186" s="9" t="s">
        <v>118</v>
      </c>
      <c r="H186" s="5" t="s">
        <v>25</v>
      </c>
      <c r="I186" s="5" t="s">
        <v>25</v>
      </c>
      <c r="J186" s="5" t="s">
        <v>25</v>
      </c>
      <c r="K186" s="1">
        <f>K187+K189</f>
        <v>41565</v>
      </c>
      <c r="L186" s="1">
        <f>L187+L189</f>
        <v>10028.299999999999</v>
      </c>
      <c r="M186" s="1">
        <f>M187+M189</f>
        <v>0</v>
      </c>
      <c r="N186" s="6"/>
    </row>
    <row r="187" spans="1:14" ht="15" customHeight="1" x14ac:dyDescent="0.3">
      <c r="A187" s="22"/>
      <c r="B187" s="22"/>
      <c r="C187" s="4" t="s">
        <v>26</v>
      </c>
      <c r="D187" s="5" t="s">
        <v>25</v>
      </c>
      <c r="E187" s="9" t="s">
        <v>117</v>
      </c>
      <c r="F187" s="5">
        <v>3</v>
      </c>
      <c r="G187" s="9" t="s">
        <v>118</v>
      </c>
      <c r="H187" s="5" t="s">
        <v>25</v>
      </c>
      <c r="I187" s="5" t="s">
        <v>25</v>
      </c>
      <c r="J187" s="5" t="s">
        <v>25</v>
      </c>
      <c r="K187" s="1">
        <f>SUM(K188:K188)</f>
        <v>41565</v>
      </c>
      <c r="L187" s="1">
        <f>SUM(L188:L188)</f>
        <v>10028.299999999999</v>
      </c>
      <c r="M187" s="1">
        <f>SUM(M188:M188)</f>
        <v>0</v>
      </c>
      <c r="N187" s="6"/>
    </row>
    <row r="188" spans="1:14" ht="39" customHeight="1" x14ac:dyDescent="0.3">
      <c r="A188" s="22"/>
      <c r="B188" s="22"/>
      <c r="C188" s="10" t="s">
        <v>125</v>
      </c>
      <c r="D188" s="5" t="s">
        <v>31</v>
      </c>
      <c r="E188" s="9" t="s">
        <v>117</v>
      </c>
      <c r="F188" s="5">
        <v>3</v>
      </c>
      <c r="G188" s="9" t="s">
        <v>118</v>
      </c>
      <c r="H188" s="5" t="s">
        <v>41</v>
      </c>
      <c r="I188" s="5" t="s">
        <v>108</v>
      </c>
      <c r="J188" s="5" t="s">
        <v>40</v>
      </c>
      <c r="K188" s="1">
        <v>41565</v>
      </c>
      <c r="L188" s="1">
        <v>10028.299999999999</v>
      </c>
      <c r="M188" s="1">
        <v>0</v>
      </c>
      <c r="N188" s="6"/>
    </row>
    <row r="189" spans="1:14" ht="61.5" customHeight="1" x14ac:dyDescent="0.3">
      <c r="A189" s="22"/>
      <c r="B189" s="22"/>
      <c r="C189" s="4" t="s">
        <v>35</v>
      </c>
      <c r="D189" s="5" t="s">
        <v>25</v>
      </c>
      <c r="E189" s="9" t="s">
        <v>117</v>
      </c>
      <c r="F189" s="5">
        <v>3</v>
      </c>
      <c r="G189" s="9" t="s">
        <v>118</v>
      </c>
      <c r="H189" s="5" t="s">
        <v>25</v>
      </c>
      <c r="I189" s="5" t="s">
        <v>25</v>
      </c>
      <c r="J189" s="5" t="s">
        <v>25</v>
      </c>
      <c r="K189" s="1">
        <v>0</v>
      </c>
      <c r="L189" s="1">
        <v>0</v>
      </c>
      <c r="M189" s="1">
        <v>0</v>
      </c>
      <c r="N189" s="6"/>
    </row>
    <row r="190" spans="1:14" ht="18.75" customHeight="1" x14ac:dyDescent="0.3">
      <c r="A190" s="25" t="s">
        <v>146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4" ht="36" customHeight="1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</sheetData>
  <mergeCells count="63">
    <mergeCell ref="A190:M191"/>
    <mergeCell ref="A1:M1"/>
    <mergeCell ref="A2:M2"/>
    <mergeCell ref="A3:A4"/>
    <mergeCell ref="B3:B4"/>
    <mergeCell ref="C3:C4"/>
    <mergeCell ref="D3:J3"/>
    <mergeCell ref="K3:M3"/>
    <mergeCell ref="A42:A47"/>
    <mergeCell ref="B42:B47"/>
    <mergeCell ref="A6:A21"/>
    <mergeCell ref="B6:B21"/>
    <mergeCell ref="A22:A31"/>
    <mergeCell ref="B22:B31"/>
    <mergeCell ref="A32:A41"/>
    <mergeCell ref="C178:C184"/>
    <mergeCell ref="B32:B41"/>
    <mergeCell ref="A65:A68"/>
    <mergeCell ref="B65:B68"/>
    <mergeCell ref="A73:A85"/>
    <mergeCell ref="B73:B85"/>
    <mergeCell ref="A48:A51"/>
    <mergeCell ref="B48:B51"/>
    <mergeCell ref="A52:A64"/>
    <mergeCell ref="B52:B64"/>
    <mergeCell ref="A69:A72"/>
    <mergeCell ref="B69:B72"/>
    <mergeCell ref="A86:A98"/>
    <mergeCell ref="B86:B98"/>
    <mergeCell ref="A99:A117"/>
    <mergeCell ref="B99:B117"/>
    <mergeCell ref="C111:C116"/>
    <mergeCell ref="C101:C103"/>
    <mergeCell ref="C94:C96"/>
    <mergeCell ref="C88:C90"/>
    <mergeCell ref="C91:C93"/>
    <mergeCell ref="A118:A123"/>
    <mergeCell ref="B118:B123"/>
    <mergeCell ref="A124:A131"/>
    <mergeCell ref="B124:B131"/>
    <mergeCell ref="C129:C130"/>
    <mergeCell ref="A132:A135"/>
    <mergeCell ref="B132:B135"/>
    <mergeCell ref="A136:A139"/>
    <mergeCell ref="B136:B139"/>
    <mergeCell ref="A140:A145"/>
    <mergeCell ref="B140:B145"/>
    <mergeCell ref="C56:C62"/>
    <mergeCell ref="C44:C46"/>
    <mergeCell ref="C37:C39"/>
    <mergeCell ref="C34:C36"/>
    <mergeCell ref="A186:A189"/>
    <mergeCell ref="B186:B189"/>
    <mergeCell ref="A157:A160"/>
    <mergeCell ref="B157:B160"/>
    <mergeCell ref="A161:A185"/>
    <mergeCell ref="B161:B185"/>
    <mergeCell ref="C164:C177"/>
    <mergeCell ref="A146:A152"/>
    <mergeCell ref="B146:B152"/>
    <mergeCell ref="C149:C150"/>
    <mergeCell ref="A153:A156"/>
    <mergeCell ref="B153:B156"/>
  </mergeCells>
  <printOptions horizontalCentered="1"/>
  <pageMargins left="0.48" right="0.43" top="0.78740157480314965" bottom="0.46" header="0.31496062992125984" footer="0.31496062992125984"/>
  <pageSetup paperSize="256" scale="74" fitToHeight="0" orientation="landscape" r:id="rId1"/>
  <headerFooter differentFirst="1">
    <oddHeader>&amp;C&amp;P</oddHeader>
  </headerFooter>
  <rowBreaks count="7" manualBreakCount="7">
    <brk id="17" max="12" man="1"/>
    <brk id="30" max="12" man="1"/>
    <brk id="49" max="12" man="1"/>
    <brk id="67" max="12" man="1"/>
    <brk id="96" max="12" man="1"/>
    <brk id="119" max="12" man="1"/>
    <brk id="1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20</vt:lpstr>
      <vt:lpstr>'Таблица 20'!Заголовки_для_печати</vt:lpstr>
      <vt:lpstr>'Таблица 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Берновская Анастасия Михайловна</dc:creator>
  <cp:lastModifiedBy>Борисова Ольга Владимировна</cp:lastModifiedBy>
  <cp:lastPrinted>2019-02-26T07:43:42Z</cp:lastPrinted>
  <dcterms:created xsi:type="dcterms:W3CDTF">2017-04-18T11:42:27Z</dcterms:created>
  <dcterms:modified xsi:type="dcterms:W3CDTF">2019-02-26T07:49:41Z</dcterms:modified>
</cp:coreProperties>
</file>