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Субъекты РФ в 2018\Отчеты 2018\ГОДОВОЙ ОТЧЕТ\"/>
    </mc:Choice>
  </mc:AlternateContent>
  <bookViews>
    <workbookView xWindow="0" yWindow="0" windowWidth="28800" windowHeight="12435"/>
  </bookViews>
  <sheets>
    <sheet name="стр.1_3" sheetId="1" r:id="rId1"/>
    <sheet name="Субсидия доступность" sheetId="2" r:id="rId2"/>
    <sheet name="Субсидия проф образование" sheetId="3" r:id="rId3"/>
    <sheet name="Субсидия реабилитация" sheetId="5" r:id="rId4"/>
  </sheets>
  <definedNames>
    <definedName name="_xlnm._FilterDatabase" localSheetId="1" hidden="1">'Субсидия доступность'!$A$1:$W$83</definedName>
    <definedName name="_xlnm.Print_Titles" localSheetId="0">стр.1_3!$5:$5</definedName>
    <definedName name="_xlnm.Print_Area" localSheetId="0">стр.1_3!$A$1:$E$180</definedName>
  </definedNames>
  <calcPr calcId="152511"/>
</workbook>
</file>

<file path=xl/calcChain.xml><?xml version="1.0" encoding="utf-8"?>
<calcChain xmlns="http://schemas.openxmlformats.org/spreadsheetml/2006/main">
  <c r="E7" i="1" l="1"/>
  <c r="E72" i="1" l="1"/>
  <c r="D72" i="1"/>
  <c r="D92" i="1"/>
  <c r="D18" i="1" l="1"/>
  <c r="D40" i="1"/>
  <c r="D90" i="1"/>
  <c r="D106" i="1"/>
  <c r="E5" i="5"/>
  <c r="F11" i="1" l="1"/>
  <c r="F13" i="1"/>
  <c r="F14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3" i="1"/>
  <c r="F74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E64" i="1" l="1"/>
  <c r="D64" i="1"/>
  <c r="F64" i="1" s="1"/>
  <c r="E16" i="1"/>
  <c r="D16" i="1"/>
  <c r="F16" i="1" s="1"/>
  <c r="F18" i="1"/>
  <c r="E24" i="1"/>
  <c r="D24" i="1"/>
  <c r="E40" i="1"/>
  <c r="E48" i="1"/>
  <c r="D48" i="1"/>
  <c r="E56" i="1"/>
  <c r="D56" i="1"/>
  <c r="E91" i="1"/>
  <c r="D91" i="1"/>
  <c r="E81" i="1"/>
  <c r="D81" i="1"/>
  <c r="D76" i="1"/>
  <c r="E98" i="1"/>
  <c r="D98" i="1"/>
  <c r="E106" i="1"/>
  <c r="E114" i="1"/>
  <c r="D114" i="1"/>
  <c r="E130" i="1"/>
  <c r="D130" i="1"/>
  <c r="E131" i="1"/>
  <c r="D131" i="1"/>
  <c r="E138" i="1"/>
  <c r="D138" i="1"/>
  <c r="E146" i="1"/>
  <c r="D146" i="1"/>
  <c r="E162" i="1" l="1"/>
  <c r="D162" i="1"/>
  <c r="E170" i="1"/>
  <c r="D170" i="1"/>
  <c r="D123" i="1"/>
  <c r="D73" i="1" s="1"/>
  <c r="F90" i="1" l="1"/>
  <c r="E6" i="5"/>
  <c r="D124" i="1" s="1"/>
  <c r="D75" i="1" s="1"/>
  <c r="F5" i="5"/>
  <c r="E4" i="5"/>
  <c r="F72" i="1" l="1"/>
  <c r="F75" i="1"/>
  <c r="D9" i="1"/>
  <c r="F124" i="1"/>
  <c r="D122" i="1"/>
  <c r="F122" i="1" s="1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F9" i="1" l="1"/>
  <c r="H6" i="5"/>
  <c r="I4" i="5"/>
  <c r="I74" i="2"/>
  <c r="J5" i="5"/>
  <c r="I56" i="2" l="1"/>
  <c r="I20" i="2"/>
  <c r="I6" i="2"/>
  <c r="I3" i="2" l="1"/>
  <c r="I4" i="2"/>
  <c r="I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5" i="2"/>
  <c r="I76" i="2"/>
  <c r="I77" i="2"/>
  <c r="I78" i="2"/>
  <c r="I79" i="2"/>
  <c r="I80" i="2"/>
  <c r="I81" i="2"/>
  <c r="I82" i="2"/>
  <c r="I83" i="2"/>
  <c r="E132" i="1" l="1"/>
  <c r="D132" i="1"/>
  <c r="D6" i="5" l="1"/>
  <c r="E123" i="1" s="1"/>
  <c r="G6" i="5"/>
  <c r="C6" i="5"/>
  <c r="J4" i="5"/>
  <c r="E73" i="1" l="1"/>
  <c r="F4" i="5"/>
  <c r="F6" i="5" s="1"/>
  <c r="E124" i="1" s="1"/>
  <c r="E122" i="1" s="1"/>
  <c r="D12" i="5" l="1"/>
  <c r="I5" i="5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3" i="2"/>
  <c r="F2" i="3"/>
  <c r="E92" i="1" s="1"/>
  <c r="E90" i="1" s="1"/>
  <c r="E2" i="3"/>
  <c r="D2" i="3"/>
  <c r="C2" i="3"/>
  <c r="L2" i="2" l="1"/>
  <c r="K4" i="2"/>
  <c r="O4" i="2" s="1"/>
  <c r="K5" i="2"/>
  <c r="K6" i="2"/>
  <c r="O6" i="2" s="1"/>
  <c r="K7" i="2"/>
  <c r="O7" i="2" s="1"/>
  <c r="K8" i="2"/>
  <c r="K9" i="2"/>
  <c r="K10" i="2"/>
  <c r="O10" i="2" s="1"/>
  <c r="K11" i="2"/>
  <c r="K12" i="2"/>
  <c r="K13" i="2"/>
  <c r="O13" i="2" s="1"/>
  <c r="K14" i="2"/>
  <c r="K15" i="2"/>
  <c r="O15" i="2" s="1"/>
  <c r="K16" i="2"/>
  <c r="O16" i="2" s="1"/>
  <c r="K17" i="2"/>
  <c r="K18" i="2"/>
  <c r="K19" i="2"/>
  <c r="O19" i="2" s="1"/>
  <c r="K20" i="2"/>
  <c r="K21" i="2"/>
  <c r="O21" i="2" s="1"/>
  <c r="K22" i="2"/>
  <c r="O22" i="2" s="1"/>
  <c r="K23" i="2"/>
  <c r="K24" i="2"/>
  <c r="K25" i="2"/>
  <c r="K26" i="2"/>
  <c r="O26" i="2" s="1"/>
  <c r="K27" i="2"/>
  <c r="K28" i="2"/>
  <c r="K29" i="2"/>
  <c r="K30" i="2"/>
  <c r="K31" i="2"/>
  <c r="K32" i="2"/>
  <c r="O32" i="2" s="1"/>
  <c r="K33" i="2"/>
  <c r="O33" i="2" s="1"/>
  <c r="K34" i="2"/>
  <c r="O34" i="2" s="1"/>
  <c r="K35" i="2"/>
  <c r="K36" i="2"/>
  <c r="O36" i="2" s="1"/>
  <c r="K37" i="2"/>
  <c r="K38" i="2"/>
  <c r="K39" i="2"/>
  <c r="O39" i="2" s="1"/>
  <c r="K40" i="2"/>
  <c r="K41" i="2"/>
  <c r="O41" i="2" s="1"/>
  <c r="K42" i="2"/>
  <c r="K43" i="2"/>
  <c r="K44" i="2"/>
  <c r="K45" i="2"/>
  <c r="O45" i="2" s="1"/>
  <c r="K46" i="2"/>
  <c r="K47" i="2"/>
  <c r="O47" i="2" s="1"/>
  <c r="K48" i="2"/>
  <c r="O48" i="2" s="1"/>
  <c r="K49" i="2"/>
  <c r="O49" i="2" s="1"/>
  <c r="K50" i="2"/>
  <c r="K51" i="2"/>
  <c r="O51" i="2" s="1"/>
  <c r="K52" i="2"/>
  <c r="K53" i="2"/>
  <c r="K54" i="2"/>
  <c r="O54" i="2" s="1"/>
  <c r="K55" i="2"/>
  <c r="O55" i="2" s="1"/>
  <c r="K56" i="2"/>
  <c r="O56" i="2" s="1"/>
  <c r="K57" i="2"/>
  <c r="O57" i="2" s="1"/>
  <c r="K58" i="2"/>
  <c r="O58" i="2" s="1"/>
  <c r="K59" i="2"/>
  <c r="O59" i="2" s="1"/>
  <c r="K60" i="2"/>
  <c r="K61" i="2"/>
  <c r="O61" i="2" s="1"/>
  <c r="K62" i="2"/>
  <c r="K63" i="2"/>
  <c r="K64" i="2"/>
  <c r="K65" i="2"/>
  <c r="O65" i="2" s="1"/>
  <c r="K66" i="2"/>
  <c r="O66" i="2" s="1"/>
  <c r="K67" i="2"/>
  <c r="K68" i="2"/>
  <c r="O68" i="2" s="1"/>
  <c r="K69" i="2"/>
  <c r="O69" i="2" s="1"/>
  <c r="K70" i="2"/>
  <c r="K71" i="2"/>
  <c r="O71" i="2" s="1"/>
  <c r="K72" i="2"/>
  <c r="K73" i="2"/>
  <c r="O73" i="2" s="1"/>
  <c r="K74" i="2"/>
  <c r="K75" i="2"/>
  <c r="O75" i="2" s="1"/>
  <c r="K76" i="2"/>
  <c r="K77" i="2"/>
  <c r="K78" i="2"/>
  <c r="K79" i="2"/>
  <c r="O79" i="2" s="1"/>
  <c r="K80" i="2"/>
  <c r="O80" i="2" s="1"/>
  <c r="K81" i="2"/>
  <c r="O81" i="2" s="1"/>
  <c r="K82" i="2"/>
  <c r="O82" i="2" s="1"/>
  <c r="K83" i="2"/>
  <c r="O83" i="2" s="1"/>
  <c r="K3" i="2"/>
  <c r="O3" i="2" s="1"/>
  <c r="G2" i="2"/>
  <c r="E75" i="1"/>
  <c r="E78" i="1"/>
  <c r="F2" i="2"/>
  <c r="E33" i="1" s="1"/>
  <c r="D2" i="2"/>
  <c r="C2" i="2"/>
  <c r="E76" i="1"/>
  <c r="D77" i="1"/>
  <c r="E77" i="1"/>
  <c r="D79" i="1"/>
  <c r="E79" i="1"/>
  <c r="D80" i="1"/>
  <c r="E80" i="1"/>
  <c r="D19" i="1"/>
  <c r="E19" i="1"/>
  <c r="D20" i="1"/>
  <c r="D11" i="1" s="1"/>
  <c r="E20" i="1"/>
  <c r="D21" i="1"/>
  <c r="E21" i="1"/>
  <c r="D22" i="1"/>
  <c r="E22" i="1"/>
  <c r="D23" i="1"/>
  <c r="E23" i="1"/>
  <c r="E10" i="1" l="1"/>
  <c r="F76" i="1"/>
  <c r="E17" i="1"/>
  <c r="D13" i="1"/>
  <c r="E14" i="1"/>
  <c r="E13" i="1"/>
  <c r="D14" i="1"/>
  <c r="I2" i="2"/>
  <c r="D33" i="1"/>
  <c r="E12" i="1"/>
  <c r="E11" i="1"/>
  <c r="D12" i="1"/>
  <c r="F12" i="1" s="1"/>
  <c r="O77" i="2"/>
  <c r="O67" i="2"/>
  <c r="P67" i="2" s="1"/>
  <c r="O63" i="2"/>
  <c r="P63" i="2" s="1"/>
  <c r="O78" i="2"/>
  <c r="P78" i="2" s="1"/>
  <c r="O76" i="2"/>
  <c r="P76" i="2" s="1"/>
  <c r="O74" i="2"/>
  <c r="P74" i="2" s="1"/>
  <c r="O72" i="2"/>
  <c r="P72" i="2" s="1"/>
  <c r="O70" i="2"/>
  <c r="O64" i="2"/>
  <c r="P64" i="2" s="1"/>
  <c r="O62" i="2"/>
  <c r="P62" i="2" s="1"/>
  <c r="O60" i="2"/>
  <c r="P60" i="2" s="1"/>
  <c r="O52" i="2"/>
  <c r="O50" i="2"/>
  <c r="P50" i="2" s="1"/>
  <c r="O46" i="2"/>
  <c r="O44" i="2"/>
  <c r="P44" i="2" s="1"/>
  <c r="O42" i="2"/>
  <c r="P42" i="2" s="1"/>
  <c r="O40" i="2"/>
  <c r="P40" i="2" s="1"/>
  <c r="O38" i="2"/>
  <c r="O30" i="2"/>
  <c r="O28" i="2"/>
  <c r="P28" i="2" s="1"/>
  <c r="O24" i="2"/>
  <c r="P24" i="2" s="1"/>
  <c r="O20" i="2"/>
  <c r="P20" i="2" s="1"/>
  <c r="O18" i="2"/>
  <c r="O14" i="2"/>
  <c r="O12" i="2"/>
  <c r="P12" i="2" s="1"/>
  <c r="O8" i="2"/>
  <c r="O53" i="2"/>
  <c r="P53" i="2" s="1"/>
  <c r="O43" i="2"/>
  <c r="O37" i="2"/>
  <c r="O35" i="2"/>
  <c r="P35" i="2" s="1"/>
  <c r="O31" i="2"/>
  <c r="P31" i="2" s="1"/>
  <c r="O29" i="2"/>
  <c r="P29" i="2" s="1"/>
  <c r="O27" i="2"/>
  <c r="P27" i="2" s="1"/>
  <c r="O25" i="2"/>
  <c r="P25" i="2" s="1"/>
  <c r="O23" i="2"/>
  <c r="O17" i="2"/>
  <c r="P17" i="2" s="1"/>
  <c r="O11" i="2"/>
  <c r="P11" i="2" s="1"/>
  <c r="O9" i="2"/>
  <c r="O5" i="2"/>
  <c r="P5" i="2" s="1"/>
  <c r="K2" i="2"/>
  <c r="E2" i="2"/>
  <c r="D74" i="1"/>
  <c r="H2" i="2"/>
  <c r="E74" i="1"/>
  <c r="D10" i="1"/>
  <c r="F10" i="1" l="1"/>
  <c r="D17" i="1"/>
  <c r="D32" i="1"/>
  <c r="F32" i="1" s="1"/>
  <c r="D15" i="1"/>
  <c r="F15" i="1" s="1"/>
  <c r="E8" i="1"/>
  <c r="D8" i="1"/>
  <c r="D7" i="1" s="1"/>
  <c r="E34" i="1"/>
  <c r="F7" i="1" l="1"/>
  <c r="F8" i="1"/>
  <c r="E18" i="1"/>
  <c r="E15" i="1" s="1"/>
  <c r="E32" i="1"/>
  <c r="E9" i="1" l="1"/>
</calcChain>
</file>

<file path=xl/sharedStrings.xml><?xml version="1.0" encoding="utf-8"?>
<sst xmlns="http://schemas.openxmlformats.org/spreadsheetml/2006/main" count="393" uniqueCount="178">
  <si>
    <t>Статус</t>
  </si>
  <si>
    <t>Наименование государственной программы, подпрограммы государственной программы, федеральной целевой программы (подпрограммы федеральной целевой программы), ведомственной целевой программы, основного мероприятия</t>
  </si>
  <si>
    <t>федеральный бюджет</t>
  </si>
  <si>
    <t>юридические лица</t>
  </si>
  <si>
    <t>Таблица 21</t>
  </si>
  <si>
    <t>Государственная программа</t>
  </si>
  <si>
    <t>Всего:</t>
  </si>
  <si>
    <t>территориальные государственные 
внебюджетные фонды</t>
  </si>
  <si>
    <t>Источники ресурсного 
обеспечения</t>
  </si>
  <si>
    <t>ИНФОРМАЦИЯ
о расходах федерального бюджета, бюджетов государственных внебюджетных фондов Российской Федерации,
консолидированных бюджетов субъектов Российской Федерации и юридических лиц на реализацию целей
государственной программы Российской Федерации (тыс. руб.)</t>
  </si>
  <si>
    <t>территориальные государственные
внебюджетные фонды</t>
  </si>
  <si>
    <t>государственные внебюджетные фонды
Российской Федерации</t>
  </si>
  <si>
    <t xml:space="preserve">Оценка 
расходов </t>
  </si>
  <si>
    <t xml:space="preserve">Фактические 
расходы </t>
  </si>
  <si>
    <r>
      <t xml:space="preserve">В том числе государственные корпорации </t>
    </r>
    <r>
      <rPr>
        <sz val="10"/>
        <rFont val="Times New Roman"/>
        <family val="1"/>
        <charset val="204"/>
      </rPr>
      <t xml:space="preserve"> и публичные акционерные общества с государственным участием</t>
    </r>
  </si>
  <si>
    <r>
      <t>*</t>
    </r>
    <r>
      <rPr>
        <i/>
        <sz val="10"/>
        <rFont val="Times New Roman"/>
        <family val="1"/>
        <charset val="204"/>
      </rPr>
      <t>Справочно:</t>
    </r>
    <r>
      <rPr>
        <sz val="10"/>
        <rFont val="Times New Roman"/>
        <family val="1"/>
        <charset val="204"/>
      </rPr>
      <t xml:space="preserve">
источники финансирования дефицита федерального бюджета </t>
    </r>
  </si>
  <si>
    <t>№
п/п</t>
  </si>
  <si>
    <t>Субъект
Российской Федерации</t>
  </si>
  <si>
    <t>Всего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</si>
  <si>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</si>
  <si>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</si>
  <si>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</si>
  <si>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</si>
  <si>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</si>
  <si>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</si>
  <si>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</si>
  <si>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</si>
  <si>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</si>
  <si>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</si>
  <si>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</si>
  <si>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</si>
  <si>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</si>
  <si>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</si>
  <si>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</si>
  <si>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</si>
  <si>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</si>
  <si>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</si>
  <si>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</si>
  <si>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</si>
  <si>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</si>
  <si>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</si>
  <si>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</si>
  <si>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</si>
  <si>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</si>
  <si>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</si>
  <si>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</si>
  <si>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</si>
  <si>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</si>
  <si>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</si>
  <si>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</si>
  <si>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</si>
  <si>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</si>
  <si>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</si>
  <si>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</si>
  <si>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</si>
  <si>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</si>
  <si>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</si>
  <si>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</si>
  <si>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</si>
  <si>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</si>
  <si>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</si>
  <si>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</si>
  <si>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</si>
  <si>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</si>
  <si>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</si>
  <si>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</si>
  <si>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</si>
  <si>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</si>
  <si>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</si>
  <si>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</si>
  <si>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</si>
  <si>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</si>
  <si>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</si>
  <si>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</si>
  <si>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</si>
  <si>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</si>
  <si>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</si>
  <si>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</si>
  <si>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</si>
  <si>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</si>
  <si>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</si>
  <si>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</si>
  <si>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</si>
  <si>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</si>
  <si>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</si>
  <si>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</si>
  <si>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</si>
  <si>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</si>
  <si>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</si>
  <si>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</si>
  <si>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</si>
  <si>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</si>
  <si>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</si>
  <si>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</si>
  <si>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Ямало-Ненецкий автономный округ</t>
  </si>
  <si>
    <t>Объем субсидии (тыс. рублей)</t>
  </si>
  <si>
    <t>Факт по отчету (ФБ)</t>
  </si>
  <si>
    <t>Факт по отчету (субъект)</t>
  </si>
  <si>
    <t>Общий объем ФБ+БС</t>
  </si>
  <si>
    <t>Ханты-Мансийский автономный округ - Югра</t>
  </si>
  <si>
    <t>Объем средств субъекта (тыс. рублей)</t>
  </si>
  <si>
    <t>Республика Адыгея (Адыгея)</t>
  </si>
  <si>
    <t>Республика Северная Осетия - Алания</t>
  </si>
  <si>
    <t>Астраханская область</t>
  </si>
  <si>
    <t>город федерального значения Севастополь</t>
  </si>
  <si>
    <t>Умньшение бюджета субъекта</t>
  </si>
  <si>
    <t>Уменьшение субсидии</t>
  </si>
  <si>
    <t>%</t>
  </si>
  <si>
    <t>Предельный</t>
  </si>
  <si>
    <t>Субъект</t>
  </si>
  <si>
    <t>Дельта</t>
  </si>
  <si>
    <t>N</t>
  </si>
  <si>
    <t>Субъект РФ</t>
  </si>
  <si>
    <t>Федеральный бюджет</t>
  </si>
  <si>
    <t>Региональный бюджет</t>
  </si>
  <si>
    <t>Итого</t>
  </si>
  <si>
    <t xml:space="preserve">% </t>
  </si>
  <si>
    <t>Факт</t>
  </si>
  <si>
    <t>Остаток</t>
  </si>
  <si>
    <t>1</t>
  </si>
  <si>
    <t>2</t>
  </si>
  <si>
    <t>План</t>
  </si>
  <si>
    <t>консолидированные бюджеты субъектов 
Российской Федерации*</t>
  </si>
  <si>
    <t>государственные внебюджетные фонды**
Российской Федерации</t>
  </si>
  <si>
    <t>государственные внебюджетные фонды
Российской Федерации**</t>
  </si>
  <si>
    <t>консолидированные бюджеты субъектов
Российской Федерации*</t>
  </si>
  <si>
    <t>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</si>
  <si>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Подпрограмма 1 </t>
  </si>
  <si>
    <t>"Доступная среда" на 2011-2020 годы</t>
  </si>
  <si>
    <t>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</si>
  <si>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ОМ 1.2 </t>
  </si>
  <si>
    <t>Совершенствование системы комплексной реабилитации и абилитации инвалидов</t>
  </si>
  <si>
    <t xml:space="preserve">Подпрограмма 2. </t>
  </si>
  <si>
    <t>Предоставление государственных гарантий инвалидам</t>
  </si>
  <si>
    <t xml:space="preserve">ОМ 2.2 </t>
  </si>
  <si>
    <t>Содействие реализации мероприятий субъектов Российской Федерации в сфере реабилитации и абилитации инвалидов</t>
  </si>
  <si>
    <t xml:space="preserve">ОМ 2.6 
</t>
  </si>
  <si>
    <t>Подпрограмма 3.</t>
  </si>
  <si>
    <t xml:space="preserve">Совершенствование государственной системы
медико-социальной экспертизы
</t>
  </si>
  <si>
    <t>Республика Адыгея</t>
  </si>
  <si>
    <t>Республика Татарстан</t>
  </si>
  <si>
    <t>Рязанска область</t>
  </si>
  <si>
    <t>Сратовская область</t>
  </si>
  <si>
    <t>город Санкт-Петербург</t>
  </si>
  <si>
    <t>Ханты-Мансийский автономный округ</t>
  </si>
  <si>
    <t>ОМ 1.1</t>
  </si>
  <si>
    <t>Нормативно-правовое и организационно-методическое обеспечение реализации мероприятий в области формирования доступной среды</t>
  </si>
  <si>
    <t>Реализация мероприятий, направленных на расширение использования русского жестового языка</t>
  </si>
  <si>
    <t>ОМ 1.3</t>
  </si>
  <si>
    <t>ОМ 1.4</t>
  </si>
  <si>
    <t>ОМ 1.5</t>
  </si>
  <si>
    <t>Обеспечение информационной доступности для инвалидов</t>
  </si>
  <si>
    <t>Организация социологических исследований и общественно-просветительских кампаний в сфере формирования доступной среды для инвалидов и других маломобильных групп населения</t>
  </si>
  <si>
    <t>ОМ 1.6</t>
  </si>
  <si>
    <t>Обеспечение беспрепятственного доступа для инвалидов и других маломобильных групп населения к местам проведения праздничных мероприятий</t>
  </si>
  <si>
    <t>ОМ 2.1</t>
  </si>
  <si>
    <t>Нормативно-правовое и организационно-методическое обеспечение реализации мероприятий, направленных на совершенствование комплексной реабилитации и абилитации инвалидов</t>
  </si>
  <si>
    <t>ОМ 2.3</t>
  </si>
  <si>
    <t>Повышение квалификации специалистов в сфере реабилитации и абилитации инвалидов</t>
  </si>
  <si>
    <t>ОМ 2.4</t>
  </si>
  <si>
    <t>Оказание государственной поддержки общественным организациям инвалидов и иным некоммерческим организациям</t>
  </si>
  <si>
    <t>ОМ 2.5</t>
  </si>
  <si>
    <t>Реализация мероприятий, направленных на формирование современной отечественной отрасли производства товаров для инвалидов, в том числе средств реабилитации</t>
  </si>
  <si>
    <t xml:space="preserve">ОМ 3.1
</t>
  </si>
  <si>
    <t>Совершенствование организации и проведения медико-социальной экспертизы</t>
  </si>
  <si>
    <t xml:space="preserve">ОМ 3.2
</t>
  </si>
  <si>
    <t>Повышение квалификации специалистов учреждений медико-социальной экспертизы</t>
  </si>
  <si>
    <t xml:space="preserve">ОМ 3.3
</t>
  </si>
  <si>
    <t>Организация и проведение пилотных проектов в субъектах Российской Федерации</t>
  </si>
  <si>
    <t xml:space="preserve">ОМ 3.4
</t>
  </si>
  <si>
    <t>Обеспечение деятельности учреждений медико-социальной экспертизы</t>
  </si>
  <si>
    <t xml:space="preserve">ОМ 3.5
</t>
  </si>
  <si>
    <t>Укрепление материально-технической базы учреждений медико-социальной экспертизы</t>
  </si>
  <si>
    <t>федеральный бюджет*</t>
  </si>
  <si>
    <t>консолидированные бюджеты субъектов 
Российской Федерации</t>
  </si>
  <si>
    <t>государственные внебюджетные фонды
Российской Федераци</t>
  </si>
  <si>
    <t>консолидированные бюджеты субъектов
Российской Федерации</t>
  </si>
  <si>
    <t xml:space="preserve">
*Фактические расходы указаны в соответствии с отчетами субъектов Российской Фдереации
** кассовый расход ФСС по состоянию на  31.12.2018  в размере 27 947 086,02 тыс. руб. осуществлен исходя из предусмотренных ФСС на 2018 год (сводная бюджетная роспись ФСС  на 31.12.2018г. - 27 215 468,0  тыс.руб.,  с учетом переходящих остатков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</si>
</sst>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Arial"/>
      <family val="2"/>
    </font>
    <font>
      <sz val="12"/>
      <name val="Times New Roman"/>
      <family val="1"/>
    </font>
    <font>
      <sz val="12"/>
      <name val="Trebuchet MS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1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/>
    </xf>
    <xf numFmtId="4" fontId="0" fillId="0" borderId="0" xfId="0" applyNumberFormat="1"/>
    <xf numFmtId="2" fontId="16" fillId="0" borderId="2" xfId="0" applyNumberFormat="1" applyFont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4" fontId="0" fillId="6" borderId="0" xfId="0" applyNumberFormat="1" applyFill="1"/>
    <xf numFmtId="0" fontId="13" fillId="0" borderId="9" xfId="0" applyNumberFormat="1" applyFont="1" applyBorder="1" applyAlignment="1">
      <alignment horizontal="left" vertical="center"/>
    </xf>
    <xf numFmtId="0" fontId="13" fillId="0" borderId="9" xfId="0" applyNumberFormat="1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2" xfId="0" applyNumberFormat="1" applyFont="1" applyBorder="1" applyAlignment="1">
      <alignment horizontal="left" vertical="center"/>
    </xf>
    <xf numFmtId="0" fontId="13" fillId="0" borderId="2" xfId="0" applyNumberFormat="1" applyFont="1" applyBorder="1" applyAlignment="1">
      <alignment horizontal="center" vertical="top" wrapText="1"/>
    </xf>
    <xf numFmtId="0" fontId="14" fillId="4" borderId="2" xfId="0" applyFont="1" applyFill="1" applyBorder="1" applyAlignment="1">
      <alignment horizontal="left"/>
    </xf>
    <xf numFmtId="0" fontId="13" fillId="4" borderId="2" xfId="0" applyNumberFormat="1" applyFont="1" applyFill="1" applyBorder="1" applyAlignment="1">
      <alignment vertical="center" wrapText="1"/>
    </xf>
    <xf numFmtId="2" fontId="16" fillId="6" borderId="2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2" fontId="0" fillId="6" borderId="2" xfId="0" applyNumberForma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7" borderId="2" xfId="0" applyNumberForma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/>
    </xf>
    <xf numFmtId="4" fontId="13" fillId="6" borderId="2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>
      <alignment horizontal="center" vertical="center"/>
    </xf>
    <xf numFmtId="0" fontId="0" fillId="6" borderId="0" xfId="0" applyFill="1"/>
    <xf numFmtId="0" fontId="9" fillId="8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vertical="center" wrapText="1"/>
    </xf>
    <xf numFmtId="4" fontId="9" fillId="8" borderId="2" xfId="0" applyNumberFormat="1" applyFont="1" applyFill="1" applyBorder="1" applyAlignment="1">
      <alignment horizontal="center" vertical="center" wrapText="1"/>
    </xf>
    <xf numFmtId="4" fontId="15" fillId="6" borderId="0" xfId="0" applyNumberFormat="1" applyFont="1" applyFill="1"/>
    <xf numFmtId="2" fontId="0" fillId="6" borderId="0" xfId="0" applyNumberFormat="1" applyFill="1"/>
    <xf numFmtId="2" fontId="16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4" fontId="0" fillId="5" borderId="0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" fontId="4" fillId="0" borderId="0" xfId="0" applyNumberFormat="1" applyFont="1"/>
    <xf numFmtId="0" fontId="4" fillId="0" borderId="1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6" borderId="8" xfId="0" applyFont="1" applyFill="1" applyBorder="1" applyAlignment="1">
      <alignment horizontal="left" wrapText="1"/>
    </xf>
    <xf numFmtId="0" fontId="4" fillId="6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3" fillId="4" borderId="2" xfId="0" applyNumberFormat="1" applyFont="1" applyFill="1" applyBorder="1" applyAlignment="1">
      <alignment horizontal="left" vertical="top"/>
    </xf>
    <xf numFmtId="0" fontId="13" fillId="4" borderId="2" xfId="0" applyNumberFormat="1" applyFont="1" applyFill="1" applyBorder="1" applyAlignment="1">
      <alignment horizontal="center" vertical="center"/>
    </xf>
    <xf numFmtId="0" fontId="13" fillId="4" borderId="10" xfId="0" applyNumberFormat="1" applyFont="1" applyFill="1" applyBorder="1" applyAlignment="1">
      <alignment horizontal="center" vertical="center"/>
    </xf>
    <xf numFmtId="0" fontId="13" fillId="4" borderId="1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4"/>
    <cellStyle name="Обычный 2 3" xfId="5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view="pageBreakPreview" zoomScaleNormal="100" zoomScaleSheetLayoutView="100" workbookViewId="0">
      <selection activeCell="D111" sqref="D111:E111"/>
    </sheetView>
  </sheetViews>
  <sheetFormatPr defaultRowHeight="12.75" x14ac:dyDescent="0.2"/>
  <cols>
    <col min="1" max="1" width="20.28515625" style="2" customWidth="1"/>
    <col min="2" max="2" width="39.85546875" style="2" customWidth="1"/>
    <col min="3" max="3" width="65.140625" style="2" customWidth="1"/>
    <col min="4" max="4" width="31.5703125" style="2" customWidth="1"/>
    <col min="5" max="5" width="28.85546875" style="2" customWidth="1"/>
    <col min="6" max="6" width="12.85546875" style="2" customWidth="1"/>
    <col min="7" max="16384" width="9.140625" style="2"/>
  </cols>
  <sheetData>
    <row r="1" spans="1:6" x14ac:dyDescent="0.2">
      <c r="E1" s="3" t="s">
        <v>4</v>
      </c>
    </row>
    <row r="2" spans="1:6" s="1" customFormat="1" ht="12.75" customHeight="1" x14ac:dyDescent="0.25"/>
    <row r="3" spans="1:6" s="1" customFormat="1" ht="55.5" customHeight="1" x14ac:dyDescent="0.25">
      <c r="A3" s="76" t="s">
        <v>9</v>
      </c>
      <c r="B3" s="76"/>
      <c r="C3" s="76"/>
      <c r="D3" s="76"/>
      <c r="E3" s="76"/>
    </row>
    <row r="4" spans="1:6" s="1" customFormat="1" ht="12.75" customHeight="1" x14ac:dyDescent="0.25"/>
    <row r="5" spans="1:6" ht="93" customHeight="1" x14ac:dyDescent="0.2">
      <c r="A5" s="4" t="s">
        <v>0</v>
      </c>
      <c r="B5" s="4" t="s">
        <v>1</v>
      </c>
      <c r="C5" s="4" t="s">
        <v>8</v>
      </c>
      <c r="D5" s="5" t="s">
        <v>12</v>
      </c>
      <c r="E5" s="5" t="s">
        <v>13</v>
      </c>
    </row>
    <row r="6" spans="1:6" s="8" customFormat="1" x14ac:dyDescent="0.2">
      <c r="A6" s="7">
        <v>1</v>
      </c>
      <c r="B6" s="7">
        <v>2</v>
      </c>
      <c r="C6" s="7">
        <v>3</v>
      </c>
      <c r="D6" s="7">
        <v>4</v>
      </c>
      <c r="E6" s="7">
        <v>5</v>
      </c>
    </row>
    <row r="7" spans="1:6" ht="14.25" customHeight="1" x14ac:dyDescent="0.2">
      <c r="A7" s="66" t="s">
        <v>5</v>
      </c>
      <c r="B7" s="69" t="s">
        <v>128</v>
      </c>
      <c r="C7" s="6" t="s">
        <v>6</v>
      </c>
      <c r="D7" s="17">
        <f>D8+D9+D12</f>
        <v>52980174.746229999</v>
      </c>
      <c r="E7" s="17">
        <f>E8+E9</f>
        <v>54236229.283750005</v>
      </c>
      <c r="F7" s="62">
        <f>E7-D7</f>
        <v>1256054.5375200063</v>
      </c>
    </row>
    <row r="8" spans="1:6" ht="14.25" customHeight="1" x14ac:dyDescent="0.2">
      <c r="A8" s="67"/>
      <c r="B8" s="70"/>
      <c r="C8" s="6" t="s">
        <v>2</v>
      </c>
      <c r="D8" s="17">
        <f>D16+D73+D131</f>
        <v>50794059.5</v>
      </c>
      <c r="E8" s="17">
        <f>E16+E73+E131</f>
        <v>53640493.253000006</v>
      </c>
      <c r="F8" s="62">
        <f t="shared" ref="F8:F71" si="0">E8-D8</f>
        <v>2846433.7530000061</v>
      </c>
    </row>
    <row r="9" spans="1:6" ht="27" customHeight="1" x14ac:dyDescent="0.2">
      <c r="A9" s="67"/>
      <c r="B9" s="70"/>
      <c r="C9" s="6" t="s">
        <v>122</v>
      </c>
      <c r="D9" s="17">
        <f t="shared" ref="D9:E14" si="1">D18+D75</f>
        <v>2114775.2462299997</v>
      </c>
      <c r="E9" s="17">
        <f t="shared" si="1"/>
        <v>595736.03074999992</v>
      </c>
      <c r="F9" s="62">
        <f t="shared" si="0"/>
        <v>-1519039.2154799998</v>
      </c>
    </row>
    <row r="10" spans="1:6" ht="26.25" customHeight="1" x14ac:dyDescent="0.2">
      <c r="A10" s="67"/>
      <c r="B10" s="70"/>
      <c r="C10" s="6" t="s">
        <v>124</v>
      </c>
      <c r="D10" s="51">
        <f t="shared" si="1"/>
        <v>26474603.600000001</v>
      </c>
      <c r="E10" s="51">
        <f>E19+E76</f>
        <v>27947086.02</v>
      </c>
      <c r="F10" s="62">
        <f t="shared" si="0"/>
        <v>1472482.4199999981</v>
      </c>
    </row>
    <row r="11" spans="1:6" ht="26.25" customHeight="1" x14ac:dyDescent="0.2">
      <c r="A11" s="67"/>
      <c r="B11" s="70"/>
      <c r="C11" s="6" t="s">
        <v>7</v>
      </c>
      <c r="D11" s="51">
        <f t="shared" si="1"/>
        <v>0</v>
      </c>
      <c r="E11" s="51">
        <f t="shared" si="1"/>
        <v>0</v>
      </c>
      <c r="F11" s="62">
        <f t="shared" si="0"/>
        <v>0</v>
      </c>
    </row>
    <row r="12" spans="1:6" ht="14.25" customHeight="1" x14ac:dyDescent="0.2">
      <c r="A12" s="67"/>
      <c r="B12" s="70"/>
      <c r="C12" s="6" t="s">
        <v>3</v>
      </c>
      <c r="D12" s="51">
        <f t="shared" si="1"/>
        <v>71340</v>
      </c>
      <c r="E12" s="51">
        <f t="shared" si="1"/>
        <v>0</v>
      </c>
      <c r="F12" s="62">
        <f t="shared" si="0"/>
        <v>-71340</v>
      </c>
    </row>
    <row r="13" spans="1:6" ht="28.5" customHeight="1" x14ac:dyDescent="0.2">
      <c r="A13" s="67"/>
      <c r="B13" s="70"/>
      <c r="C13" s="6" t="s">
        <v>14</v>
      </c>
      <c r="D13" s="17">
        <f t="shared" si="1"/>
        <v>0</v>
      </c>
      <c r="E13" s="17">
        <f t="shared" si="1"/>
        <v>0</v>
      </c>
      <c r="F13" s="62">
        <f t="shared" si="0"/>
        <v>0</v>
      </c>
    </row>
    <row r="14" spans="1:6" ht="29.25" customHeight="1" x14ac:dyDescent="0.2">
      <c r="A14" s="68"/>
      <c r="B14" s="71"/>
      <c r="C14" s="6" t="s">
        <v>15</v>
      </c>
      <c r="D14" s="17">
        <f t="shared" si="1"/>
        <v>0</v>
      </c>
      <c r="E14" s="17">
        <f t="shared" si="1"/>
        <v>0</v>
      </c>
      <c r="F14" s="62">
        <f t="shared" si="0"/>
        <v>0</v>
      </c>
    </row>
    <row r="15" spans="1:6" ht="18.75" customHeight="1" x14ac:dyDescent="0.2">
      <c r="A15" s="66" t="s">
        <v>127</v>
      </c>
      <c r="B15" s="63" t="s">
        <v>126</v>
      </c>
      <c r="C15" s="6" t="s">
        <v>6</v>
      </c>
      <c r="D15" s="17">
        <f>D16+D18</f>
        <v>3502344.1100000003</v>
      </c>
      <c r="E15" s="17">
        <f>E16+E18</f>
        <v>1956006.8075200003</v>
      </c>
      <c r="F15" s="62">
        <f t="shared" si="0"/>
        <v>-1546337.3024800001</v>
      </c>
    </row>
    <row r="16" spans="1:6" ht="18.75" customHeight="1" x14ac:dyDescent="0.2">
      <c r="A16" s="67"/>
      <c r="B16" s="72"/>
      <c r="C16" s="6" t="s">
        <v>2</v>
      </c>
      <c r="D16" s="17">
        <f>D25+D33+D41+D49+D57+D65</f>
        <v>1606320.3000000003</v>
      </c>
      <c r="E16" s="17">
        <f>E25+E33+E41+E49+E57+E65</f>
        <v>1577110.1230000004</v>
      </c>
      <c r="F16" s="62">
        <f t="shared" si="0"/>
        <v>-29210.176999999909</v>
      </c>
    </row>
    <row r="17" spans="1:6" ht="18.75" hidden="1" customHeight="1" x14ac:dyDescent="0.2">
      <c r="A17" s="67"/>
      <c r="B17" s="72"/>
      <c r="C17" s="6" t="s">
        <v>2</v>
      </c>
      <c r="D17" s="17">
        <f t="shared" ref="D17:E22" si="2">D33</f>
        <v>1167000.0000000005</v>
      </c>
      <c r="E17" s="17">
        <f t="shared" si="2"/>
        <v>1161500.8230000006</v>
      </c>
      <c r="F17" s="62">
        <f t="shared" si="0"/>
        <v>-5499.1769999999087</v>
      </c>
    </row>
    <row r="18" spans="1:6" ht="30" customHeight="1" x14ac:dyDescent="0.2">
      <c r="A18" s="67"/>
      <c r="B18" s="72"/>
      <c r="C18" s="6" t="s">
        <v>122</v>
      </c>
      <c r="D18" s="17">
        <f>D34+D42</f>
        <v>1896023.8099999998</v>
      </c>
      <c r="E18" s="17">
        <f t="shared" si="2"/>
        <v>378896.68451999989</v>
      </c>
      <c r="F18" s="62">
        <f t="shared" si="0"/>
        <v>-1517127.1254799999</v>
      </c>
    </row>
    <row r="19" spans="1:6" ht="29.25" customHeight="1" x14ac:dyDescent="0.2">
      <c r="A19" s="67"/>
      <c r="B19" s="72"/>
      <c r="C19" s="6" t="s">
        <v>11</v>
      </c>
      <c r="D19" s="17">
        <f t="shared" si="2"/>
        <v>0</v>
      </c>
      <c r="E19" s="17">
        <f t="shared" si="2"/>
        <v>0</v>
      </c>
      <c r="F19" s="62">
        <f t="shared" si="0"/>
        <v>0</v>
      </c>
    </row>
    <row r="20" spans="1:6" ht="28.5" customHeight="1" x14ac:dyDescent="0.2">
      <c r="A20" s="67"/>
      <c r="B20" s="72"/>
      <c r="C20" s="6" t="s">
        <v>7</v>
      </c>
      <c r="D20" s="17">
        <f t="shared" si="2"/>
        <v>0</v>
      </c>
      <c r="E20" s="17">
        <f t="shared" si="2"/>
        <v>0</v>
      </c>
      <c r="F20" s="62">
        <f t="shared" si="0"/>
        <v>0</v>
      </c>
    </row>
    <row r="21" spans="1:6" ht="14.25" customHeight="1" x14ac:dyDescent="0.2">
      <c r="A21" s="67"/>
      <c r="B21" s="72"/>
      <c r="C21" s="6" t="s">
        <v>3</v>
      </c>
      <c r="D21" s="17">
        <f t="shared" si="2"/>
        <v>0</v>
      </c>
      <c r="E21" s="17">
        <f t="shared" si="2"/>
        <v>0</v>
      </c>
      <c r="F21" s="62">
        <f t="shared" si="0"/>
        <v>0</v>
      </c>
    </row>
    <row r="22" spans="1:6" ht="28.5" customHeight="1" x14ac:dyDescent="0.2">
      <c r="A22" s="67"/>
      <c r="B22" s="72"/>
      <c r="C22" s="6" t="s">
        <v>14</v>
      </c>
      <c r="D22" s="17">
        <f t="shared" si="2"/>
        <v>0</v>
      </c>
      <c r="E22" s="17">
        <f t="shared" si="2"/>
        <v>0</v>
      </c>
      <c r="F22" s="62">
        <f t="shared" si="0"/>
        <v>0</v>
      </c>
    </row>
    <row r="23" spans="1:6" ht="29.25" customHeight="1" x14ac:dyDescent="0.2">
      <c r="A23" s="68"/>
      <c r="B23" s="73"/>
      <c r="C23" s="6" t="s">
        <v>15</v>
      </c>
      <c r="D23" s="17">
        <f t="shared" ref="D23:E23" si="3">D39</f>
        <v>0</v>
      </c>
      <c r="E23" s="17">
        <f t="shared" si="3"/>
        <v>0</v>
      </c>
      <c r="F23" s="62">
        <f t="shared" si="0"/>
        <v>0</v>
      </c>
    </row>
    <row r="24" spans="1:6" ht="22.5" customHeight="1" x14ac:dyDescent="0.2">
      <c r="A24" s="66" t="s">
        <v>145</v>
      </c>
      <c r="B24" s="63" t="s">
        <v>146</v>
      </c>
      <c r="C24" s="6" t="s">
        <v>6</v>
      </c>
      <c r="D24" s="17">
        <f>D25</f>
        <v>37869.699999999997</v>
      </c>
      <c r="E24" s="17">
        <f>E25</f>
        <v>17869.7</v>
      </c>
      <c r="F24" s="62">
        <f t="shared" si="0"/>
        <v>-19999.999999999996</v>
      </c>
    </row>
    <row r="25" spans="1:6" ht="21.75" customHeight="1" x14ac:dyDescent="0.2">
      <c r="A25" s="64"/>
      <c r="B25" s="64"/>
      <c r="C25" s="6" t="s">
        <v>2</v>
      </c>
      <c r="D25" s="17">
        <v>37869.699999999997</v>
      </c>
      <c r="E25" s="17">
        <v>17869.7</v>
      </c>
      <c r="F25" s="62">
        <f t="shared" si="0"/>
        <v>-19999.999999999996</v>
      </c>
    </row>
    <row r="26" spans="1:6" ht="29.25" customHeight="1" x14ac:dyDescent="0.2">
      <c r="A26" s="64"/>
      <c r="B26" s="64"/>
      <c r="C26" s="6" t="s">
        <v>122</v>
      </c>
      <c r="D26" s="17">
        <v>0</v>
      </c>
      <c r="E26" s="17">
        <v>0</v>
      </c>
      <c r="F26" s="62">
        <f t="shared" si="0"/>
        <v>0</v>
      </c>
    </row>
    <row r="27" spans="1:6" ht="29.25" customHeight="1" x14ac:dyDescent="0.2">
      <c r="A27" s="64"/>
      <c r="B27" s="64"/>
      <c r="C27" s="6" t="s">
        <v>11</v>
      </c>
      <c r="D27" s="17">
        <v>0</v>
      </c>
      <c r="E27" s="17">
        <v>0</v>
      </c>
      <c r="F27" s="62">
        <f t="shared" si="0"/>
        <v>0</v>
      </c>
    </row>
    <row r="28" spans="1:6" ht="29.25" customHeight="1" x14ac:dyDescent="0.2">
      <c r="A28" s="64"/>
      <c r="B28" s="64"/>
      <c r="C28" s="6" t="s">
        <v>7</v>
      </c>
      <c r="D28" s="17">
        <v>0</v>
      </c>
      <c r="E28" s="17">
        <v>0</v>
      </c>
      <c r="F28" s="62">
        <f t="shared" si="0"/>
        <v>0</v>
      </c>
    </row>
    <row r="29" spans="1:6" ht="22.5" customHeight="1" x14ac:dyDescent="0.2">
      <c r="A29" s="64"/>
      <c r="B29" s="64"/>
      <c r="C29" s="6" t="s">
        <v>3</v>
      </c>
      <c r="D29" s="17">
        <v>0</v>
      </c>
      <c r="E29" s="17">
        <v>0</v>
      </c>
      <c r="F29" s="62">
        <f t="shared" si="0"/>
        <v>0</v>
      </c>
    </row>
    <row r="30" spans="1:6" ht="29.25" customHeight="1" x14ac:dyDescent="0.2">
      <c r="A30" s="64"/>
      <c r="B30" s="64"/>
      <c r="C30" s="6" t="s">
        <v>14</v>
      </c>
      <c r="D30" s="17">
        <v>0</v>
      </c>
      <c r="E30" s="17">
        <v>0</v>
      </c>
      <c r="F30" s="62">
        <f t="shared" si="0"/>
        <v>0</v>
      </c>
    </row>
    <row r="31" spans="1:6" ht="29.25" customHeight="1" x14ac:dyDescent="0.2">
      <c r="A31" s="65"/>
      <c r="B31" s="65"/>
      <c r="C31" s="6" t="s">
        <v>15</v>
      </c>
      <c r="D31" s="17">
        <v>0</v>
      </c>
      <c r="E31" s="17">
        <v>0</v>
      </c>
      <c r="F31" s="62">
        <f t="shared" si="0"/>
        <v>0</v>
      </c>
    </row>
    <row r="32" spans="1:6" ht="26.25" customHeight="1" x14ac:dyDescent="0.2">
      <c r="A32" s="66" t="s">
        <v>130</v>
      </c>
      <c r="B32" s="63" t="s">
        <v>129</v>
      </c>
      <c r="C32" s="6" t="s">
        <v>6</v>
      </c>
      <c r="D32" s="17">
        <f>SUM(D33:D34)</f>
        <v>1509777.9100000004</v>
      </c>
      <c r="E32" s="17">
        <f>SUM(E33:E34)</f>
        <v>1540397.5075200005</v>
      </c>
      <c r="F32" s="62">
        <f t="shared" si="0"/>
        <v>30619.597520000068</v>
      </c>
    </row>
    <row r="33" spans="1:6" ht="14.25" customHeight="1" x14ac:dyDescent="0.2">
      <c r="A33" s="67"/>
      <c r="B33" s="72"/>
      <c r="C33" s="6" t="s">
        <v>173</v>
      </c>
      <c r="D33" s="17">
        <f>'Субсидия доступность'!C2</f>
        <v>1167000.0000000005</v>
      </c>
      <c r="E33" s="17">
        <f>'Субсидия доступность'!F2</f>
        <v>1161500.8230000006</v>
      </c>
      <c r="F33" s="62">
        <f t="shared" si="0"/>
        <v>-5499.1769999999087</v>
      </c>
    </row>
    <row r="34" spans="1:6" ht="26.25" customHeight="1" x14ac:dyDescent="0.2">
      <c r="A34" s="67"/>
      <c r="B34" s="72"/>
      <c r="C34" s="6" t="s">
        <v>125</v>
      </c>
      <c r="D34" s="17">
        <v>342777.91</v>
      </c>
      <c r="E34" s="17">
        <f>'Субсидия доступность'!H2</f>
        <v>378896.68451999989</v>
      </c>
      <c r="F34" s="62">
        <f t="shared" si="0"/>
        <v>36118.774519999919</v>
      </c>
    </row>
    <row r="35" spans="1:6" ht="26.25" customHeight="1" x14ac:dyDescent="0.2">
      <c r="A35" s="67"/>
      <c r="B35" s="72"/>
      <c r="C35" s="6" t="s">
        <v>11</v>
      </c>
      <c r="D35" s="17">
        <v>0</v>
      </c>
      <c r="E35" s="17">
        <v>0</v>
      </c>
      <c r="F35" s="62">
        <f t="shared" si="0"/>
        <v>0</v>
      </c>
    </row>
    <row r="36" spans="1:6" ht="26.25" customHeight="1" x14ac:dyDescent="0.2">
      <c r="A36" s="67"/>
      <c r="B36" s="72"/>
      <c r="C36" s="6" t="s">
        <v>10</v>
      </c>
      <c r="D36" s="17">
        <v>0</v>
      </c>
      <c r="E36" s="17">
        <v>0</v>
      </c>
      <c r="F36" s="62">
        <f t="shared" si="0"/>
        <v>0</v>
      </c>
    </row>
    <row r="37" spans="1:6" ht="14.25" customHeight="1" x14ac:dyDescent="0.2">
      <c r="A37" s="67"/>
      <c r="B37" s="72"/>
      <c r="C37" s="6" t="s">
        <v>3</v>
      </c>
      <c r="D37" s="17">
        <v>0</v>
      </c>
      <c r="E37" s="17">
        <v>0</v>
      </c>
      <c r="F37" s="62">
        <f t="shared" si="0"/>
        <v>0</v>
      </c>
    </row>
    <row r="38" spans="1:6" ht="28.5" customHeight="1" x14ac:dyDescent="0.2">
      <c r="A38" s="67"/>
      <c r="B38" s="72"/>
      <c r="C38" s="6" t="s">
        <v>14</v>
      </c>
      <c r="D38" s="17">
        <v>0</v>
      </c>
      <c r="E38" s="17">
        <v>0</v>
      </c>
      <c r="F38" s="62">
        <f t="shared" si="0"/>
        <v>0</v>
      </c>
    </row>
    <row r="39" spans="1:6" ht="33.75" customHeight="1" x14ac:dyDescent="0.2">
      <c r="A39" s="68"/>
      <c r="B39" s="73"/>
      <c r="C39" s="6" t="s">
        <v>15</v>
      </c>
      <c r="D39" s="17">
        <v>0</v>
      </c>
      <c r="E39" s="17">
        <v>0</v>
      </c>
      <c r="F39" s="62">
        <f t="shared" si="0"/>
        <v>0</v>
      </c>
    </row>
    <row r="40" spans="1:6" ht="21" customHeight="1" x14ac:dyDescent="0.2">
      <c r="A40" s="66" t="s">
        <v>148</v>
      </c>
      <c r="B40" s="63" t="s">
        <v>147</v>
      </c>
      <c r="C40" s="6" t="s">
        <v>6</v>
      </c>
      <c r="D40" s="17">
        <f>D41+D42</f>
        <v>1555013.2999999998</v>
      </c>
      <c r="E40" s="17">
        <f>E41</f>
        <v>602.70000000000005</v>
      </c>
      <c r="F40" s="62">
        <f t="shared" si="0"/>
        <v>-1554410.5999999999</v>
      </c>
    </row>
    <row r="41" spans="1:6" ht="22.5" customHeight="1" x14ac:dyDescent="0.2">
      <c r="A41" s="67"/>
      <c r="B41" s="64"/>
      <c r="C41" s="6" t="s">
        <v>2</v>
      </c>
      <c r="D41" s="17">
        <v>1767.4</v>
      </c>
      <c r="E41" s="17">
        <v>602.70000000000005</v>
      </c>
      <c r="F41" s="62">
        <f t="shared" si="0"/>
        <v>-1164.7</v>
      </c>
    </row>
    <row r="42" spans="1:6" ht="34.5" customHeight="1" x14ac:dyDescent="0.2">
      <c r="A42" s="67"/>
      <c r="B42" s="64"/>
      <c r="C42" s="6" t="s">
        <v>176</v>
      </c>
      <c r="D42" s="17">
        <v>1553245.9</v>
      </c>
      <c r="E42" s="17">
        <v>0</v>
      </c>
      <c r="F42" s="62">
        <f t="shared" si="0"/>
        <v>-1553245.9</v>
      </c>
    </row>
    <row r="43" spans="1:6" ht="34.5" customHeight="1" x14ac:dyDescent="0.2">
      <c r="A43" s="67"/>
      <c r="B43" s="64"/>
      <c r="C43" s="6" t="s">
        <v>11</v>
      </c>
      <c r="D43" s="17">
        <v>0</v>
      </c>
      <c r="E43" s="17">
        <v>0</v>
      </c>
      <c r="F43" s="62">
        <f t="shared" si="0"/>
        <v>0</v>
      </c>
    </row>
    <row r="44" spans="1:6" ht="36" customHeight="1" x14ac:dyDescent="0.2">
      <c r="A44" s="67"/>
      <c r="B44" s="64"/>
      <c r="C44" s="6" t="s">
        <v>10</v>
      </c>
      <c r="D44" s="17">
        <v>0</v>
      </c>
      <c r="E44" s="17">
        <v>0</v>
      </c>
      <c r="F44" s="62">
        <f t="shared" si="0"/>
        <v>0</v>
      </c>
    </row>
    <row r="45" spans="1:6" ht="25.5" customHeight="1" x14ac:dyDescent="0.2">
      <c r="A45" s="67"/>
      <c r="B45" s="64"/>
      <c r="C45" s="6" t="s">
        <v>3</v>
      </c>
      <c r="D45" s="17">
        <v>0</v>
      </c>
      <c r="E45" s="17">
        <v>0</v>
      </c>
      <c r="F45" s="62">
        <f t="shared" si="0"/>
        <v>0</v>
      </c>
    </row>
    <row r="46" spans="1:6" ht="33.75" customHeight="1" x14ac:dyDescent="0.2">
      <c r="A46" s="67"/>
      <c r="B46" s="64"/>
      <c r="C46" s="6" t="s">
        <v>14</v>
      </c>
      <c r="D46" s="17">
        <v>0</v>
      </c>
      <c r="E46" s="17">
        <v>0</v>
      </c>
      <c r="F46" s="62">
        <f t="shared" si="0"/>
        <v>0</v>
      </c>
    </row>
    <row r="47" spans="1:6" ht="35.25" customHeight="1" x14ac:dyDescent="0.2">
      <c r="A47" s="68"/>
      <c r="B47" s="65"/>
      <c r="C47" s="6" t="s">
        <v>15</v>
      </c>
      <c r="D47" s="17">
        <v>0</v>
      </c>
      <c r="E47" s="17">
        <v>0</v>
      </c>
      <c r="F47" s="62">
        <f t="shared" si="0"/>
        <v>0</v>
      </c>
    </row>
    <row r="48" spans="1:6" ht="18" customHeight="1" x14ac:dyDescent="0.2">
      <c r="A48" s="66" t="s">
        <v>149</v>
      </c>
      <c r="B48" s="63" t="s">
        <v>151</v>
      </c>
      <c r="C48" s="6" t="s">
        <v>6</v>
      </c>
      <c r="D48" s="17">
        <f>D49</f>
        <v>363083.2</v>
      </c>
      <c r="E48" s="17">
        <f>E49</f>
        <v>366229.6</v>
      </c>
      <c r="F48" s="62">
        <f t="shared" si="0"/>
        <v>3146.3999999999651</v>
      </c>
    </row>
    <row r="49" spans="1:6" ht="22.5" customHeight="1" x14ac:dyDescent="0.2">
      <c r="A49" s="67"/>
      <c r="B49" s="64"/>
      <c r="C49" s="6" t="s">
        <v>2</v>
      </c>
      <c r="D49" s="17">
        <v>363083.2</v>
      </c>
      <c r="E49" s="17">
        <v>366229.6</v>
      </c>
      <c r="F49" s="62">
        <f t="shared" si="0"/>
        <v>3146.3999999999651</v>
      </c>
    </row>
    <row r="50" spans="1:6" ht="35.25" customHeight="1" x14ac:dyDescent="0.2">
      <c r="A50" s="67"/>
      <c r="B50" s="64"/>
      <c r="C50" s="6" t="s">
        <v>176</v>
      </c>
      <c r="D50" s="17">
        <v>0</v>
      </c>
      <c r="E50" s="17">
        <v>0</v>
      </c>
      <c r="F50" s="62">
        <f t="shared" si="0"/>
        <v>0</v>
      </c>
    </row>
    <row r="51" spans="1:6" ht="35.25" customHeight="1" x14ac:dyDescent="0.2">
      <c r="A51" s="67"/>
      <c r="B51" s="64"/>
      <c r="C51" s="6" t="s">
        <v>11</v>
      </c>
      <c r="D51" s="17">
        <v>0</v>
      </c>
      <c r="E51" s="17">
        <v>0</v>
      </c>
      <c r="F51" s="62">
        <f t="shared" si="0"/>
        <v>0</v>
      </c>
    </row>
    <row r="52" spans="1:6" ht="35.25" customHeight="1" x14ac:dyDescent="0.2">
      <c r="A52" s="67"/>
      <c r="B52" s="64"/>
      <c r="C52" s="6" t="s">
        <v>10</v>
      </c>
      <c r="D52" s="17">
        <v>0</v>
      </c>
      <c r="E52" s="17">
        <v>0</v>
      </c>
      <c r="F52" s="62">
        <f t="shared" si="0"/>
        <v>0</v>
      </c>
    </row>
    <row r="53" spans="1:6" ht="22.5" customHeight="1" x14ac:dyDescent="0.2">
      <c r="A53" s="67"/>
      <c r="B53" s="64"/>
      <c r="C53" s="6" t="s">
        <v>3</v>
      </c>
      <c r="D53" s="17">
        <v>0</v>
      </c>
      <c r="E53" s="17">
        <v>0</v>
      </c>
      <c r="F53" s="62">
        <f t="shared" si="0"/>
        <v>0</v>
      </c>
    </row>
    <row r="54" spans="1:6" ht="35.25" customHeight="1" x14ac:dyDescent="0.2">
      <c r="A54" s="67"/>
      <c r="B54" s="64"/>
      <c r="C54" s="6" t="s">
        <v>14</v>
      </c>
      <c r="D54" s="17">
        <v>0</v>
      </c>
      <c r="E54" s="17">
        <v>0</v>
      </c>
      <c r="F54" s="62">
        <f t="shared" si="0"/>
        <v>0</v>
      </c>
    </row>
    <row r="55" spans="1:6" ht="37.5" customHeight="1" x14ac:dyDescent="0.2">
      <c r="A55" s="68"/>
      <c r="B55" s="65"/>
      <c r="C55" s="6" t="s">
        <v>15</v>
      </c>
      <c r="D55" s="17">
        <v>0</v>
      </c>
      <c r="E55" s="17">
        <v>0</v>
      </c>
      <c r="F55" s="62">
        <f t="shared" si="0"/>
        <v>0</v>
      </c>
    </row>
    <row r="56" spans="1:6" ht="21.75" customHeight="1" x14ac:dyDescent="0.2">
      <c r="A56" s="66" t="s">
        <v>150</v>
      </c>
      <c r="B56" s="63" t="s">
        <v>152</v>
      </c>
      <c r="C56" s="6" t="s">
        <v>6</v>
      </c>
      <c r="D56" s="17">
        <f>D57</f>
        <v>6600</v>
      </c>
      <c r="E56" s="17">
        <f>E57</f>
        <v>909.3</v>
      </c>
      <c r="F56" s="62">
        <f t="shared" si="0"/>
        <v>-5690.7</v>
      </c>
    </row>
    <row r="57" spans="1:6" ht="22.5" customHeight="1" x14ac:dyDescent="0.2">
      <c r="A57" s="67"/>
      <c r="B57" s="64"/>
      <c r="C57" s="6" t="s">
        <v>2</v>
      </c>
      <c r="D57" s="17">
        <v>6600</v>
      </c>
      <c r="E57" s="17">
        <v>909.3</v>
      </c>
      <c r="F57" s="62">
        <f t="shared" si="0"/>
        <v>-5690.7</v>
      </c>
    </row>
    <row r="58" spans="1:6" ht="30" customHeight="1" x14ac:dyDescent="0.2">
      <c r="A58" s="67"/>
      <c r="B58" s="64"/>
      <c r="C58" s="6" t="s">
        <v>176</v>
      </c>
      <c r="D58" s="17">
        <v>0</v>
      </c>
      <c r="E58" s="17">
        <v>0</v>
      </c>
      <c r="F58" s="62">
        <f t="shared" si="0"/>
        <v>0</v>
      </c>
    </row>
    <row r="59" spans="1:6" ht="35.25" customHeight="1" x14ac:dyDescent="0.2">
      <c r="A59" s="67"/>
      <c r="B59" s="64"/>
      <c r="C59" s="6" t="s">
        <v>11</v>
      </c>
      <c r="D59" s="17">
        <v>0</v>
      </c>
      <c r="E59" s="17">
        <v>0</v>
      </c>
      <c r="F59" s="62">
        <f t="shared" si="0"/>
        <v>0</v>
      </c>
    </row>
    <row r="60" spans="1:6" ht="32.25" customHeight="1" x14ac:dyDescent="0.2">
      <c r="A60" s="67"/>
      <c r="B60" s="64"/>
      <c r="C60" s="6" t="s">
        <v>10</v>
      </c>
      <c r="D60" s="17">
        <v>0</v>
      </c>
      <c r="E60" s="17">
        <v>0</v>
      </c>
      <c r="F60" s="62">
        <f t="shared" si="0"/>
        <v>0</v>
      </c>
    </row>
    <row r="61" spans="1:6" ht="22.5" customHeight="1" x14ac:dyDescent="0.2">
      <c r="A61" s="67"/>
      <c r="B61" s="64"/>
      <c r="C61" s="6" t="s">
        <v>3</v>
      </c>
      <c r="D61" s="17">
        <v>0</v>
      </c>
      <c r="E61" s="17">
        <v>0</v>
      </c>
      <c r="F61" s="62">
        <f t="shared" si="0"/>
        <v>0</v>
      </c>
    </row>
    <row r="62" spans="1:6" ht="35.25" customHeight="1" x14ac:dyDescent="0.2">
      <c r="A62" s="67"/>
      <c r="B62" s="64"/>
      <c r="C62" s="6" t="s">
        <v>14</v>
      </c>
      <c r="D62" s="17">
        <v>0</v>
      </c>
      <c r="E62" s="17">
        <v>0</v>
      </c>
      <c r="F62" s="62">
        <f t="shared" si="0"/>
        <v>0</v>
      </c>
    </row>
    <row r="63" spans="1:6" ht="37.5" customHeight="1" x14ac:dyDescent="0.2">
      <c r="A63" s="68"/>
      <c r="B63" s="65"/>
      <c r="C63" s="6" t="s">
        <v>15</v>
      </c>
      <c r="D63" s="17">
        <v>0</v>
      </c>
      <c r="E63" s="17">
        <v>0</v>
      </c>
      <c r="F63" s="62">
        <f t="shared" si="0"/>
        <v>0</v>
      </c>
    </row>
    <row r="64" spans="1:6" ht="22.5" customHeight="1" x14ac:dyDescent="0.2">
      <c r="A64" s="66" t="s">
        <v>153</v>
      </c>
      <c r="B64" s="63" t="s">
        <v>154</v>
      </c>
      <c r="C64" s="6" t="s">
        <v>6</v>
      </c>
      <c r="D64" s="17">
        <f>D65</f>
        <v>30000</v>
      </c>
      <c r="E64" s="17">
        <f>E65</f>
        <v>29998</v>
      </c>
      <c r="F64" s="62">
        <f t="shared" si="0"/>
        <v>-2</v>
      </c>
    </row>
    <row r="65" spans="1:6" ht="22.5" customHeight="1" x14ac:dyDescent="0.2">
      <c r="A65" s="67"/>
      <c r="B65" s="64"/>
      <c r="C65" s="6" t="s">
        <v>173</v>
      </c>
      <c r="D65" s="17">
        <v>30000</v>
      </c>
      <c r="E65" s="17">
        <v>29998</v>
      </c>
      <c r="F65" s="62">
        <f t="shared" si="0"/>
        <v>-2</v>
      </c>
    </row>
    <row r="66" spans="1:6" ht="35.25" customHeight="1" x14ac:dyDescent="0.2">
      <c r="A66" s="67"/>
      <c r="B66" s="64"/>
      <c r="C66" s="6" t="s">
        <v>176</v>
      </c>
      <c r="D66" s="17">
        <v>0</v>
      </c>
      <c r="E66" s="17">
        <v>0</v>
      </c>
      <c r="F66" s="62">
        <f t="shared" si="0"/>
        <v>0</v>
      </c>
    </row>
    <row r="67" spans="1:6" ht="35.25" customHeight="1" x14ac:dyDescent="0.2">
      <c r="A67" s="67"/>
      <c r="B67" s="64"/>
      <c r="C67" s="6" t="s">
        <v>11</v>
      </c>
      <c r="D67" s="17">
        <v>0</v>
      </c>
      <c r="E67" s="17">
        <v>0</v>
      </c>
      <c r="F67" s="62">
        <f t="shared" si="0"/>
        <v>0</v>
      </c>
    </row>
    <row r="68" spans="1:6" ht="35.25" customHeight="1" x14ac:dyDescent="0.2">
      <c r="A68" s="67"/>
      <c r="B68" s="64"/>
      <c r="C68" s="6" t="s">
        <v>10</v>
      </c>
      <c r="D68" s="17">
        <v>0</v>
      </c>
      <c r="E68" s="17">
        <v>0</v>
      </c>
      <c r="F68" s="62">
        <f t="shared" si="0"/>
        <v>0</v>
      </c>
    </row>
    <row r="69" spans="1:6" ht="22.5" customHeight="1" x14ac:dyDescent="0.2">
      <c r="A69" s="67"/>
      <c r="B69" s="64"/>
      <c r="C69" s="6" t="s">
        <v>3</v>
      </c>
      <c r="D69" s="17">
        <v>0</v>
      </c>
      <c r="E69" s="17">
        <v>0</v>
      </c>
      <c r="F69" s="62">
        <f t="shared" si="0"/>
        <v>0</v>
      </c>
    </row>
    <row r="70" spans="1:6" ht="35.25" customHeight="1" x14ac:dyDescent="0.2">
      <c r="A70" s="67"/>
      <c r="B70" s="64"/>
      <c r="C70" s="6" t="s">
        <v>14</v>
      </c>
      <c r="D70" s="17">
        <v>0</v>
      </c>
      <c r="E70" s="17">
        <v>0</v>
      </c>
      <c r="F70" s="62">
        <f t="shared" si="0"/>
        <v>0</v>
      </c>
    </row>
    <row r="71" spans="1:6" ht="37.5" customHeight="1" x14ac:dyDescent="0.2">
      <c r="A71" s="68"/>
      <c r="B71" s="65"/>
      <c r="C71" s="6" t="s">
        <v>15</v>
      </c>
      <c r="D71" s="17">
        <v>0</v>
      </c>
      <c r="E71" s="17">
        <v>0</v>
      </c>
      <c r="F71" s="62">
        <f t="shared" si="0"/>
        <v>0</v>
      </c>
    </row>
    <row r="72" spans="1:6" ht="14.25" customHeight="1" x14ac:dyDescent="0.2">
      <c r="A72" s="66" t="s">
        <v>132</v>
      </c>
      <c r="B72" s="63" t="s">
        <v>131</v>
      </c>
      <c r="C72" s="6" t="s">
        <v>6</v>
      </c>
      <c r="D72" s="51">
        <f>D73+D75+D78</f>
        <v>33746748.436229996</v>
      </c>
      <c r="E72" s="51">
        <f>E73+E75+E78</f>
        <v>34302561.976230003</v>
      </c>
      <c r="F72" s="62">
        <f t="shared" ref="F72:F135" si="4">E72-D72</f>
        <v>555813.54000000656</v>
      </c>
    </row>
    <row r="73" spans="1:6" ht="14.25" customHeight="1" x14ac:dyDescent="0.2">
      <c r="A73" s="67"/>
      <c r="B73" s="72"/>
      <c r="C73" s="6" t="s">
        <v>2</v>
      </c>
      <c r="D73" s="51">
        <f>D82+D91+D99+D107+D115+D123</f>
        <v>33456657</v>
      </c>
      <c r="E73" s="51">
        <f>E82+E91+E99+E107+E115+E123</f>
        <v>34085722.630000003</v>
      </c>
      <c r="F73" s="62">
        <f t="shared" si="4"/>
        <v>629065.63000000268</v>
      </c>
    </row>
    <row r="74" spans="1:6" ht="20.25" hidden="1" customHeight="1" x14ac:dyDescent="0.2">
      <c r="A74" s="67"/>
      <c r="B74" s="72"/>
      <c r="C74" s="6" t="s">
        <v>2</v>
      </c>
      <c r="D74" s="51">
        <f t="shared" ref="D74:E80" si="5">D91+D123</f>
        <v>31571440.600000001</v>
      </c>
      <c r="E74" s="51">
        <f t="shared" si="5"/>
        <v>32236723.230000004</v>
      </c>
      <c r="F74" s="62">
        <f t="shared" si="4"/>
        <v>665282.63000000268</v>
      </c>
    </row>
    <row r="75" spans="1:6" ht="14.25" customHeight="1" x14ac:dyDescent="0.2">
      <c r="A75" s="67"/>
      <c r="B75" s="72"/>
      <c r="C75" s="6" t="s">
        <v>122</v>
      </c>
      <c r="D75" s="51">
        <f>D92+D124</f>
        <v>218751.43622999999</v>
      </c>
      <c r="E75" s="51">
        <f t="shared" si="5"/>
        <v>216839.34622999997</v>
      </c>
      <c r="F75" s="62">
        <f t="shared" si="4"/>
        <v>-1912.0900000000256</v>
      </c>
    </row>
    <row r="76" spans="1:6" ht="26.25" customHeight="1" x14ac:dyDescent="0.2">
      <c r="A76" s="67"/>
      <c r="B76" s="72"/>
      <c r="C76" s="6" t="s">
        <v>124</v>
      </c>
      <c r="D76" s="51">
        <f>D93+D125</f>
        <v>26474603.600000001</v>
      </c>
      <c r="E76" s="51">
        <f t="shared" si="5"/>
        <v>27947086.02</v>
      </c>
      <c r="F76" s="62">
        <f t="shared" si="4"/>
        <v>1472482.4199999981</v>
      </c>
    </row>
    <row r="77" spans="1:6" ht="26.25" customHeight="1" x14ac:dyDescent="0.2">
      <c r="A77" s="67"/>
      <c r="B77" s="72"/>
      <c r="C77" s="6" t="s">
        <v>7</v>
      </c>
      <c r="D77" s="17">
        <f t="shared" si="5"/>
        <v>0</v>
      </c>
      <c r="E77" s="17">
        <f t="shared" si="5"/>
        <v>0</v>
      </c>
      <c r="F77" s="62">
        <f t="shared" si="4"/>
        <v>0</v>
      </c>
    </row>
    <row r="78" spans="1:6" ht="26.25" customHeight="1" x14ac:dyDescent="0.2">
      <c r="A78" s="67"/>
      <c r="B78" s="72"/>
      <c r="C78" s="6" t="s">
        <v>3</v>
      </c>
      <c r="D78" s="17">
        <v>71340</v>
      </c>
      <c r="E78" s="17">
        <f t="shared" si="5"/>
        <v>0</v>
      </c>
      <c r="F78" s="62">
        <f t="shared" si="4"/>
        <v>-71340</v>
      </c>
    </row>
    <row r="79" spans="1:6" ht="33" customHeight="1" x14ac:dyDescent="0.2">
      <c r="A79" s="67"/>
      <c r="B79" s="72"/>
      <c r="C79" s="6" t="s">
        <v>14</v>
      </c>
      <c r="D79" s="17">
        <f t="shared" si="5"/>
        <v>0</v>
      </c>
      <c r="E79" s="17">
        <f t="shared" si="5"/>
        <v>0</v>
      </c>
      <c r="F79" s="62">
        <f t="shared" si="4"/>
        <v>0</v>
      </c>
    </row>
    <row r="80" spans="1:6" ht="32.25" customHeight="1" x14ac:dyDescent="0.2">
      <c r="A80" s="68"/>
      <c r="B80" s="73"/>
      <c r="C80" s="6" t="s">
        <v>15</v>
      </c>
      <c r="D80" s="17">
        <f t="shared" si="5"/>
        <v>0</v>
      </c>
      <c r="E80" s="17">
        <f t="shared" si="5"/>
        <v>0</v>
      </c>
      <c r="F80" s="62">
        <f t="shared" si="4"/>
        <v>0</v>
      </c>
    </row>
    <row r="81" spans="1:6" ht="18" customHeight="1" x14ac:dyDescent="0.2">
      <c r="A81" s="66" t="s">
        <v>155</v>
      </c>
      <c r="B81" s="63" t="s">
        <v>156</v>
      </c>
      <c r="C81" s="6" t="s">
        <v>6</v>
      </c>
      <c r="D81" s="17">
        <f>D82</f>
        <v>77479.7</v>
      </c>
      <c r="E81" s="17">
        <f>E82</f>
        <v>66480.3</v>
      </c>
      <c r="F81" s="62">
        <f t="shared" si="4"/>
        <v>-10999.399999999994</v>
      </c>
    </row>
    <row r="82" spans="1:6" ht="20.25" customHeight="1" x14ac:dyDescent="0.2">
      <c r="A82" s="64"/>
      <c r="B82" s="64"/>
      <c r="C82" s="6" t="s">
        <v>2</v>
      </c>
      <c r="D82" s="17">
        <v>77479.7</v>
      </c>
      <c r="E82" s="17">
        <v>66480.3</v>
      </c>
      <c r="F82" s="62">
        <f t="shared" si="4"/>
        <v>-10999.399999999994</v>
      </c>
    </row>
    <row r="83" spans="1:6" ht="22.5" customHeight="1" x14ac:dyDescent="0.2">
      <c r="A83" s="64"/>
      <c r="B83" s="64"/>
      <c r="C83" s="6" t="s">
        <v>2</v>
      </c>
      <c r="D83" s="17">
        <v>0</v>
      </c>
      <c r="E83" s="17">
        <v>0</v>
      </c>
      <c r="F83" s="62">
        <f t="shared" si="4"/>
        <v>0</v>
      </c>
    </row>
    <row r="84" spans="1:6" ht="32.25" customHeight="1" x14ac:dyDescent="0.2">
      <c r="A84" s="64"/>
      <c r="B84" s="64"/>
      <c r="C84" s="6" t="s">
        <v>174</v>
      </c>
      <c r="D84" s="17">
        <v>0</v>
      </c>
      <c r="E84" s="17">
        <v>0</v>
      </c>
      <c r="F84" s="62">
        <f t="shared" si="4"/>
        <v>0</v>
      </c>
    </row>
    <row r="85" spans="1:6" ht="32.25" customHeight="1" x14ac:dyDescent="0.2">
      <c r="A85" s="64"/>
      <c r="B85" s="64"/>
      <c r="C85" s="6" t="s">
        <v>11</v>
      </c>
      <c r="D85" s="17">
        <v>0</v>
      </c>
      <c r="E85" s="17">
        <v>0</v>
      </c>
      <c r="F85" s="62">
        <f t="shared" si="4"/>
        <v>0</v>
      </c>
    </row>
    <row r="86" spans="1:6" ht="32.25" customHeight="1" x14ac:dyDescent="0.2">
      <c r="A86" s="64"/>
      <c r="B86" s="64"/>
      <c r="C86" s="6" t="s">
        <v>7</v>
      </c>
      <c r="D86" s="17">
        <v>0</v>
      </c>
      <c r="E86" s="17">
        <v>0</v>
      </c>
      <c r="F86" s="62">
        <f t="shared" si="4"/>
        <v>0</v>
      </c>
    </row>
    <row r="87" spans="1:6" ht="15.75" customHeight="1" x14ac:dyDescent="0.2">
      <c r="A87" s="64"/>
      <c r="B87" s="64"/>
      <c r="C87" s="6" t="s">
        <v>3</v>
      </c>
      <c r="D87" s="17">
        <v>0</v>
      </c>
      <c r="E87" s="17">
        <v>0</v>
      </c>
      <c r="F87" s="62">
        <f t="shared" si="4"/>
        <v>0</v>
      </c>
    </row>
    <row r="88" spans="1:6" ht="32.25" customHeight="1" x14ac:dyDescent="0.2">
      <c r="A88" s="64"/>
      <c r="B88" s="64"/>
      <c r="C88" s="6" t="s">
        <v>14</v>
      </c>
      <c r="D88" s="17">
        <v>0</v>
      </c>
      <c r="E88" s="17">
        <v>0</v>
      </c>
      <c r="F88" s="62">
        <f t="shared" si="4"/>
        <v>0</v>
      </c>
    </row>
    <row r="89" spans="1:6" ht="32.25" customHeight="1" x14ac:dyDescent="0.2">
      <c r="A89" s="65"/>
      <c r="B89" s="65"/>
      <c r="C89" s="6" t="s">
        <v>15</v>
      </c>
      <c r="D89" s="17">
        <v>0</v>
      </c>
      <c r="E89" s="17">
        <v>0</v>
      </c>
      <c r="F89" s="62">
        <f t="shared" si="4"/>
        <v>0</v>
      </c>
    </row>
    <row r="90" spans="1:6" ht="24" customHeight="1" x14ac:dyDescent="0.2">
      <c r="A90" s="66" t="s">
        <v>134</v>
      </c>
      <c r="B90" s="69" t="s">
        <v>133</v>
      </c>
      <c r="C90" s="6" t="s">
        <v>6</v>
      </c>
      <c r="D90" s="51">
        <f>SUM(D91:D92)</f>
        <v>31359037.52623</v>
      </c>
      <c r="E90" s="51">
        <f>SUM(E91:E92)</f>
        <v>32029459.126230001</v>
      </c>
      <c r="F90" s="62">
        <f t="shared" si="4"/>
        <v>670421.60000000149</v>
      </c>
    </row>
    <row r="91" spans="1:6" s="9" customFormat="1" ht="18.75" customHeight="1" x14ac:dyDescent="0.2">
      <c r="A91" s="67"/>
      <c r="B91" s="70"/>
      <c r="C91" s="6" t="s">
        <v>173</v>
      </c>
      <c r="D91" s="51">
        <f>'Субсидия проф образование'!C2+167234.3+50000+30781315.5</f>
        <v>31271440.600000001</v>
      </c>
      <c r="E91" s="51">
        <f>'Субсидия проф образование'!E2+167234.3+50000+31451737.1</f>
        <v>31941862.200000003</v>
      </c>
      <c r="F91" s="62">
        <f t="shared" si="4"/>
        <v>670421.60000000149</v>
      </c>
    </row>
    <row r="92" spans="1:6" s="9" customFormat="1" ht="24.75" customHeight="1" x14ac:dyDescent="0.2">
      <c r="A92" s="67"/>
      <c r="B92" s="70"/>
      <c r="C92" s="6" t="s">
        <v>122</v>
      </c>
      <c r="D92" s="51">
        <f>'Субсидия проф образование'!D2</f>
        <v>87596.926229999983</v>
      </c>
      <c r="E92" s="51">
        <f>'Субсидия проф образование'!F2</f>
        <v>87596.926229999983</v>
      </c>
      <c r="F92" s="62">
        <f t="shared" si="4"/>
        <v>0</v>
      </c>
    </row>
    <row r="93" spans="1:6" s="9" customFormat="1" ht="30" customHeight="1" x14ac:dyDescent="0.2">
      <c r="A93" s="67"/>
      <c r="B93" s="70"/>
      <c r="C93" s="6" t="s">
        <v>123</v>
      </c>
      <c r="D93" s="51">
        <v>26474603.600000001</v>
      </c>
      <c r="E93" s="51">
        <v>27947086.02</v>
      </c>
      <c r="F93" s="62">
        <f t="shared" si="4"/>
        <v>1472482.4199999981</v>
      </c>
    </row>
    <row r="94" spans="1:6" ht="25.5" x14ac:dyDescent="0.2">
      <c r="A94" s="67"/>
      <c r="B94" s="70"/>
      <c r="C94" s="6" t="s">
        <v>7</v>
      </c>
      <c r="D94" s="17">
        <v>0</v>
      </c>
      <c r="E94" s="17">
        <v>0</v>
      </c>
      <c r="F94" s="62">
        <f t="shared" si="4"/>
        <v>0</v>
      </c>
    </row>
    <row r="95" spans="1:6" x14ac:dyDescent="0.2">
      <c r="A95" s="67"/>
      <c r="B95" s="70"/>
      <c r="C95" s="6" t="s">
        <v>3</v>
      </c>
      <c r="D95" s="17">
        <v>0</v>
      </c>
      <c r="E95" s="17">
        <v>0</v>
      </c>
      <c r="F95" s="62">
        <f t="shared" si="4"/>
        <v>0</v>
      </c>
    </row>
    <row r="96" spans="1:6" ht="25.5" x14ac:dyDescent="0.2">
      <c r="A96" s="67"/>
      <c r="B96" s="70"/>
      <c r="C96" s="6" t="s">
        <v>14</v>
      </c>
      <c r="D96" s="17">
        <v>0</v>
      </c>
      <c r="E96" s="17">
        <v>0</v>
      </c>
      <c r="F96" s="62">
        <f t="shared" si="4"/>
        <v>0</v>
      </c>
    </row>
    <row r="97" spans="1:6" ht="25.5" x14ac:dyDescent="0.2">
      <c r="A97" s="68"/>
      <c r="B97" s="71"/>
      <c r="C97" s="6" t="s">
        <v>15</v>
      </c>
      <c r="D97" s="17">
        <v>0</v>
      </c>
      <c r="E97" s="17">
        <v>0</v>
      </c>
      <c r="F97" s="62">
        <f t="shared" si="4"/>
        <v>0</v>
      </c>
    </row>
    <row r="98" spans="1:6" ht="12.75" customHeight="1" x14ac:dyDescent="0.2">
      <c r="A98" s="66" t="s">
        <v>157</v>
      </c>
      <c r="B98" s="66" t="s">
        <v>158</v>
      </c>
      <c r="C98" s="6" t="s">
        <v>6</v>
      </c>
      <c r="D98" s="17">
        <f>D99</f>
        <v>11960</v>
      </c>
      <c r="E98" s="17">
        <f>E99</f>
        <v>1910</v>
      </c>
      <c r="F98" s="62">
        <f t="shared" si="4"/>
        <v>-10050</v>
      </c>
    </row>
    <row r="99" spans="1:6" ht="18.75" customHeight="1" x14ac:dyDescent="0.2">
      <c r="A99" s="67"/>
      <c r="B99" s="67"/>
      <c r="C99" s="6" t="s">
        <v>2</v>
      </c>
      <c r="D99" s="17">
        <v>11960</v>
      </c>
      <c r="E99" s="17">
        <v>1910</v>
      </c>
      <c r="F99" s="62">
        <f t="shared" si="4"/>
        <v>-10050</v>
      </c>
    </row>
    <row r="100" spans="1:6" ht="32.25" customHeight="1" x14ac:dyDescent="0.2">
      <c r="A100" s="67"/>
      <c r="B100" s="67"/>
      <c r="C100" s="6" t="s">
        <v>174</v>
      </c>
      <c r="D100" s="17">
        <v>0</v>
      </c>
      <c r="E100" s="17">
        <v>0</v>
      </c>
      <c r="F100" s="62">
        <f t="shared" si="4"/>
        <v>0</v>
      </c>
    </row>
    <row r="101" spans="1:6" ht="30" customHeight="1" x14ac:dyDescent="0.2">
      <c r="A101" s="67"/>
      <c r="B101" s="67"/>
      <c r="C101" s="6" t="s">
        <v>11</v>
      </c>
      <c r="D101" s="17">
        <v>0</v>
      </c>
      <c r="E101" s="17">
        <v>0</v>
      </c>
      <c r="F101" s="62">
        <f t="shared" si="4"/>
        <v>0</v>
      </c>
    </row>
    <row r="102" spans="1:6" ht="25.5" x14ac:dyDescent="0.2">
      <c r="A102" s="67"/>
      <c r="B102" s="67"/>
      <c r="C102" s="6" t="s">
        <v>7</v>
      </c>
      <c r="D102" s="17">
        <v>0</v>
      </c>
      <c r="E102" s="17">
        <v>0</v>
      </c>
      <c r="F102" s="62">
        <f t="shared" si="4"/>
        <v>0</v>
      </c>
    </row>
    <row r="103" spans="1:6" x14ac:dyDescent="0.2">
      <c r="A103" s="67"/>
      <c r="B103" s="67"/>
      <c r="C103" s="6" t="s">
        <v>3</v>
      </c>
      <c r="D103" s="17">
        <v>0</v>
      </c>
      <c r="E103" s="17">
        <v>0</v>
      </c>
      <c r="F103" s="62">
        <f t="shared" si="4"/>
        <v>0</v>
      </c>
    </row>
    <row r="104" spans="1:6" ht="25.5" x14ac:dyDescent="0.2">
      <c r="A104" s="67"/>
      <c r="B104" s="67"/>
      <c r="C104" s="6" t="s">
        <v>14</v>
      </c>
      <c r="D104" s="17">
        <v>0</v>
      </c>
      <c r="E104" s="17">
        <v>0</v>
      </c>
      <c r="F104" s="62">
        <f t="shared" si="4"/>
        <v>0</v>
      </c>
    </row>
    <row r="105" spans="1:6" ht="25.5" x14ac:dyDescent="0.2">
      <c r="A105" s="68"/>
      <c r="B105" s="68"/>
      <c r="C105" s="6" t="s">
        <v>15</v>
      </c>
      <c r="D105" s="17">
        <v>0</v>
      </c>
      <c r="E105" s="17">
        <v>0</v>
      </c>
      <c r="F105" s="62">
        <f t="shared" si="4"/>
        <v>0</v>
      </c>
    </row>
    <row r="106" spans="1:6" ht="12.75" customHeight="1" x14ac:dyDescent="0.2">
      <c r="A106" s="66" t="s">
        <v>159</v>
      </c>
      <c r="B106" s="66" t="s">
        <v>160</v>
      </c>
      <c r="C106" s="6" t="s">
        <v>6</v>
      </c>
      <c r="D106" s="17">
        <f>D107+D111</f>
        <v>1863196.7</v>
      </c>
      <c r="E106" s="17">
        <f>E107</f>
        <v>1780609.1</v>
      </c>
      <c r="F106" s="62">
        <f t="shared" si="4"/>
        <v>-82587.59999999986</v>
      </c>
    </row>
    <row r="107" spans="1:6" ht="18.75" customHeight="1" x14ac:dyDescent="0.2">
      <c r="A107" s="67"/>
      <c r="B107" s="67"/>
      <c r="C107" s="6" t="s">
        <v>2</v>
      </c>
      <c r="D107" s="17">
        <v>1791856.7</v>
      </c>
      <c r="E107" s="17">
        <v>1780609.1</v>
      </c>
      <c r="F107" s="62">
        <f t="shared" si="4"/>
        <v>-11247.59999999986</v>
      </c>
    </row>
    <row r="108" spans="1:6" ht="32.25" customHeight="1" x14ac:dyDescent="0.2">
      <c r="A108" s="67"/>
      <c r="B108" s="67"/>
      <c r="C108" s="6" t="s">
        <v>174</v>
      </c>
      <c r="D108" s="17">
        <v>0</v>
      </c>
      <c r="E108" s="17">
        <v>0</v>
      </c>
      <c r="F108" s="62">
        <f t="shared" si="4"/>
        <v>0</v>
      </c>
    </row>
    <row r="109" spans="1:6" ht="30" customHeight="1" x14ac:dyDescent="0.2">
      <c r="A109" s="67"/>
      <c r="B109" s="67"/>
      <c r="C109" s="6" t="s">
        <v>175</v>
      </c>
      <c r="D109" s="17">
        <v>0</v>
      </c>
      <c r="E109" s="17">
        <v>0</v>
      </c>
      <c r="F109" s="62">
        <f t="shared" si="4"/>
        <v>0</v>
      </c>
    </row>
    <row r="110" spans="1:6" ht="25.5" x14ac:dyDescent="0.2">
      <c r="A110" s="67"/>
      <c r="B110" s="67"/>
      <c r="C110" s="6" t="s">
        <v>7</v>
      </c>
      <c r="D110" s="17">
        <v>0</v>
      </c>
      <c r="E110" s="17">
        <v>0</v>
      </c>
      <c r="F110" s="62">
        <f t="shared" si="4"/>
        <v>0</v>
      </c>
    </row>
    <row r="111" spans="1:6" x14ac:dyDescent="0.2">
      <c r="A111" s="67"/>
      <c r="B111" s="67"/>
      <c r="C111" s="6" t="s">
        <v>3</v>
      </c>
      <c r="D111" s="51">
        <v>71340</v>
      </c>
      <c r="E111" s="51">
        <v>0</v>
      </c>
      <c r="F111" s="62">
        <f t="shared" si="4"/>
        <v>-71340</v>
      </c>
    </row>
    <row r="112" spans="1:6" ht="25.5" x14ac:dyDescent="0.2">
      <c r="A112" s="67"/>
      <c r="B112" s="67"/>
      <c r="C112" s="6" t="s">
        <v>14</v>
      </c>
      <c r="D112" s="17">
        <v>0</v>
      </c>
      <c r="E112" s="17">
        <v>0</v>
      </c>
      <c r="F112" s="62">
        <f t="shared" si="4"/>
        <v>0</v>
      </c>
    </row>
    <row r="113" spans="1:6" ht="25.5" x14ac:dyDescent="0.2">
      <c r="A113" s="68"/>
      <c r="B113" s="68"/>
      <c r="C113" s="6" t="s">
        <v>15</v>
      </c>
      <c r="D113" s="17">
        <v>0</v>
      </c>
      <c r="E113" s="17">
        <v>0</v>
      </c>
      <c r="F113" s="62">
        <f t="shared" si="4"/>
        <v>0</v>
      </c>
    </row>
    <row r="114" spans="1:6" ht="12.75" customHeight="1" x14ac:dyDescent="0.2">
      <c r="A114" s="66" t="s">
        <v>161</v>
      </c>
      <c r="B114" s="66" t="s">
        <v>162</v>
      </c>
      <c r="C114" s="6" t="s">
        <v>6</v>
      </c>
      <c r="D114" s="17">
        <f>D115</f>
        <v>3920</v>
      </c>
      <c r="E114" s="17">
        <f>E115</f>
        <v>0</v>
      </c>
      <c r="F114" s="62">
        <f t="shared" si="4"/>
        <v>-3920</v>
      </c>
    </row>
    <row r="115" spans="1:6" ht="18.75" customHeight="1" x14ac:dyDescent="0.2">
      <c r="A115" s="67"/>
      <c r="B115" s="67"/>
      <c r="C115" s="6" t="s">
        <v>2</v>
      </c>
      <c r="D115" s="17">
        <v>3920</v>
      </c>
      <c r="E115" s="17">
        <v>0</v>
      </c>
      <c r="F115" s="62">
        <f t="shared" si="4"/>
        <v>-3920</v>
      </c>
    </row>
    <row r="116" spans="1:6" ht="32.25" customHeight="1" x14ac:dyDescent="0.2">
      <c r="A116" s="67"/>
      <c r="B116" s="67"/>
      <c r="C116" s="6" t="s">
        <v>174</v>
      </c>
      <c r="D116" s="17">
        <v>0</v>
      </c>
      <c r="E116" s="17">
        <v>0</v>
      </c>
      <c r="F116" s="62">
        <f t="shared" si="4"/>
        <v>0</v>
      </c>
    </row>
    <row r="117" spans="1:6" ht="30" customHeight="1" x14ac:dyDescent="0.2">
      <c r="A117" s="67"/>
      <c r="B117" s="67"/>
      <c r="C117" s="6" t="s">
        <v>11</v>
      </c>
      <c r="D117" s="17">
        <v>0</v>
      </c>
      <c r="E117" s="17">
        <v>0</v>
      </c>
      <c r="F117" s="62">
        <f t="shared" si="4"/>
        <v>0</v>
      </c>
    </row>
    <row r="118" spans="1:6" ht="25.5" x14ac:dyDescent="0.2">
      <c r="A118" s="67"/>
      <c r="B118" s="67"/>
      <c r="C118" s="6" t="s">
        <v>7</v>
      </c>
      <c r="D118" s="17">
        <v>0</v>
      </c>
      <c r="E118" s="17">
        <v>0</v>
      </c>
      <c r="F118" s="62">
        <f t="shared" si="4"/>
        <v>0</v>
      </c>
    </row>
    <row r="119" spans="1:6" x14ac:dyDescent="0.2">
      <c r="A119" s="67"/>
      <c r="B119" s="67"/>
      <c r="C119" s="6" t="s">
        <v>3</v>
      </c>
      <c r="D119" s="17">
        <v>0</v>
      </c>
      <c r="E119" s="17">
        <v>0</v>
      </c>
      <c r="F119" s="62">
        <f t="shared" si="4"/>
        <v>0</v>
      </c>
    </row>
    <row r="120" spans="1:6" ht="25.5" x14ac:dyDescent="0.2">
      <c r="A120" s="67"/>
      <c r="B120" s="67"/>
      <c r="C120" s="6" t="s">
        <v>14</v>
      </c>
      <c r="D120" s="17">
        <v>0</v>
      </c>
      <c r="E120" s="17">
        <v>0</v>
      </c>
      <c r="F120" s="62">
        <f t="shared" si="4"/>
        <v>0</v>
      </c>
    </row>
    <row r="121" spans="1:6" ht="25.5" x14ac:dyDescent="0.2">
      <c r="A121" s="68"/>
      <c r="B121" s="68"/>
      <c r="C121" s="6" t="s">
        <v>15</v>
      </c>
      <c r="D121" s="17">
        <v>0</v>
      </c>
      <c r="E121" s="17">
        <v>0</v>
      </c>
      <c r="F121" s="62">
        <f t="shared" si="4"/>
        <v>0</v>
      </c>
    </row>
    <row r="122" spans="1:6" ht="12.75" customHeight="1" x14ac:dyDescent="0.2">
      <c r="A122" s="66" t="s">
        <v>136</v>
      </c>
      <c r="B122" s="63" t="s">
        <v>135</v>
      </c>
      <c r="C122" s="6" t="s">
        <v>6</v>
      </c>
      <c r="D122" s="17">
        <f>SUM(D123:D129)</f>
        <v>431154.51</v>
      </c>
      <c r="E122" s="17">
        <f>SUM(E123:E129)</f>
        <v>424103.45</v>
      </c>
      <c r="F122" s="62">
        <f t="shared" si="4"/>
        <v>-7051.0599999999977</v>
      </c>
    </row>
    <row r="123" spans="1:6" x14ac:dyDescent="0.2">
      <c r="A123" s="67"/>
      <c r="B123" s="72"/>
      <c r="C123" s="6" t="s">
        <v>2</v>
      </c>
      <c r="D123" s="17">
        <f>'Субсидия реабилитация'!C6</f>
        <v>300000</v>
      </c>
      <c r="E123" s="17">
        <f>'Субсидия реабилитация'!D6</f>
        <v>294861.03000000003</v>
      </c>
      <c r="F123" s="62">
        <f t="shared" si="4"/>
        <v>-5138.9699999999721</v>
      </c>
    </row>
    <row r="124" spans="1:6" ht="25.5" x14ac:dyDescent="0.2">
      <c r="A124" s="67"/>
      <c r="B124" s="72"/>
      <c r="C124" s="6" t="s">
        <v>174</v>
      </c>
      <c r="D124" s="17">
        <f>'Субсидия реабилитация'!E6</f>
        <v>131154.51</v>
      </c>
      <c r="E124" s="17">
        <f>'Субсидия реабилитация'!F6</f>
        <v>129242.42</v>
      </c>
      <c r="F124" s="62">
        <f t="shared" si="4"/>
        <v>-1912.0900000000111</v>
      </c>
    </row>
    <row r="125" spans="1:6" ht="25.5" x14ac:dyDescent="0.2">
      <c r="A125" s="67"/>
      <c r="B125" s="72"/>
      <c r="C125" s="6" t="s">
        <v>11</v>
      </c>
      <c r="D125" s="17">
        <v>0</v>
      </c>
      <c r="E125" s="17">
        <v>0</v>
      </c>
      <c r="F125" s="62">
        <f t="shared" si="4"/>
        <v>0</v>
      </c>
    </row>
    <row r="126" spans="1:6" ht="25.5" x14ac:dyDescent="0.2">
      <c r="A126" s="67"/>
      <c r="B126" s="72"/>
      <c r="C126" s="6" t="s">
        <v>7</v>
      </c>
      <c r="D126" s="17">
        <v>0</v>
      </c>
      <c r="E126" s="17">
        <v>0</v>
      </c>
      <c r="F126" s="62">
        <f t="shared" si="4"/>
        <v>0</v>
      </c>
    </row>
    <row r="127" spans="1:6" x14ac:dyDescent="0.2">
      <c r="A127" s="67"/>
      <c r="B127" s="72"/>
      <c r="C127" s="6" t="s">
        <v>3</v>
      </c>
      <c r="D127" s="17">
        <v>0</v>
      </c>
      <c r="E127" s="17">
        <v>0</v>
      </c>
      <c r="F127" s="62">
        <f t="shared" si="4"/>
        <v>0</v>
      </c>
    </row>
    <row r="128" spans="1:6" ht="25.5" x14ac:dyDescent="0.2">
      <c r="A128" s="67"/>
      <c r="B128" s="72"/>
      <c r="C128" s="6" t="s">
        <v>14</v>
      </c>
      <c r="D128" s="17">
        <v>0</v>
      </c>
      <c r="E128" s="17">
        <v>0</v>
      </c>
      <c r="F128" s="62">
        <f t="shared" si="4"/>
        <v>0</v>
      </c>
    </row>
    <row r="129" spans="1:6" ht="25.5" x14ac:dyDescent="0.2">
      <c r="A129" s="68"/>
      <c r="B129" s="73"/>
      <c r="C129" s="6" t="s">
        <v>15</v>
      </c>
      <c r="D129" s="17">
        <v>0</v>
      </c>
      <c r="E129" s="17">
        <v>0</v>
      </c>
      <c r="F129" s="62">
        <f t="shared" si="4"/>
        <v>0</v>
      </c>
    </row>
    <row r="130" spans="1:6" x14ac:dyDescent="0.2">
      <c r="A130" s="66" t="s">
        <v>137</v>
      </c>
      <c r="B130" s="63" t="s">
        <v>138</v>
      </c>
      <c r="C130" s="6" t="s">
        <v>6</v>
      </c>
      <c r="D130" s="17">
        <f>D131</f>
        <v>15731082.200000001</v>
      </c>
      <c r="E130" s="17">
        <f>E131</f>
        <v>17977660.5</v>
      </c>
      <c r="F130" s="62">
        <f t="shared" si="4"/>
        <v>2246578.2999999989</v>
      </c>
    </row>
    <row r="131" spans="1:6" x14ac:dyDescent="0.2">
      <c r="A131" s="67"/>
      <c r="B131" s="72"/>
      <c r="C131" s="6" t="s">
        <v>2</v>
      </c>
      <c r="D131" s="17">
        <f>D139+D147+D163+D171</f>
        <v>15731082.200000001</v>
      </c>
      <c r="E131" s="17">
        <f>E139+E147+E163+E171</f>
        <v>17977660.5</v>
      </c>
      <c r="F131" s="62">
        <f t="shared" si="4"/>
        <v>2246578.2999999989</v>
      </c>
    </row>
    <row r="132" spans="1:6" ht="25.5" x14ac:dyDescent="0.2">
      <c r="A132" s="67"/>
      <c r="B132" s="72"/>
      <c r="C132" s="6" t="s">
        <v>174</v>
      </c>
      <c r="D132" s="17">
        <f>'Субсидия реабилитация'!E14</f>
        <v>0</v>
      </c>
      <c r="E132" s="17">
        <f>'Субсидия реабилитация'!F14</f>
        <v>0</v>
      </c>
      <c r="F132" s="62">
        <f t="shared" si="4"/>
        <v>0</v>
      </c>
    </row>
    <row r="133" spans="1:6" ht="25.5" x14ac:dyDescent="0.2">
      <c r="A133" s="67"/>
      <c r="B133" s="72"/>
      <c r="C133" s="6" t="s">
        <v>11</v>
      </c>
      <c r="D133" s="17">
        <v>0</v>
      </c>
      <c r="E133" s="17">
        <v>0</v>
      </c>
      <c r="F133" s="62">
        <f t="shared" si="4"/>
        <v>0</v>
      </c>
    </row>
    <row r="134" spans="1:6" ht="25.5" x14ac:dyDescent="0.2">
      <c r="A134" s="67"/>
      <c r="B134" s="72"/>
      <c r="C134" s="6" t="s">
        <v>7</v>
      </c>
      <c r="D134" s="17">
        <v>0</v>
      </c>
      <c r="E134" s="17">
        <v>0</v>
      </c>
      <c r="F134" s="62">
        <f t="shared" si="4"/>
        <v>0</v>
      </c>
    </row>
    <row r="135" spans="1:6" x14ac:dyDescent="0.2">
      <c r="A135" s="67"/>
      <c r="B135" s="72"/>
      <c r="C135" s="6" t="s">
        <v>3</v>
      </c>
      <c r="D135" s="17">
        <v>0</v>
      </c>
      <c r="E135" s="17">
        <v>0</v>
      </c>
      <c r="F135" s="62">
        <f t="shared" si="4"/>
        <v>0</v>
      </c>
    </row>
    <row r="136" spans="1:6" ht="25.5" x14ac:dyDescent="0.2">
      <c r="A136" s="67"/>
      <c r="B136" s="72"/>
      <c r="C136" s="6" t="s">
        <v>14</v>
      </c>
      <c r="D136" s="17">
        <v>0</v>
      </c>
      <c r="E136" s="17">
        <v>0</v>
      </c>
      <c r="F136" s="62">
        <f t="shared" ref="F136:F177" si="6">E136-D136</f>
        <v>0</v>
      </c>
    </row>
    <row r="137" spans="1:6" ht="25.5" x14ac:dyDescent="0.2">
      <c r="A137" s="68"/>
      <c r="B137" s="73"/>
      <c r="C137" s="6" t="s">
        <v>15</v>
      </c>
      <c r="D137" s="17">
        <v>0</v>
      </c>
      <c r="E137" s="17">
        <v>0</v>
      </c>
      <c r="F137" s="62">
        <f t="shared" si="6"/>
        <v>0</v>
      </c>
    </row>
    <row r="138" spans="1:6" x14ac:dyDescent="0.2">
      <c r="A138" s="66" t="s">
        <v>163</v>
      </c>
      <c r="B138" s="63" t="s">
        <v>164</v>
      </c>
      <c r="C138" s="6" t="s">
        <v>6</v>
      </c>
      <c r="D138" s="17">
        <f>D139</f>
        <v>11037.6</v>
      </c>
      <c r="E138" s="17">
        <f>E139</f>
        <v>8942.4</v>
      </c>
      <c r="F138" s="62">
        <f t="shared" si="6"/>
        <v>-2095.2000000000007</v>
      </c>
    </row>
    <row r="139" spans="1:6" x14ac:dyDescent="0.2">
      <c r="A139" s="64"/>
      <c r="B139" s="64"/>
      <c r="C139" s="6" t="s">
        <v>2</v>
      </c>
      <c r="D139" s="17">
        <v>11037.6</v>
      </c>
      <c r="E139" s="17">
        <v>8942.4</v>
      </c>
      <c r="F139" s="62">
        <f t="shared" si="6"/>
        <v>-2095.2000000000007</v>
      </c>
    </row>
    <row r="140" spans="1:6" ht="25.5" x14ac:dyDescent="0.2">
      <c r="A140" s="64"/>
      <c r="B140" s="64"/>
      <c r="C140" s="6" t="s">
        <v>174</v>
      </c>
      <c r="D140" s="17">
        <v>0</v>
      </c>
      <c r="E140" s="17">
        <v>0</v>
      </c>
      <c r="F140" s="62">
        <f t="shared" si="6"/>
        <v>0</v>
      </c>
    </row>
    <row r="141" spans="1:6" ht="25.5" x14ac:dyDescent="0.2">
      <c r="A141" s="64"/>
      <c r="B141" s="64"/>
      <c r="C141" s="6" t="s">
        <v>11</v>
      </c>
      <c r="D141" s="17">
        <v>0</v>
      </c>
      <c r="E141" s="17">
        <v>0</v>
      </c>
      <c r="F141" s="62">
        <f t="shared" si="6"/>
        <v>0</v>
      </c>
    </row>
    <row r="142" spans="1:6" ht="25.5" x14ac:dyDescent="0.2">
      <c r="A142" s="64"/>
      <c r="B142" s="64"/>
      <c r="C142" s="6" t="s">
        <v>7</v>
      </c>
      <c r="D142" s="17">
        <v>0</v>
      </c>
      <c r="E142" s="17">
        <v>0</v>
      </c>
      <c r="F142" s="62">
        <f t="shared" si="6"/>
        <v>0</v>
      </c>
    </row>
    <row r="143" spans="1:6" x14ac:dyDescent="0.2">
      <c r="A143" s="64"/>
      <c r="B143" s="64"/>
      <c r="C143" s="6" t="s">
        <v>3</v>
      </c>
      <c r="D143" s="17">
        <v>0</v>
      </c>
      <c r="E143" s="17">
        <v>0</v>
      </c>
      <c r="F143" s="62">
        <f t="shared" si="6"/>
        <v>0</v>
      </c>
    </row>
    <row r="144" spans="1:6" ht="25.5" x14ac:dyDescent="0.2">
      <c r="A144" s="64"/>
      <c r="B144" s="64"/>
      <c r="C144" s="6" t="s">
        <v>14</v>
      </c>
      <c r="D144" s="17">
        <v>0</v>
      </c>
      <c r="E144" s="17">
        <v>0</v>
      </c>
      <c r="F144" s="62">
        <f t="shared" si="6"/>
        <v>0</v>
      </c>
    </row>
    <row r="145" spans="1:6" ht="25.5" x14ac:dyDescent="0.2">
      <c r="A145" s="65"/>
      <c r="B145" s="65"/>
      <c r="C145" s="6" t="s">
        <v>15</v>
      </c>
      <c r="D145" s="17">
        <v>0</v>
      </c>
      <c r="E145" s="17">
        <v>0</v>
      </c>
      <c r="F145" s="62">
        <f t="shared" si="6"/>
        <v>0</v>
      </c>
    </row>
    <row r="146" spans="1:6" x14ac:dyDescent="0.2">
      <c r="A146" s="66" t="s">
        <v>165</v>
      </c>
      <c r="B146" s="63" t="s">
        <v>166</v>
      </c>
      <c r="C146" s="6" t="s">
        <v>6</v>
      </c>
      <c r="D146" s="17">
        <f>D147</f>
        <v>96705.3</v>
      </c>
      <c r="E146" s="17">
        <f>E147</f>
        <v>118880.9</v>
      </c>
      <c r="F146" s="62">
        <f t="shared" si="6"/>
        <v>22175.599999999991</v>
      </c>
    </row>
    <row r="147" spans="1:6" x14ac:dyDescent="0.2">
      <c r="A147" s="64"/>
      <c r="B147" s="64"/>
      <c r="C147" s="6" t="s">
        <v>2</v>
      </c>
      <c r="D147" s="17">
        <v>96705.3</v>
      </c>
      <c r="E147" s="17">
        <v>118880.9</v>
      </c>
      <c r="F147" s="62">
        <f t="shared" si="6"/>
        <v>22175.599999999991</v>
      </c>
    </row>
    <row r="148" spans="1:6" ht="25.5" x14ac:dyDescent="0.2">
      <c r="A148" s="64"/>
      <c r="B148" s="64"/>
      <c r="C148" s="6" t="s">
        <v>174</v>
      </c>
      <c r="D148" s="17">
        <v>0</v>
      </c>
      <c r="E148" s="17">
        <v>0</v>
      </c>
      <c r="F148" s="62">
        <f t="shared" si="6"/>
        <v>0</v>
      </c>
    </row>
    <row r="149" spans="1:6" ht="25.5" x14ac:dyDescent="0.2">
      <c r="A149" s="64"/>
      <c r="B149" s="64"/>
      <c r="C149" s="6" t="s">
        <v>11</v>
      </c>
      <c r="D149" s="17">
        <v>0</v>
      </c>
      <c r="E149" s="17">
        <v>0</v>
      </c>
      <c r="F149" s="62">
        <f t="shared" si="6"/>
        <v>0</v>
      </c>
    </row>
    <row r="150" spans="1:6" ht="25.5" x14ac:dyDescent="0.2">
      <c r="A150" s="64"/>
      <c r="B150" s="64"/>
      <c r="C150" s="6" t="s">
        <v>7</v>
      </c>
      <c r="D150" s="17">
        <v>0</v>
      </c>
      <c r="E150" s="17">
        <v>0</v>
      </c>
      <c r="F150" s="62">
        <f t="shared" si="6"/>
        <v>0</v>
      </c>
    </row>
    <row r="151" spans="1:6" x14ac:dyDescent="0.2">
      <c r="A151" s="64"/>
      <c r="B151" s="64"/>
      <c r="C151" s="6" t="s">
        <v>3</v>
      </c>
      <c r="D151" s="17">
        <v>0</v>
      </c>
      <c r="E151" s="17">
        <v>0</v>
      </c>
      <c r="F151" s="62">
        <f t="shared" si="6"/>
        <v>0</v>
      </c>
    </row>
    <row r="152" spans="1:6" ht="25.5" x14ac:dyDescent="0.2">
      <c r="A152" s="64"/>
      <c r="B152" s="64"/>
      <c r="C152" s="6" t="s">
        <v>14</v>
      </c>
      <c r="D152" s="17">
        <v>0</v>
      </c>
      <c r="E152" s="17">
        <v>0</v>
      </c>
      <c r="F152" s="62">
        <f t="shared" si="6"/>
        <v>0</v>
      </c>
    </row>
    <row r="153" spans="1:6" ht="25.5" x14ac:dyDescent="0.2">
      <c r="A153" s="65"/>
      <c r="B153" s="65"/>
      <c r="C153" s="6" t="s">
        <v>15</v>
      </c>
      <c r="D153" s="17">
        <v>0</v>
      </c>
      <c r="E153" s="17">
        <v>0</v>
      </c>
      <c r="F153" s="62">
        <f t="shared" si="6"/>
        <v>0</v>
      </c>
    </row>
    <row r="154" spans="1:6" x14ac:dyDescent="0.2">
      <c r="A154" s="66" t="s">
        <v>167</v>
      </c>
      <c r="B154" s="63" t="s">
        <v>168</v>
      </c>
      <c r="C154" s="6" t="s">
        <v>6</v>
      </c>
      <c r="D154" s="17">
        <v>0</v>
      </c>
      <c r="E154" s="17">
        <v>0</v>
      </c>
      <c r="F154" s="62">
        <f t="shared" si="6"/>
        <v>0</v>
      </c>
    </row>
    <row r="155" spans="1:6" x14ac:dyDescent="0.2">
      <c r="A155" s="64"/>
      <c r="B155" s="64"/>
      <c r="C155" s="6" t="s">
        <v>2</v>
      </c>
      <c r="D155" s="17">
        <v>0</v>
      </c>
      <c r="E155" s="17">
        <v>0</v>
      </c>
      <c r="F155" s="62">
        <f t="shared" si="6"/>
        <v>0</v>
      </c>
    </row>
    <row r="156" spans="1:6" ht="25.5" x14ac:dyDescent="0.2">
      <c r="A156" s="64"/>
      <c r="B156" s="64"/>
      <c r="C156" s="6" t="s">
        <v>174</v>
      </c>
      <c r="D156" s="17">
        <v>0</v>
      </c>
      <c r="E156" s="17">
        <v>0</v>
      </c>
      <c r="F156" s="62">
        <f t="shared" si="6"/>
        <v>0</v>
      </c>
    </row>
    <row r="157" spans="1:6" ht="25.5" x14ac:dyDescent="0.2">
      <c r="A157" s="64"/>
      <c r="B157" s="64"/>
      <c r="C157" s="6" t="s">
        <v>11</v>
      </c>
      <c r="D157" s="17">
        <v>0</v>
      </c>
      <c r="E157" s="17">
        <v>0</v>
      </c>
      <c r="F157" s="62">
        <f t="shared" si="6"/>
        <v>0</v>
      </c>
    </row>
    <row r="158" spans="1:6" ht="25.5" x14ac:dyDescent="0.2">
      <c r="A158" s="64"/>
      <c r="B158" s="64"/>
      <c r="C158" s="6" t="s">
        <v>7</v>
      </c>
      <c r="D158" s="17">
        <v>0</v>
      </c>
      <c r="E158" s="17">
        <v>0</v>
      </c>
      <c r="F158" s="62">
        <f t="shared" si="6"/>
        <v>0</v>
      </c>
    </row>
    <row r="159" spans="1:6" x14ac:dyDescent="0.2">
      <c r="A159" s="64"/>
      <c r="B159" s="64"/>
      <c r="C159" s="6" t="s">
        <v>3</v>
      </c>
      <c r="D159" s="17">
        <v>0</v>
      </c>
      <c r="E159" s="17">
        <v>0</v>
      </c>
      <c r="F159" s="62">
        <f t="shared" si="6"/>
        <v>0</v>
      </c>
    </row>
    <row r="160" spans="1:6" ht="25.5" x14ac:dyDescent="0.2">
      <c r="A160" s="64"/>
      <c r="B160" s="64"/>
      <c r="C160" s="6" t="s">
        <v>14</v>
      </c>
      <c r="D160" s="17">
        <v>0</v>
      </c>
      <c r="E160" s="17">
        <v>0</v>
      </c>
      <c r="F160" s="62">
        <f t="shared" si="6"/>
        <v>0</v>
      </c>
    </row>
    <row r="161" spans="1:6" ht="25.5" x14ac:dyDescent="0.2">
      <c r="A161" s="65"/>
      <c r="B161" s="65"/>
      <c r="C161" s="6" t="s">
        <v>15</v>
      </c>
      <c r="D161" s="17">
        <v>0</v>
      </c>
      <c r="E161" s="17">
        <v>0</v>
      </c>
      <c r="F161" s="62">
        <f t="shared" si="6"/>
        <v>0</v>
      </c>
    </row>
    <row r="162" spans="1:6" x14ac:dyDescent="0.2">
      <c r="A162" s="66" t="s">
        <v>169</v>
      </c>
      <c r="B162" s="63" t="s">
        <v>170</v>
      </c>
      <c r="C162" s="6" t="s">
        <v>6</v>
      </c>
      <c r="D162" s="17">
        <f>D163</f>
        <v>15581774.300000001</v>
      </c>
      <c r="E162" s="17">
        <f>E163</f>
        <v>17849837.199999999</v>
      </c>
      <c r="F162" s="62">
        <f t="shared" si="6"/>
        <v>2268062.8999999985</v>
      </c>
    </row>
    <row r="163" spans="1:6" x14ac:dyDescent="0.2">
      <c r="A163" s="64"/>
      <c r="B163" s="64"/>
      <c r="C163" s="6" t="s">
        <v>2</v>
      </c>
      <c r="D163" s="17">
        <v>15581774.300000001</v>
      </c>
      <c r="E163" s="17">
        <v>17849837.199999999</v>
      </c>
      <c r="F163" s="62">
        <f t="shared" si="6"/>
        <v>2268062.8999999985</v>
      </c>
    </row>
    <row r="164" spans="1:6" ht="25.5" x14ac:dyDescent="0.2">
      <c r="A164" s="64"/>
      <c r="B164" s="64"/>
      <c r="C164" s="6" t="s">
        <v>174</v>
      </c>
      <c r="D164" s="17">
        <v>0</v>
      </c>
      <c r="E164" s="17">
        <v>0</v>
      </c>
      <c r="F164" s="62">
        <f t="shared" si="6"/>
        <v>0</v>
      </c>
    </row>
    <row r="165" spans="1:6" ht="25.5" x14ac:dyDescent="0.2">
      <c r="A165" s="64"/>
      <c r="B165" s="64"/>
      <c r="C165" s="6" t="s">
        <v>11</v>
      </c>
      <c r="D165" s="17">
        <v>0</v>
      </c>
      <c r="E165" s="17">
        <v>0</v>
      </c>
      <c r="F165" s="62">
        <f t="shared" si="6"/>
        <v>0</v>
      </c>
    </row>
    <row r="166" spans="1:6" ht="25.5" x14ac:dyDescent="0.2">
      <c r="A166" s="64"/>
      <c r="B166" s="64"/>
      <c r="C166" s="6" t="s">
        <v>7</v>
      </c>
      <c r="D166" s="17">
        <v>0</v>
      </c>
      <c r="E166" s="17">
        <v>0</v>
      </c>
      <c r="F166" s="62">
        <f t="shared" si="6"/>
        <v>0</v>
      </c>
    </row>
    <row r="167" spans="1:6" x14ac:dyDescent="0.2">
      <c r="A167" s="64"/>
      <c r="B167" s="64"/>
      <c r="C167" s="6" t="s">
        <v>3</v>
      </c>
      <c r="D167" s="17">
        <v>0</v>
      </c>
      <c r="E167" s="17">
        <v>0</v>
      </c>
      <c r="F167" s="62">
        <f t="shared" si="6"/>
        <v>0</v>
      </c>
    </row>
    <row r="168" spans="1:6" ht="25.5" x14ac:dyDescent="0.2">
      <c r="A168" s="64"/>
      <c r="B168" s="64"/>
      <c r="C168" s="6" t="s">
        <v>14</v>
      </c>
      <c r="D168" s="17">
        <v>0</v>
      </c>
      <c r="E168" s="17">
        <v>0</v>
      </c>
      <c r="F168" s="62">
        <f t="shared" si="6"/>
        <v>0</v>
      </c>
    </row>
    <row r="169" spans="1:6" ht="25.5" x14ac:dyDescent="0.2">
      <c r="A169" s="65"/>
      <c r="B169" s="65"/>
      <c r="C169" s="6" t="s">
        <v>15</v>
      </c>
      <c r="D169" s="17">
        <v>0</v>
      </c>
      <c r="E169" s="17">
        <v>0</v>
      </c>
      <c r="F169" s="62">
        <f t="shared" si="6"/>
        <v>0</v>
      </c>
    </row>
    <row r="170" spans="1:6" x14ac:dyDescent="0.2">
      <c r="A170" s="66" t="s">
        <v>171</v>
      </c>
      <c r="B170" s="63" t="s">
        <v>172</v>
      </c>
      <c r="C170" s="6" t="s">
        <v>6</v>
      </c>
      <c r="D170" s="17">
        <f>D171</f>
        <v>41565</v>
      </c>
      <c r="E170" s="17">
        <f>E171</f>
        <v>0</v>
      </c>
      <c r="F170" s="62">
        <f t="shared" si="6"/>
        <v>-41565</v>
      </c>
    </row>
    <row r="171" spans="1:6" x14ac:dyDescent="0.2">
      <c r="A171" s="64"/>
      <c r="B171" s="64"/>
      <c r="C171" s="6" t="s">
        <v>2</v>
      </c>
      <c r="D171" s="17">
        <v>41565</v>
      </c>
      <c r="E171" s="17">
        <v>0</v>
      </c>
      <c r="F171" s="62">
        <f t="shared" si="6"/>
        <v>-41565</v>
      </c>
    </row>
    <row r="172" spans="1:6" ht="25.5" x14ac:dyDescent="0.2">
      <c r="A172" s="64"/>
      <c r="B172" s="64"/>
      <c r="C172" s="6" t="s">
        <v>174</v>
      </c>
      <c r="D172" s="17">
        <v>0</v>
      </c>
      <c r="E172" s="17">
        <v>0</v>
      </c>
      <c r="F172" s="62">
        <f t="shared" si="6"/>
        <v>0</v>
      </c>
    </row>
    <row r="173" spans="1:6" ht="25.5" x14ac:dyDescent="0.2">
      <c r="A173" s="64"/>
      <c r="B173" s="64"/>
      <c r="C173" s="6" t="s">
        <v>11</v>
      </c>
      <c r="D173" s="17">
        <v>0</v>
      </c>
      <c r="E173" s="17">
        <v>0</v>
      </c>
      <c r="F173" s="62">
        <f t="shared" si="6"/>
        <v>0</v>
      </c>
    </row>
    <row r="174" spans="1:6" ht="25.5" x14ac:dyDescent="0.2">
      <c r="A174" s="64"/>
      <c r="B174" s="64"/>
      <c r="C174" s="6" t="s">
        <v>7</v>
      </c>
      <c r="D174" s="17">
        <v>0</v>
      </c>
      <c r="E174" s="17">
        <v>0</v>
      </c>
      <c r="F174" s="62">
        <f t="shared" si="6"/>
        <v>0</v>
      </c>
    </row>
    <row r="175" spans="1:6" x14ac:dyDescent="0.2">
      <c r="A175" s="64"/>
      <c r="B175" s="64"/>
      <c r="C175" s="6" t="s">
        <v>3</v>
      </c>
      <c r="D175" s="17">
        <v>0</v>
      </c>
      <c r="E175" s="17">
        <v>0</v>
      </c>
      <c r="F175" s="62">
        <f t="shared" si="6"/>
        <v>0</v>
      </c>
    </row>
    <row r="176" spans="1:6" ht="25.5" x14ac:dyDescent="0.2">
      <c r="A176" s="64"/>
      <c r="B176" s="64"/>
      <c r="C176" s="6" t="s">
        <v>14</v>
      </c>
      <c r="D176" s="17">
        <v>0</v>
      </c>
      <c r="E176" s="17">
        <v>0</v>
      </c>
      <c r="F176" s="62">
        <f t="shared" si="6"/>
        <v>0</v>
      </c>
    </row>
    <row r="177" spans="1:6" ht="25.5" x14ac:dyDescent="0.2">
      <c r="A177" s="65"/>
      <c r="B177" s="65"/>
      <c r="C177" s="6" t="s">
        <v>15</v>
      </c>
      <c r="D177" s="17">
        <v>0</v>
      </c>
      <c r="E177" s="17">
        <v>0</v>
      </c>
      <c r="F177" s="62">
        <f t="shared" si="6"/>
        <v>0</v>
      </c>
    </row>
    <row r="178" spans="1:6" ht="20.25" customHeight="1" x14ac:dyDescent="0.2">
      <c r="A178" s="74" t="s">
        <v>177</v>
      </c>
      <c r="B178" s="74"/>
      <c r="C178" s="74"/>
      <c r="D178" s="74"/>
      <c r="E178" s="74"/>
    </row>
    <row r="179" spans="1:6" ht="13.5" customHeight="1" x14ac:dyDescent="0.2">
      <c r="A179" s="75"/>
      <c r="B179" s="75"/>
      <c r="C179" s="75"/>
      <c r="D179" s="75"/>
      <c r="E179" s="75"/>
    </row>
    <row r="180" spans="1:6" ht="21.75" customHeight="1" x14ac:dyDescent="0.2">
      <c r="A180" s="75"/>
      <c r="B180" s="75"/>
      <c r="C180" s="75"/>
      <c r="D180" s="75"/>
      <c r="E180" s="75"/>
    </row>
  </sheetData>
  <mergeCells count="44">
    <mergeCell ref="A72:A80"/>
    <mergeCell ref="B72:B80"/>
    <mergeCell ref="A178:E180"/>
    <mergeCell ref="A3:E3"/>
    <mergeCell ref="A15:A23"/>
    <mergeCell ref="A90:A97"/>
    <mergeCell ref="B90:B97"/>
    <mergeCell ref="A122:A129"/>
    <mergeCell ref="B122:B129"/>
    <mergeCell ref="B15:B23"/>
    <mergeCell ref="A32:A39"/>
    <mergeCell ref="B32:B39"/>
    <mergeCell ref="A7:A14"/>
    <mergeCell ref="A130:A137"/>
    <mergeCell ref="B130:B137"/>
    <mergeCell ref="A24:A31"/>
    <mergeCell ref="B24:B31"/>
    <mergeCell ref="B40:B47"/>
    <mergeCell ref="A40:A47"/>
    <mergeCell ref="B7:B14"/>
    <mergeCell ref="A64:A71"/>
    <mergeCell ref="B64:B71"/>
    <mergeCell ref="A48:A55"/>
    <mergeCell ref="B48:B55"/>
    <mergeCell ref="A56:A63"/>
    <mergeCell ref="B56:B63"/>
    <mergeCell ref="B81:B89"/>
    <mergeCell ref="A81:A89"/>
    <mergeCell ref="B114:B121"/>
    <mergeCell ref="A114:A121"/>
    <mergeCell ref="A98:A105"/>
    <mergeCell ref="B98:B105"/>
    <mergeCell ref="A106:A113"/>
    <mergeCell ref="B106:B113"/>
    <mergeCell ref="B170:B177"/>
    <mergeCell ref="A170:A177"/>
    <mergeCell ref="A138:A145"/>
    <mergeCell ref="B138:B145"/>
    <mergeCell ref="A146:A153"/>
    <mergeCell ref="B146:B153"/>
    <mergeCell ref="A154:A161"/>
    <mergeCell ref="B154:B161"/>
    <mergeCell ref="A162:A169"/>
    <mergeCell ref="B162:B169"/>
  </mergeCells>
  <pageMargins left="0.39370078740157483" right="0.39370078740157483" top="0.78740157480314965" bottom="0.39370078740157483" header="0.19685039370078741" footer="0.19685039370078741"/>
  <pageSetup paperSize="9" scale="74" orientation="landscape" r:id="rId1"/>
  <headerFooter differentFirst="1">
    <oddHeader>&amp;C&amp;P</oddHeader>
  </headerFooter>
  <rowBreaks count="3" manualBreakCount="3">
    <brk id="28" max="4" man="1"/>
    <brk id="89" max="4" man="1"/>
    <brk id="17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R12" sqref="R12"/>
    </sheetView>
  </sheetViews>
  <sheetFormatPr defaultRowHeight="12.75" x14ac:dyDescent="0.2"/>
  <cols>
    <col min="1" max="1" width="7.5703125" style="43" customWidth="1"/>
    <col min="2" max="2" width="21.85546875" style="43" customWidth="1"/>
    <col min="3" max="3" width="15.85546875" style="43" customWidth="1"/>
    <col min="4" max="4" width="13.140625" style="43" customWidth="1"/>
    <col min="5" max="5" width="14.42578125" style="43" customWidth="1"/>
    <col min="6" max="7" width="15.85546875" style="43" customWidth="1"/>
    <col min="8" max="8" width="14.85546875" style="43" customWidth="1"/>
    <col min="9" max="9" width="10.5703125" style="43" customWidth="1"/>
    <col min="10" max="10" width="9.140625" style="43"/>
    <col min="11" max="11" width="17.85546875" style="43" hidden="1" customWidth="1"/>
    <col min="12" max="12" width="15.28515625" style="43" hidden="1" customWidth="1"/>
    <col min="13" max="13" width="0" style="43" hidden="1" customWidth="1"/>
    <col min="14" max="14" width="13.28515625" style="43" hidden="1" customWidth="1"/>
    <col min="15" max="16" width="0" style="43" hidden="1" customWidth="1"/>
    <col min="17" max="16384" width="9.140625" style="43"/>
  </cols>
  <sheetData>
    <row r="1" spans="1:16" ht="60" x14ac:dyDescent="0.2">
      <c r="A1" s="10" t="s">
        <v>16</v>
      </c>
      <c r="B1" s="11" t="s">
        <v>17</v>
      </c>
      <c r="C1" s="11" t="s">
        <v>95</v>
      </c>
      <c r="D1" s="32" t="s">
        <v>98</v>
      </c>
      <c r="E1" s="32" t="s">
        <v>100</v>
      </c>
      <c r="F1" s="11" t="s">
        <v>96</v>
      </c>
      <c r="G1" s="32" t="s">
        <v>98</v>
      </c>
      <c r="H1" s="11" t="s">
        <v>97</v>
      </c>
      <c r="K1" s="21" t="s">
        <v>105</v>
      </c>
      <c r="L1" s="21" t="s">
        <v>106</v>
      </c>
      <c r="M1" s="21" t="s">
        <v>107</v>
      </c>
      <c r="N1" s="21" t="s">
        <v>108</v>
      </c>
      <c r="O1" s="21" t="s">
        <v>109</v>
      </c>
      <c r="P1" s="21" t="s">
        <v>110</v>
      </c>
    </row>
    <row r="2" spans="1:16" ht="15" x14ac:dyDescent="0.2">
      <c r="A2" s="44"/>
      <c r="B2" s="45" t="s">
        <v>18</v>
      </c>
      <c r="C2" s="46">
        <f t="shared" ref="C2:E2" si="0">SUM(C3:C83)</f>
        <v>1167000.0000000005</v>
      </c>
      <c r="D2" s="46">
        <f t="shared" si="0"/>
        <v>1552352.0071800002</v>
      </c>
      <c r="E2" s="46">
        <f t="shared" si="0"/>
        <v>385352.00718000007</v>
      </c>
      <c r="F2" s="46">
        <f>SUM(F3:F83)</f>
        <v>1161500.8230000006</v>
      </c>
      <c r="G2" s="46">
        <f>SUM(G3:G83)</f>
        <v>1540397.5075200005</v>
      </c>
      <c r="H2" s="46">
        <f>SUM(H3:H83)</f>
        <v>378896.68451999989</v>
      </c>
      <c r="I2" s="22">
        <f t="shared" ref="I2:I33" si="1">C2-F2</f>
        <v>5499.1769999999087</v>
      </c>
      <c r="K2" s="46">
        <f t="shared" ref="K2:L2" si="2">SUM(K3:K83)</f>
        <v>-6455.3226599999844</v>
      </c>
      <c r="L2" s="46">
        <f t="shared" si="2"/>
        <v>-5499.176999999997</v>
      </c>
    </row>
    <row r="3" spans="1:16" ht="30" x14ac:dyDescent="0.25">
      <c r="A3" s="10">
        <v>1</v>
      </c>
      <c r="B3" s="34" t="s">
        <v>101</v>
      </c>
      <c r="C3" s="33">
        <v>8044.2</v>
      </c>
      <c r="D3" s="33">
        <v>9890.9375199999995</v>
      </c>
      <c r="E3" s="33">
        <f>D3-C3</f>
        <v>1846.7375199999997</v>
      </c>
      <c r="F3" s="35">
        <v>8044.2</v>
      </c>
      <c r="G3" s="35">
        <v>9890.9375199999995</v>
      </c>
      <c r="H3" s="35">
        <f>G3-F3</f>
        <v>1846.7375199999997</v>
      </c>
      <c r="I3" s="22">
        <f t="shared" si="1"/>
        <v>0</v>
      </c>
      <c r="K3" s="47">
        <f t="shared" ref="K3:K34" si="3">H3-E3</f>
        <v>0</v>
      </c>
      <c r="L3" s="48">
        <f t="shared" ref="L3:L34" si="4">F3-C3</f>
        <v>0</v>
      </c>
      <c r="N3" s="43">
        <v>86</v>
      </c>
      <c r="O3" s="43">
        <f>K3*(100-N3)/N3</f>
        <v>0</v>
      </c>
      <c r="P3" s="22"/>
    </row>
    <row r="4" spans="1:16" ht="15.75" x14ac:dyDescent="0.25">
      <c r="A4" s="10">
        <v>2</v>
      </c>
      <c r="B4" s="34" t="s">
        <v>19</v>
      </c>
      <c r="C4" s="33">
        <v>9491.1</v>
      </c>
      <c r="D4" s="33">
        <v>10013</v>
      </c>
      <c r="E4" s="33">
        <f t="shared" ref="E4:E67" si="5">D4-C4</f>
        <v>521.89999999999964</v>
      </c>
      <c r="F4" s="35">
        <v>9491.1</v>
      </c>
      <c r="G4" s="35">
        <v>10013</v>
      </c>
      <c r="H4" s="35">
        <f t="shared" ref="H4:H67" si="6">G4-F4</f>
        <v>521.89999999999964</v>
      </c>
      <c r="I4" s="22">
        <f t="shared" si="1"/>
        <v>0</v>
      </c>
      <c r="K4" s="47">
        <f t="shared" si="3"/>
        <v>0</v>
      </c>
      <c r="L4" s="48">
        <f t="shared" si="4"/>
        <v>0</v>
      </c>
      <c r="N4" s="43">
        <v>95</v>
      </c>
      <c r="O4" s="43">
        <f t="shared" ref="O4:O67" si="7">K4*(100-N4)/N4</f>
        <v>0</v>
      </c>
      <c r="P4" s="22"/>
    </row>
    <row r="5" spans="1:16" ht="30" x14ac:dyDescent="0.25">
      <c r="A5" s="10">
        <v>3</v>
      </c>
      <c r="B5" s="34" t="s">
        <v>20</v>
      </c>
      <c r="C5" s="33">
        <v>24604.1</v>
      </c>
      <c r="D5" s="33">
        <v>28960.6</v>
      </c>
      <c r="E5" s="33">
        <f t="shared" si="5"/>
        <v>4356.5</v>
      </c>
      <c r="F5" s="37">
        <v>25081.85</v>
      </c>
      <c r="G5" s="37">
        <v>29905.81</v>
      </c>
      <c r="H5" s="36">
        <f t="shared" si="6"/>
        <v>4823.9600000000028</v>
      </c>
      <c r="I5" s="22">
        <f t="shared" si="1"/>
        <v>-477.75</v>
      </c>
      <c r="K5" s="47">
        <f t="shared" si="3"/>
        <v>467.46000000000276</v>
      </c>
      <c r="L5" s="48">
        <f t="shared" si="4"/>
        <v>477.75</v>
      </c>
      <c r="N5" s="43">
        <v>83</v>
      </c>
      <c r="O5" s="43">
        <f t="shared" si="7"/>
        <v>95.744819277109002</v>
      </c>
      <c r="P5" s="22">
        <f t="shared" ref="P5:P67" si="8">ABS(K5)-ABS(O5)</f>
        <v>371.71518072289376</v>
      </c>
    </row>
    <row r="6" spans="1:16" ht="15.75" x14ac:dyDescent="0.25">
      <c r="A6" s="10">
        <v>4</v>
      </c>
      <c r="B6" s="34" t="s">
        <v>21</v>
      </c>
      <c r="C6" s="33">
        <v>15798.1</v>
      </c>
      <c r="D6" s="33">
        <v>19105.7</v>
      </c>
      <c r="E6" s="33">
        <f t="shared" si="5"/>
        <v>3307.6000000000004</v>
      </c>
      <c r="F6" s="19">
        <v>15749.5</v>
      </c>
      <c r="G6" s="19">
        <v>19054</v>
      </c>
      <c r="H6" s="35">
        <f t="shared" si="6"/>
        <v>3304.5</v>
      </c>
      <c r="I6" s="22">
        <f t="shared" si="1"/>
        <v>48.600000000000364</v>
      </c>
      <c r="K6" s="47">
        <f t="shared" si="3"/>
        <v>-3.1000000000003638</v>
      </c>
      <c r="L6" s="48">
        <f t="shared" si="4"/>
        <v>-48.600000000000364</v>
      </c>
      <c r="N6" s="43">
        <v>93</v>
      </c>
      <c r="O6" s="43">
        <f t="shared" si="7"/>
        <v>-0.2333333333333607</v>
      </c>
      <c r="P6" s="22"/>
    </row>
    <row r="7" spans="1:16" ht="15.75" x14ac:dyDescent="0.25">
      <c r="A7" s="10">
        <v>5</v>
      </c>
      <c r="B7" s="34" t="s">
        <v>22</v>
      </c>
      <c r="C7" s="33">
        <v>62542.400000000001</v>
      </c>
      <c r="D7" s="33">
        <v>65834.100000000006</v>
      </c>
      <c r="E7" s="33">
        <f t="shared" si="5"/>
        <v>3291.7000000000044</v>
      </c>
      <c r="F7" s="49">
        <v>62086.37</v>
      </c>
      <c r="G7" s="49">
        <v>65354.07</v>
      </c>
      <c r="H7" s="50">
        <f t="shared" si="6"/>
        <v>3267.6999999999971</v>
      </c>
      <c r="I7" s="22">
        <f t="shared" si="1"/>
        <v>456.02999999999884</v>
      </c>
      <c r="K7" s="47">
        <f t="shared" si="3"/>
        <v>-24.000000000007276</v>
      </c>
      <c r="L7" s="48">
        <f t="shared" si="4"/>
        <v>-456.02999999999884</v>
      </c>
      <c r="N7" s="43">
        <v>95</v>
      </c>
      <c r="O7" s="43">
        <f t="shared" si="7"/>
        <v>-1.2631578947372251</v>
      </c>
      <c r="P7" s="22"/>
    </row>
    <row r="8" spans="1:16" ht="30" x14ac:dyDescent="0.25">
      <c r="A8" s="10">
        <v>6</v>
      </c>
      <c r="B8" s="34" t="s">
        <v>23</v>
      </c>
      <c r="C8" s="33">
        <v>20880</v>
      </c>
      <c r="D8" s="33">
        <v>21978.9</v>
      </c>
      <c r="E8" s="33">
        <f t="shared" si="5"/>
        <v>1098.9000000000015</v>
      </c>
      <c r="F8" s="37">
        <v>20879.509999999998</v>
      </c>
      <c r="G8" s="37">
        <v>21978.41</v>
      </c>
      <c r="H8" s="36">
        <f t="shared" si="6"/>
        <v>1098.9000000000015</v>
      </c>
      <c r="I8" s="22">
        <f t="shared" si="1"/>
        <v>0.49000000000160071</v>
      </c>
      <c r="K8" s="47">
        <f t="shared" si="3"/>
        <v>0</v>
      </c>
      <c r="L8" s="48">
        <f t="shared" si="4"/>
        <v>-0.49000000000160071</v>
      </c>
      <c r="N8" s="43">
        <v>95</v>
      </c>
      <c r="O8" s="43">
        <f t="shared" si="7"/>
        <v>0</v>
      </c>
      <c r="P8" s="22"/>
    </row>
    <row r="9" spans="1:16" ht="45" x14ac:dyDescent="0.25">
      <c r="A9" s="10">
        <v>7</v>
      </c>
      <c r="B9" s="34" t="s">
        <v>24</v>
      </c>
      <c r="C9" s="33">
        <v>11834.3</v>
      </c>
      <c r="D9" s="33">
        <v>12797.3</v>
      </c>
      <c r="E9" s="33">
        <f t="shared" si="5"/>
        <v>963</v>
      </c>
      <c r="F9" s="49">
        <v>11834.3</v>
      </c>
      <c r="G9" s="49">
        <v>12797.3</v>
      </c>
      <c r="H9" s="50">
        <f t="shared" si="6"/>
        <v>963</v>
      </c>
      <c r="I9" s="22">
        <f t="shared" si="1"/>
        <v>0</v>
      </c>
      <c r="K9" s="47">
        <f t="shared" si="3"/>
        <v>0</v>
      </c>
      <c r="L9" s="48">
        <f t="shared" si="4"/>
        <v>0</v>
      </c>
      <c r="N9" s="43">
        <v>92</v>
      </c>
      <c r="O9" s="43">
        <f t="shared" si="7"/>
        <v>0</v>
      </c>
      <c r="P9" s="22"/>
    </row>
    <row r="10" spans="1:16" ht="15.75" x14ac:dyDescent="0.25">
      <c r="A10" s="10">
        <v>8</v>
      </c>
      <c r="B10" s="34" t="s">
        <v>25</v>
      </c>
      <c r="C10" s="33">
        <v>15443.3</v>
      </c>
      <c r="D10" s="33">
        <v>17477.8</v>
      </c>
      <c r="E10" s="33">
        <f t="shared" si="5"/>
        <v>2034.5</v>
      </c>
      <c r="F10" s="35">
        <v>15443.3</v>
      </c>
      <c r="G10" s="35">
        <v>17477.8</v>
      </c>
      <c r="H10" s="35">
        <f t="shared" si="6"/>
        <v>2034.5</v>
      </c>
      <c r="I10" s="22">
        <f t="shared" si="1"/>
        <v>0</v>
      </c>
      <c r="K10" s="47">
        <f t="shared" si="3"/>
        <v>0</v>
      </c>
      <c r="L10" s="48">
        <f t="shared" si="4"/>
        <v>0</v>
      </c>
      <c r="N10" s="43">
        <v>94</v>
      </c>
      <c r="O10" s="43">
        <f t="shared" si="7"/>
        <v>0</v>
      </c>
      <c r="P10" s="22"/>
    </row>
    <row r="11" spans="1:16" ht="45" x14ac:dyDescent="0.25">
      <c r="A11" s="10">
        <v>9</v>
      </c>
      <c r="B11" s="34" t="s">
        <v>26</v>
      </c>
      <c r="C11" s="33">
        <v>9325.4</v>
      </c>
      <c r="D11" s="33">
        <v>10137.5</v>
      </c>
      <c r="E11" s="33">
        <f t="shared" si="5"/>
        <v>812.10000000000036</v>
      </c>
      <c r="F11" s="49">
        <v>9296.9</v>
      </c>
      <c r="G11" s="49">
        <v>10107.5</v>
      </c>
      <c r="H11" s="50">
        <f t="shared" si="6"/>
        <v>810.60000000000036</v>
      </c>
      <c r="I11" s="22">
        <f t="shared" si="1"/>
        <v>28.5</v>
      </c>
      <c r="K11" s="47">
        <f t="shared" si="3"/>
        <v>-1.5</v>
      </c>
      <c r="L11" s="48">
        <f t="shared" si="4"/>
        <v>-28.5</v>
      </c>
      <c r="N11" s="43">
        <v>95</v>
      </c>
      <c r="O11" s="43">
        <f t="shared" si="7"/>
        <v>-7.8947368421052627E-2</v>
      </c>
      <c r="P11" s="22">
        <f t="shared" si="8"/>
        <v>1.4210526315789473</v>
      </c>
    </row>
    <row r="12" spans="1:16" ht="15.75" x14ac:dyDescent="0.25">
      <c r="A12" s="10">
        <v>10</v>
      </c>
      <c r="B12" s="34" t="s">
        <v>27</v>
      </c>
      <c r="C12" s="33">
        <v>18667.400000000001</v>
      </c>
      <c r="D12" s="33">
        <v>19859</v>
      </c>
      <c r="E12" s="33">
        <f t="shared" si="5"/>
        <v>1191.5999999999985</v>
      </c>
      <c r="F12" s="49">
        <v>18624.643</v>
      </c>
      <c r="G12" s="49">
        <v>19813.62</v>
      </c>
      <c r="H12" s="50">
        <f t="shared" si="6"/>
        <v>1188.976999999999</v>
      </c>
      <c r="I12" s="22">
        <f t="shared" si="1"/>
        <v>42.757000000001426</v>
      </c>
      <c r="K12" s="47">
        <f t="shared" si="3"/>
        <v>-2.6229999999995925</v>
      </c>
      <c r="L12" s="48">
        <f t="shared" si="4"/>
        <v>-42.757000000001426</v>
      </c>
      <c r="N12" s="43">
        <v>93</v>
      </c>
      <c r="O12" s="43">
        <f t="shared" si="7"/>
        <v>-0.19743010752685106</v>
      </c>
      <c r="P12" s="22">
        <f t="shared" si="8"/>
        <v>2.4255698924727414</v>
      </c>
    </row>
    <row r="13" spans="1:16" ht="15.75" x14ac:dyDescent="0.25">
      <c r="A13" s="10">
        <v>11</v>
      </c>
      <c r="B13" s="34" t="s">
        <v>28</v>
      </c>
      <c r="C13" s="33">
        <v>12590</v>
      </c>
      <c r="D13" s="33">
        <v>18036.599999999999</v>
      </c>
      <c r="E13" s="33">
        <f t="shared" si="5"/>
        <v>5446.5999999999985</v>
      </c>
      <c r="F13" s="49">
        <v>12590</v>
      </c>
      <c r="G13" s="49">
        <v>18036.59</v>
      </c>
      <c r="H13" s="50">
        <f t="shared" si="6"/>
        <v>5446.59</v>
      </c>
      <c r="I13" s="22">
        <f t="shared" si="1"/>
        <v>0</v>
      </c>
      <c r="K13" s="47">
        <f t="shared" si="3"/>
        <v>-9.9999999983992893E-3</v>
      </c>
      <c r="L13" s="48">
        <f t="shared" si="4"/>
        <v>0</v>
      </c>
      <c r="N13" s="43">
        <v>49</v>
      </c>
      <c r="O13" s="43">
        <f t="shared" si="7"/>
        <v>-1.0408163263640077E-2</v>
      </c>
      <c r="P13" s="22"/>
    </row>
    <row r="14" spans="1:16" ht="15.75" x14ac:dyDescent="0.25">
      <c r="A14" s="10">
        <v>12</v>
      </c>
      <c r="B14" s="34" t="s">
        <v>29</v>
      </c>
      <c r="C14" s="33">
        <v>8876</v>
      </c>
      <c r="D14" s="33">
        <v>9378.4</v>
      </c>
      <c r="E14" s="33">
        <f t="shared" si="5"/>
        <v>502.39999999999964</v>
      </c>
      <c r="F14" s="19">
        <v>8681.4599999999991</v>
      </c>
      <c r="G14" s="19">
        <v>9173.6299999999992</v>
      </c>
      <c r="H14" s="35">
        <f t="shared" si="6"/>
        <v>492.17000000000007</v>
      </c>
      <c r="I14" s="22">
        <f t="shared" si="1"/>
        <v>194.54000000000087</v>
      </c>
      <c r="K14" s="47">
        <f t="shared" si="3"/>
        <v>-10.229999999999563</v>
      </c>
      <c r="L14" s="48">
        <f t="shared" si="4"/>
        <v>-194.54000000000087</v>
      </c>
      <c r="N14" s="43">
        <v>100</v>
      </c>
      <c r="O14" s="43">
        <f t="shared" si="7"/>
        <v>0</v>
      </c>
      <c r="P14" s="22"/>
    </row>
    <row r="15" spans="1:16" ht="15.75" x14ac:dyDescent="0.25">
      <c r="A15" s="10">
        <v>13</v>
      </c>
      <c r="B15" s="34" t="s">
        <v>30</v>
      </c>
      <c r="C15" s="33">
        <v>10383.299999999999</v>
      </c>
      <c r="D15" s="33">
        <v>11700.2</v>
      </c>
      <c r="E15" s="33">
        <f t="shared" si="5"/>
        <v>1316.9000000000015</v>
      </c>
      <c r="F15" s="19">
        <v>10383.299999999999</v>
      </c>
      <c r="G15" s="19">
        <v>11700.2</v>
      </c>
      <c r="H15" s="35">
        <f t="shared" si="6"/>
        <v>1316.9000000000015</v>
      </c>
      <c r="I15" s="22">
        <f t="shared" si="1"/>
        <v>0</v>
      </c>
      <c r="K15" s="47">
        <f t="shared" si="3"/>
        <v>0</v>
      </c>
      <c r="L15" s="48">
        <f t="shared" si="4"/>
        <v>0</v>
      </c>
      <c r="N15" s="43">
        <v>90</v>
      </c>
      <c r="O15" s="43">
        <f t="shared" si="7"/>
        <v>0</v>
      </c>
      <c r="P15" s="22"/>
    </row>
    <row r="16" spans="1:16" ht="15.75" x14ac:dyDescent="0.25">
      <c r="A16" s="10">
        <v>14</v>
      </c>
      <c r="B16" s="34" t="s">
        <v>31</v>
      </c>
      <c r="C16" s="33">
        <v>5791</v>
      </c>
      <c r="D16" s="33">
        <v>7370.9</v>
      </c>
      <c r="E16" s="33">
        <f t="shared" si="5"/>
        <v>1579.8999999999996</v>
      </c>
      <c r="F16" s="19">
        <v>5791</v>
      </c>
      <c r="G16" s="19">
        <v>7370.9</v>
      </c>
      <c r="H16" s="35">
        <f t="shared" si="6"/>
        <v>1579.8999999999996</v>
      </c>
      <c r="I16" s="22">
        <f t="shared" si="1"/>
        <v>0</v>
      </c>
      <c r="K16" s="47">
        <f t="shared" si="3"/>
        <v>0</v>
      </c>
      <c r="L16" s="48">
        <f t="shared" si="4"/>
        <v>0</v>
      </c>
      <c r="N16" s="43">
        <v>68</v>
      </c>
      <c r="O16" s="43">
        <f t="shared" si="7"/>
        <v>0</v>
      </c>
      <c r="P16" s="22"/>
    </row>
    <row r="17" spans="1:16" ht="30" x14ac:dyDescent="0.25">
      <c r="A17" s="10">
        <v>15</v>
      </c>
      <c r="B17" s="34" t="s">
        <v>32</v>
      </c>
      <c r="C17" s="33">
        <v>31222.7</v>
      </c>
      <c r="D17" s="33">
        <v>96139.8</v>
      </c>
      <c r="E17" s="33">
        <f t="shared" si="5"/>
        <v>64917.100000000006</v>
      </c>
      <c r="F17" s="49">
        <v>29772.51</v>
      </c>
      <c r="G17" s="49">
        <v>88596.18</v>
      </c>
      <c r="H17" s="50">
        <f t="shared" si="6"/>
        <v>58823.67</v>
      </c>
      <c r="I17" s="22">
        <f t="shared" si="1"/>
        <v>1450.1900000000023</v>
      </c>
      <c r="K17" s="47">
        <f t="shared" si="3"/>
        <v>-6093.4300000000076</v>
      </c>
      <c r="L17" s="48">
        <f t="shared" si="4"/>
        <v>-1450.1900000000023</v>
      </c>
      <c r="N17" s="43">
        <v>89</v>
      </c>
      <c r="O17" s="43">
        <f t="shared" si="7"/>
        <v>-753.12056179775379</v>
      </c>
      <c r="P17" s="22">
        <f t="shared" si="8"/>
        <v>5340.3094382022537</v>
      </c>
    </row>
    <row r="18" spans="1:16" ht="30" x14ac:dyDescent="0.25">
      <c r="A18" s="10">
        <v>16</v>
      </c>
      <c r="B18" s="34" t="s">
        <v>102</v>
      </c>
      <c r="C18" s="33">
        <v>10016.9</v>
      </c>
      <c r="D18" s="33">
        <v>10770.8</v>
      </c>
      <c r="E18" s="33">
        <f t="shared" si="5"/>
        <v>753.89999999999964</v>
      </c>
      <c r="F18" s="31">
        <v>9912.3799999999992</v>
      </c>
      <c r="G18" s="31">
        <v>10658.41</v>
      </c>
      <c r="H18" s="33">
        <f t="shared" si="6"/>
        <v>746.03000000000065</v>
      </c>
      <c r="I18" s="22">
        <f t="shared" si="1"/>
        <v>104.52000000000044</v>
      </c>
      <c r="K18" s="47">
        <f t="shared" si="3"/>
        <v>-7.8699999999989814</v>
      </c>
      <c r="L18" s="48">
        <f t="shared" si="4"/>
        <v>-104.52000000000044</v>
      </c>
      <c r="N18" s="43">
        <v>92</v>
      </c>
      <c r="O18" s="43">
        <f t="shared" si="7"/>
        <v>-0.68434782608686795</v>
      </c>
      <c r="P18" s="22"/>
    </row>
    <row r="19" spans="1:16" ht="30" x14ac:dyDescent="0.25">
      <c r="A19" s="10">
        <v>17</v>
      </c>
      <c r="B19" s="34" t="s">
        <v>33</v>
      </c>
      <c r="C19" s="33">
        <v>15466.7</v>
      </c>
      <c r="D19" s="33">
        <v>26907.599999999999</v>
      </c>
      <c r="E19" s="33">
        <f t="shared" si="5"/>
        <v>11440.899999999998</v>
      </c>
      <c r="F19" s="49">
        <v>15157.46</v>
      </c>
      <c r="G19" s="49">
        <v>26371.33</v>
      </c>
      <c r="H19" s="50">
        <f t="shared" si="6"/>
        <v>11213.870000000003</v>
      </c>
      <c r="I19" s="22">
        <f t="shared" si="1"/>
        <v>309.2400000000016</v>
      </c>
      <c r="K19" s="47">
        <f t="shared" si="3"/>
        <v>-227.0299999999952</v>
      </c>
      <c r="L19" s="48">
        <f t="shared" si="4"/>
        <v>-309.2400000000016</v>
      </c>
      <c r="N19" s="43">
        <v>37</v>
      </c>
      <c r="O19" s="43">
        <f t="shared" si="7"/>
        <v>-386.56459459458642</v>
      </c>
      <c r="P19" s="22"/>
    </row>
    <row r="20" spans="1:16" ht="15.75" x14ac:dyDescent="0.25">
      <c r="A20" s="10">
        <v>18</v>
      </c>
      <c r="B20" s="34" t="s">
        <v>34</v>
      </c>
      <c r="C20" s="33">
        <v>11562.7</v>
      </c>
      <c r="D20" s="33">
        <v>12171.3</v>
      </c>
      <c r="E20" s="33">
        <f t="shared" si="5"/>
        <v>608.59999999999854</v>
      </c>
      <c r="F20" s="19">
        <v>11562.69</v>
      </c>
      <c r="G20" s="19">
        <v>12171.29</v>
      </c>
      <c r="H20" s="35">
        <f t="shared" si="6"/>
        <v>608.60000000000036</v>
      </c>
      <c r="I20" s="22">
        <f t="shared" si="1"/>
        <v>1.0000000000218279E-2</v>
      </c>
      <c r="K20" s="47">
        <f t="shared" si="3"/>
        <v>1.8189894035458565E-12</v>
      </c>
      <c r="L20" s="48">
        <f t="shared" si="4"/>
        <v>-1.0000000000218279E-2</v>
      </c>
      <c r="N20" s="43">
        <v>95</v>
      </c>
      <c r="O20" s="43">
        <f t="shared" si="7"/>
        <v>9.5736284397150336E-14</v>
      </c>
      <c r="P20" s="22">
        <f t="shared" si="8"/>
        <v>1.7232531191487062E-12</v>
      </c>
    </row>
    <row r="21" spans="1:16" ht="30" x14ac:dyDescent="0.25">
      <c r="A21" s="10">
        <v>19</v>
      </c>
      <c r="B21" s="34" t="s">
        <v>35</v>
      </c>
      <c r="C21" s="33">
        <v>15214.3</v>
      </c>
      <c r="D21" s="33">
        <v>20323.900000000001</v>
      </c>
      <c r="E21" s="33">
        <f t="shared" si="5"/>
        <v>5109.6000000000022</v>
      </c>
      <c r="F21" s="19">
        <v>15214.3</v>
      </c>
      <c r="G21" s="19">
        <v>20323.900000000001</v>
      </c>
      <c r="H21" s="35">
        <f t="shared" si="6"/>
        <v>5109.6000000000022</v>
      </c>
      <c r="I21" s="22">
        <f t="shared" si="1"/>
        <v>0</v>
      </c>
      <c r="K21" s="47">
        <f t="shared" si="3"/>
        <v>0</v>
      </c>
      <c r="L21" s="48">
        <f t="shared" si="4"/>
        <v>0</v>
      </c>
      <c r="N21" s="43">
        <v>69</v>
      </c>
      <c r="O21" s="43">
        <f t="shared" si="7"/>
        <v>0</v>
      </c>
      <c r="P21" s="22"/>
    </row>
    <row r="22" spans="1:16" ht="15.75" x14ac:dyDescent="0.25">
      <c r="A22" s="10">
        <v>20</v>
      </c>
      <c r="B22" s="34" t="s">
        <v>36</v>
      </c>
      <c r="C22" s="33">
        <v>4985.1000000000004</v>
      </c>
      <c r="D22" s="33">
        <v>6445.8</v>
      </c>
      <c r="E22" s="33">
        <f t="shared" si="5"/>
        <v>1460.6999999999998</v>
      </c>
      <c r="F22" s="49">
        <v>4985.1000000000004</v>
      </c>
      <c r="G22" s="49">
        <v>6445.8</v>
      </c>
      <c r="H22" s="50">
        <f t="shared" si="6"/>
        <v>1460.6999999999998</v>
      </c>
      <c r="I22" s="22">
        <f t="shared" si="1"/>
        <v>0</v>
      </c>
      <c r="K22" s="47">
        <f t="shared" si="3"/>
        <v>0</v>
      </c>
      <c r="L22" s="48">
        <f t="shared" si="4"/>
        <v>0</v>
      </c>
      <c r="N22" s="43">
        <v>87</v>
      </c>
      <c r="O22" s="43">
        <f t="shared" si="7"/>
        <v>0</v>
      </c>
      <c r="P22" s="22"/>
    </row>
    <row r="23" spans="1:16" ht="30" x14ac:dyDescent="0.25">
      <c r="A23" s="10">
        <v>21</v>
      </c>
      <c r="B23" s="34" t="s">
        <v>37</v>
      </c>
      <c r="C23" s="33">
        <v>87578.6</v>
      </c>
      <c r="D23" s="33">
        <v>93972.9</v>
      </c>
      <c r="E23" s="33">
        <f t="shared" si="5"/>
        <v>6394.2999999999884</v>
      </c>
      <c r="F23" s="49">
        <v>87569.02</v>
      </c>
      <c r="G23" s="49">
        <v>93962.82</v>
      </c>
      <c r="H23" s="50">
        <f t="shared" si="6"/>
        <v>6393.8000000000029</v>
      </c>
      <c r="I23" s="22">
        <f t="shared" si="1"/>
        <v>9.5800000000017462</v>
      </c>
      <c r="K23" s="47">
        <f t="shared" si="3"/>
        <v>-0.49999999998544808</v>
      </c>
      <c r="L23" s="48">
        <f t="shared" si="4"/>
        <v>-9.5800000000017462</v>
      </c>
      <c r="N23" s="43">
        <v>95</v>
      </c>
      <c r="O23" s="43">
        <f t="shared" si="7"/>
        <v>-2.6315789472918322E-2</v>
      </c>
      <c r="P23" s="22"/>
    </row>
    <row r="24" spans="1:16" ht="30" x14ac:dyDescent="0.25">
      <c r="A24" s="10">
        <v>22</v>
      </c>
      <c r="B24" s="34" t="s">
        <v>38</v>
      </c>
      <c r="C24" s="33">
        <v>8644.2000000000007</v>
      </c>
      <c r="D24" s="33">
        <v>9686.9</v>
      </c>
      <c r="E24" s="33">
        <f t="shared" si="5"/>
        <v>1042.6999999999989</v>
      </c>
      <c r="F24" s="49">
        <v>8609.11</v>
      </c>
      <c r="G24" s="49">
        <v>9649.57</v>
      </c>
      <c r="H24" s="50">
        <f t="shared" si="6"/>
        <v>1040.4599999999991</v>
      </c>
      <c r="I24" s="22">
        <f t="shared" si="1"/>
        <v>35.090000000000146</v>
      </c>
      <c r="K24" s="47">
        <f t="shared" si="3"/>
        <v>-2.2399999999997817</v>
      </c>
      <c r="L24" s="48">
        <f t="shared" si="4"/>
        <v>-35.090000000000146</v>
      </c>
      <c r="N24" s="43">
        <v>93</v>
      </c>
      <c r="O24" s="43">
        <f t="shared" si="7"/>
        <v>-0.16860215053761798</v>
      </c>
      <c r="P24" s="22">
        <f t="shared" si="8"/>
        <v>2.0713978494621639</v>
      </c>
    </row>
    <row r="25" spans="1:16" ht="15.75" x14ac:dyDescent="0.25">
      <c r="A25" s="10">
        <v>23</v>
      </c>
      <c r="B25" s="34" t="s">
        <v>39</v>
      </c>
      <c r="C25" s="33">
        <v>17392.7</v>
      </c>
      <c r="D25" s="33">
        <v>19028.8</v>
      </c>
      <c r="E25" s="33">
        <f t="shared" si="5"/>
        <v>1636.0999999999985</v>
      </c>
      <c r="F25" s="19">
        <v>17392.7</v>
      </c>
      <c r="G25" s="19">
        <v>19028.8</v>
      </c>
      <c r="H25" s="35">
        <f t="shared" si="6"/>
        <v>1636.0999999999985</v>
      </c>
      <c r="I25" s="22">
        <f t="shared" si="1"/>
        <v>0</v>
      </c>
      <c r="K25" s="47">
        <f t="shared" si="3"/>
        <v>0</v>
      </c>
      <c r="L25" s="48">
        <f t="shared" si="4"/>
        <v>0</v>
      </c>
      <c r="N25" s="43">
        <v>91</v>
      </c>
      <c r="O25" s="43">
        <f t="shared" si="7"/>
        <v>0</v>
      </c>
      <c r="P25" s="22">
        <f t="shared" si="8"/>
        <v>0</v>
      </c>
    </row>
    <row r="26" spans="1:16" ht="15.75" x14ac:dyDescent="0.25">
      <c r="A26" s="10">
        <v>24</v>
      </c>
      <c r="B26" s="34" t="s">
        <v>40</v>
      </c>
      <c r="C26" s="33">
        <v>17253.2</v>
      </c>
      <c r="D26" s="33">
        <v>18354.5</v>
      </c>
      <c r="E26" s="33">
        <f t="shared" si="5"/>
        <v>1101.2999999999993</v>
      </c>
      <c r="F26" s="19">
        <v>17253.2</v>
      </c>
      <c r="G26" s="19">
        <v>18354.5</v>
      </c>
      <c r="H26" s="35">
        <f t="shared" si="6"/>
        <v>1101.2999999999993</v>
      </c>
      <c r="I26" s="22">
        <f t="shared" si="1"/>
        <v>0</v>
      </c>
      <c r="K26" s="47">
        <f t="shared" si="3"/>
        <v>0</v>
      </c>
      <c r="L26" s="48">
        <f t="shared" si="4"/>
        <v>0</v>
      </c>
      <c r="N26" s="43">
        <v>93</v>
      </c>
      <c r="O26" s="43">
        <f t="shared" si="7"/>
        <v>0</v>
      </c>
      <c r="P26" s="22"/>
    </row>
    <row r="27" spans="1:16" ht="15.75" x14ac:dyDescent="0.25">
      <c r="A27" s="10">
        <v>25</v>
      </c>
      <c r="B27" s="34" t="s">
        <v>41</v>
      </c>
      <c r="C27" s="33">
        <v>8497.7999999999993</v>
      </c>
      <c r="D27" s="33">
        <v>10862.7</v>
      </c>
      <c r="E27" s="33">
        <f t="shared" si="5"/>
        <v>2364.9000000000015</v>
      </c>
      <c r="F27" s="37">
        <v>8497.27</v>
      </c>
      <c r="G27" s="37">
        <v>10937.25</v>
      </c>
      <c r="H27" s="36">
        <f t="shared" si="6"/>
        <v>2439.9799999999996</v>
      </c>
      <c r="I27" s="22">
        <f t="shared" si="1"/>
        <v>0.52999999999883585</v>
      </c>
      <c r="K27" s="47">
        <f t="shared" si="3"/>
        <v>75.079999999998108</v>
      </c>
      <c r="L27" s="48">
        <f t="shared" si="4"/>
        <v>-0.52999999999883585</v>
      </c>
      <c r="N27" s="43">
        <v>95</v>
      </c>
      <c r="O27" s="43">
        <f t="shared" si="7"/>
        <v>3.9515789473683216</v>
      </c>
      <c r="P27" s="22">
        <f t="shared" si="8"/>
        <v>71.12842105262979</v>
      </c>
    </row>
    <row r="28" spans="1:16" ht="15.75" x14ac:dyDescent="0.25">
      <c r="A28" s="10">
        <v>26</v>
      </c>
      <c r="B28" s="34" t="s">
        <v>42</v>
      </c>
      <c r="C28" s="33">
        <v>32574</v>
      </c>
      <c r="D28" s="33">
        <v>44630.6</v>
      </c>
      <c r="E28" s="33">
        <f t="shared" si="5"/>
        <v>12056.599999999999</v>
      </c>
      <c r="F28" s="49">
        <v>32573.84</v>
      </c>
      <c r="G28" s="49">
        <v>44630.39</v>
      </c>
      <c r="H28" s="50">
        <f t="shared" si="6"/>
        <v>12056.55</v>
      </c>
      <c r="I28" s="22">
        <f t="shared" si="1"/>
        <v>0.15999999999985448</v>
      </c>
      <c r="K28" s="47">
        <f t="shared" si="3"/>
        <v>-4.9999999999272404E-2</v>
      </c>
      <c r="L28" s="48">
        <f t="shared" si="4"/>
        <v>-0.15999999999985448</v>
      </c>
      <c r="N28" s="43">
        <v>61</v>
      </c>
      <c r="O28" s="43">
        <f t="shared" si="7"/>
        <v>-3.1967213114288913E-2</v>
      </c>
      <c r="P28" s="22">
        <f t="shared" si="8"/>
        <v>1.8032786884983491E-2</v>
      </c>
    </row>
    <row r="29" spans="1:16" ht="15.75" x14ac:dyDescent="0.25">
      <c r="A29" s="10">
        <v>27</v>
      </c>
      <c r="B29" s="34" t="s">
        <v>43</v>
      </c>
      <c r="C29" s="33">
        <v>16651.900000000001</v>
      </c>
      <c r="D29" s="33">
        <v>23122.2</v>
      </c>
      <c r="E29" s="33">
        <f t="shared" si="5"/>
        <v>6470.2999999999993</v>
      </c>
      <c r="F29" s="49">
        <v>16646.900000000001</v>
      </c>
      <c r="G29" s="49">
        <v>23115.54</v>
      </c>
      <c r="H29" s="50">
        <f t="shared" si="6"/>
        <v>6468.6399999999994</v>
      </c>
      <c r="I29" s="22">
        <f t="shared" si="1"/>
        <v>5</v>
      </c>
      <c r="K29" s="47">
        <f t="shared" si="3"/>
        <v>-1.6599999999998545</v>
      </c>
      <c r="L29" s="48">
        <f t="shared" si="4"/>
        <v>-5</v>
      </c>
      <c r="N29" s="43">
        <v>59</v>
      </c>
      <c r="O29" s="43">
        <f t="shared" si="7"/>
        <v>-1.1535593220337972</v>
      </c>
      <c r="P29" s="22">
        <f t="shared" si="8"/>
        <v>0.5064406779660573</v>
      </c>
    </row>
    <row r="30" spans="1:16" ht="15.75" x14ac:dyDescent="0.25">
      <c r="A30" s="10">
        <v>28</v>
      </c>
      <c r="B30" s="34" t="s">
        <v>44</v>
      </c>
      <c r="C30" s="33">
        <v>8319.4</v>
      </c>
      <c r="D30" s="33">
        <v>11396.43836</v>
      </c>
      <c r="E30" s="33">
        <f t="shared" si="5"/>
        <v>3077.0383600000005</v>
      </c>
      <c r="F30" s="19">
        <v>8319.4</v>
      </c>
      <c r="G30" s="19">
        <v>11396.44</v>
      </c>
      <c r="H30" s="35">
        <f t="shared" si="6"/>
        <v>3077.0400000000009</v>
      </c>
      <c r="I30" s="22">
        <f t="shared" si="1"/>
        <v>0</v>
      </c>
      <c r="K30" s="47">
        <f t="shared" si="3"/>
        <v>1.6400000004068715E-3</v>
      </c>
      <c r="L30" s="48">
        <f t="shared" si="4"/>
        <v>0</v>
      </c>
      <c r="N30" s="43">
        <v>56</v>
      </c>
      <c r="O30" s="43">
        <f t="shared" si="7"/>
        <v>1.2885714288911135E-3</v>
      </c>
      <c r="P30" s="22"/>
    </row>
    <row r="31" spans="1:16" ht="15.75" x14ac:dyDescent="0.25">
      <c r="A31" s="10">
        <v>29</v>
      </c>
      <c r="B31" s="34" t="s">
        <v>45</v>
      </c>
      <c r="C31" s="33">
        <v>34265.199999999997</v>
      </c>
      <c r="D31" s="33">
        <v>40212.199999999997</v>
      </c>
      <c r="E31" s="33">
        <f t="shared" si="5"/>
        <v>5947</v>
      </c>
      <c r="F31" s="49">
        <v>33645.550000000003</v>
      </c>
      <c r="G31" s="49">
        <v>39508.050000000003</v>
      </c>
      <c r="H31" s="50">
        <f t="shared" si="6"/>
        <v>5862.5</v>
      </c>
      <c r="I31" s="22">
        <f t="shared" si="1"/>
        <v>619.64999999999418</v>
      </c>
      <c r="K31" s="47">
        <f t="shared" si="3"/>
        <v>-84.5</v>
      </c>
      <c r="L31" s="48">
        <f t="shared" si="4"/>
        <v>-619.64999999999418</v>
      </c>
      <c r="N31" s="43">
        <v>83</v>
      </c>
      <c r="O31" s="43">
        <f t="shared" si="7"/>
        <v>-17.307228915662652</v>
      </c>
      <c r="P31" s="22">
        <f t="shared" si="8"/>
        <v>67.192771084337352</v>
      </c>
    </row>
    <row r="32" spans="1:16" ht="15.75" x14ac:dyDescent="0.25">
      <c r="A32" s="10">
        <v>30</v>
      </c>
      <c r="B32" s="34" t="s">
        <v>46</v>
      </c>
      <c r="C32" s="33">
        <v>21427.8</v>
      </c>
      <c r="D32" s="33">
        <v>22839</v>
      </c>
      <c r="E32" s="33">
        <f t="shared" si="5"/>
        <v>1411.2000000000007</v>
      </c>
      <c r="F32" s="19">
        <v>21427.8</v>
      </c>
      <c r="G32" s="19">
        <v>22839.040000000001</v>
      </c>
      <c r="H32" s="35">
        <f t="shared" si="6"/>
        <v>1411.2400000000016</v>
      </c>
      <c r="I32" s="22">
        <f t="shared" si="1"/>
        <v>0</v>
      </c>
      <c r="K32" s="47">
        <f t="shared" si="3"/>
        <v>4.0000000000873115E-2</v>
      </c>
      <c r="L32" s="48">
        <f t="shared" si="4"/>
        <v>0</v>
      </c>
      <c r="N32" s="43">
        <v>94</v>
      </c>
      <c r="O32" s="43">
        <f t="shared" si="7"/>
        <v>2.553191489417433E-3</v>
      </c>
      <c r="P32" s="22"/>
    </row>
    <row r="33" spans="1:16" ht="15.75" x14ac:dyDescent="0.25">
      <c r="A33" s="10">
        <v>31</v>
      </c>
      <c r="B33" s="34" t="s">
        <v>47</v>
      </c>
      <c r="C33" s="33">
        <v>8956</v>
      </c>
      <c r="D33" s="33">
        <v>10678.02</v>
      </c>
      <c r="E33" s="33">
        <f t="shared" si="5"/>
        <v>1722.0200000000004</v>
      </c>
      <c r="F33" s="19">
        <v>8956</v>
      </c>
      <c r="G33" s="19">
        <v>10678.02</v>
      </c>
      <c r="H33" s="35">
        <f t="shared" si="6"/>
        <v>1722.0200000000004</v>
      </c>
      <c r="I33" s="22">
        <f t="shared" si="1"/>
        <v>0</v>
      </c>
      <c r="K33" s="47">
        <f t="shared" si="3"/>
        <v>0</v>
      </c>
      <c r="L33" s="48">
        <f t="shared" si="4"/>
        <v>0</v>
      </c>
      <c r="N33" s="43">
        <v>76</v>
      </c>
      <c r="O33" s="43">
        <f t="shared" si="7"/>
        <v>0</v>
      </c>
      <c r="P33" s="22"/>
    </row>
    <row r="34" spans="1:16" ht="15.75" x14ac:dyDescent="0.25">
      <c r="A34" s="10">
        <v>32</v>
      </c>
      <c r="B34" s="34" t="s">
        <v>48</v>
      </c>
      <c r="C34" s="33">
        <v>10237</v>
      </c>
      <c r="D34" s="33">
        <v>12043.5</v>
      </c>
      <c r="E34" s="33">
        <f t="shared" si="5"/>
        <v>1806.5</v>
      </c>
      <c r="F34" s="19">
        <v>10237</v>
      </c>
      <c r="G34" s="19">
        <v>12043.5</v>
      </c>
      <c r="H34" s="35">
        <f t="shared" si="6"/>
        <v>1806.5</v>
      </c>
      <c r="I34" s="22">
        <f t="shared" ref="I34:I65" si="9">C34-F34</f>
        <v>0</v>
      </c>
      <c r="K34" s="47">
        <f t="shared" si="3"/>
        <v>0</v>
      </c>
      <c r="L34" s="48">
        <f t="shared" si="4"/>
        <v>0</v>
      </c>
      <c r="N34" s="43">
        <v>77</v>
      </c>
      <c r="O34" s="43">
        <f t="shared" si="7"/>
        <v>0</v>
      </c>
      <c r="P34" s="22"/>
    </row>
    <row r="35" spans="1:16" ht="30" x14ac:dyDescent="0.25">
      <c r="A35" s="10">
        <v>33</v>
      </c>
      <c r="B35" s="34" t="s">
        <v>49</v>
      </c>
      <c r="C35" s="33">
        <v>13725</v>
      </c>
      <c r="D35" s="33">
        <v>16976.7</v>
      </c>
      <c r="E35" s="33">
        <f t="shared" si="5"/>
        <v>3251.7000000000007</v>
      </c>
      <c r="F35" s="19">
        <v>13674.41</v>
      </c>
      <c r="G35" s="19">
        <v>16920.490000000002</v>
      </c>
      <c r="H35" s="35">
        <f t="shared" si="6"/>
        <v>3246.0800000000017</v>
      </c>
      <c r="I35" s="22">
        <f t="shared" si="9"/>
        <v>50.590000000000146</v>
      </c>
      <c r="K35" s="47">
        <f t="shared" ref="K35:K66" si="10">H35-E35</f>
        <v>-5.6199999999989814</v>
      </c>
      <c r="L35" s="48">
        <f t="shared" ref="L35:L66" si="11">F35-C35</f>
        <v>-50.590000000000146</v>
      </c>
      <c r="N35" s="43">
        <v>85</v>
      </c>
      <c r="O35" s="43">
        <f t="shared" si="7"/>
        <v>-0.99176470588217314</v>
      </c>
      <c r="P35" s="22">
        <f t="shared" si="8"/>
        <v>4.6282352941168083</v>
      </c>
    </row>
    <row r="36" spans="1:16" ht="15.75" x14ac:dyDescent="0.25">
      <c r="A36" s="10">
        <v>34</v>
      </c>
      <c r="B36" s="34" t="s">
        <v>103</v>
      </c>
      <c r="C36" s="33">
        <v>4233.3</v>
      </c>
      <c r="D36" s="33">
        <v>5162.5609800000002</v>
      </c>
      <c r="E36" s="33">
        <f t="shared" si="5"/>
        <v>929.26098000000002</v>
      </c>
      <c r="F36" s="19">
        <v>4233.3</v>
      </c>
      <c r="G36" s="19">
        <v>5162.5600000000004</v>
      </c>
      <c r="H36" s="35">
        <f t="shared" si="6"/>
        <v>929.26000000000022</v>
      </c>
      <c r="I36" s="22">
        <f t="shared" si="9"/>
        <v>0</v>
      </c>
      <c r="K36" s="47">
        <f t="shared" si="10"/>
        <v>-9.7999999979947461E-4</v>
      </c>
      <c r="L36" s="48">
        <f t="shared" si="11"/>
        <v>0</v>
      </c>
      <c r="N36" s="43">
        <v>72</v>
      </c>
      <c r="O36" s="43">
        <f t="shared" si="7"/>
        <v>-3.8111111103312904E-4</v>
      </c>
      <c r="P36" s="22"/>
    </row>
    <row r="37" spans="1:16" ht="15.75" x14ac:dyDescent="0.25">
      <c r="A37" s="10">
        <v>35</v>
      </c>
      <c r="B37" s="34" t="s">
        <v>50</v>
      </c>
      <c r="C37" s="33">
        <v>18017.8</v>
      </c>
      <c r="D37" s="33">
        <v>24451.9</v>
      </c>
      <c r="E37" s="33">
        <f t="shared" si="5"/>
        <v>6434.1000000000022</v>
      </c>
      <c r="F37" s="49">
        <v>17982.04</v>
      </c>
      <c r="G37" s="49">
        <v>24408.880000000001</v>
      </c>
      <c r="H37" s="50">
        <f t="shared" si="6"/>
        <v>6426.84</v>
      </c>
      <c r="I37" s="22">
        <f t="shared" si="9"/>
        <v>35.759999999998399</v>
      </c>
      <c r="K37" s="47">
        <f t="shared" si="10"/>
        <v>-7.2600000000020373</v>
      </c>
      <c r="L37" s="48">
        <f t="shared" si="11"/>
        <v>-35.759999999998399</v>
      </c>
      <c r="N37" s="43">
        <v>66</v>
      </c>
      <c r="O37" s="43">
        <f t="shared" si="7"/>
        <v>-3.7400000000010496</v>
      </c>
      <c r="P37" s="22"/>
    </row>
    <row r="38" spans="1:16" ht="15.75" x14ac:dyDescent="0.25">
      <c r="A38" s="10">
        <v>36</v>
      </c>
      <c r="B38" s="34" t="s">
        <v>51</v>
      </c>
      <c r="C38" s="33">
        <v>8092.4</v>
      </c>
      <c r="D38" s="33">
        <v>9623.7946100000008</v>
      </c>
      <c r="E38" s="33">
        <f t="shared" si="5"/>
        <v>1531.3946100000012</v>
      </c>
      <c r="F38" s="19">
        <v>8092.4</v>
      </c>
      <c r="G38" s="19">
        <v>9623.7900000000009</v>
      </c>
      <c r="H38" s="35">
        <f t="shared" si="6"/>
        <v>1531.3900000000012</v>
      </c>
      <c r="I38" s="22">
        <f t="shared" si="9"/>
        <v>0</v>
      </c>
      <c r="K38" s="47">
        <f t="shared" si="10"/>
        <v>-4.6099999999569263E-3</v>
      </c>
      <c r="L38" s="48">
        <f t="shared" si="11"/>
        <v>0</v>
      </c>
      <c r="N38" s="43">
        <v>89</v>
      </c>
      <c r="O38" s="43">
        <f t="shared" si="7"/>
        <v>-5.6977528089355268E-4</v>
      </c>
      <c r="P38" s="22"/>
    </row>
    <row r="39" spans="1:16" ht="30" x14ac:dyDescent="0.25">
      <c r="A39" s="10">
        <v>37</v>
      </c>
      <c r="B39" s="34" t="s">
        <v>52</v>
      </c>
      <c r="C39" s="33">
        <v>16380.8</v>
      </c>
      <c r="D39" s="33">
        <v>19397.7</v>
      </c>
      <c r="E39" s="33">
        <f t="shared" si="5"/>
        <v>3016.9000000000015</v>
      </c>
      <c r="F39" s="19">
        <v>16380.8</v>
      </c>
      <c r="G39" s="19">
        <v>19397.7</v>
      </c>
      <c r="H39" s="35">
        <f t="shared" si="6"/>
        <v>3016.9000000000015</v>
      </c>
      <c r="I39" s="22">
        <f t="shared" si="9"/>
        <v>0</v>
      </c>
      <c r="K39" s="47">
        <f t="shared" si="10"/>
        <v>0</v>
      </c>
      <c r="L39" s="48">
        <f t="shared" si="11"/>
        <v>0</v>
      </c>
      <c r="N39" s="43">
        <v>85</v>
      </c>
      <c r="O39" s="43">
        <f t="shared" si="7"/>
        <v>0</v>
      </c>
      <c r="P39" s="22"/>
    </row>
    <row r="40" spans="1:16" ht="30" x14ac:dyDescent="0.25">
      <c r="A40" s="10">
        <v>38</v>
      </c>
      <c r="B40" s="34" t="s">
        <v>53</v>
      </c>
      <c r="C40" s="33">
        <v>27485.200000000001</v>
      </c>
      <c r="D40" s="33">
        <v>32308.9</v>
      </c>
      <c r="E40" s="33">
        <f t="shared" si="5"/>
        <v>4823.7000000000007</v>
      </c>
      <c r="F40" s="49">
        <v>27480.05</v>
      </c>
      <c r="G40" s="49">
        <v>32302.9</v>
      </c>
      <c r="H40" s="50">
        <f t="shared" si="6"/>
        <v>4822.8500000000022</v>
      </c>
      <c r="I40" s="22">
        <f t="shared" si="9"/>
        <v>5.1500000000014552</v>
      </c>
      <c r="K40" s="47">
        <f t="shared" si="10"/>
        <v>-0.84999999999854481</v>
      </c>
      <c r="L40" s="48">
        <f t="shared" si="11"/>
        <v>-5.1500000000014552</v>
      </c>
      <c r="N40" s="43">
        <v>80</v>
      </c>
      <c r="O40" s="43">
        <f t="shared" si="7"/>
        <v>-0.2124999999996362</v>
      </c>
      <c r="P40" s="22">
        <f t="shared" si="8"/>
        <v>0.63749999999890861</v>
      </c>
    </row>
    <row r="41" spans="1:16" ht="15.75" x14ac:dyDescent="0.25">
      <c r="A41" s="10">
        <v>39</v>
      </c>
      <c r="B41" s="34" t="s">
        <v>54</v>
      </c>
      <c r="C41" s="33">
        <v>5849.7</v>
      </c>
      <c r="D41" s="33">
        <v>7597</v>
      </c>
      <c r="E41" s="33">
        <f t="shared" si="5"/>
        <v>1747.3000000000002</v>
      </c>
      <c r="F41" s="19">
        <v>5617.79</v>
      </c>
      <c r="G41" s="19">
        <v>7295.81</v>
      </c>
      <c r="H41" s="35">
        <f t="shared" si="6"/>
        <v>1678.0200000000004</v>
      </c>
      <c r="I41" s="22">
        <f t="shared" si="9"/>
        <v>231.90999999999985</v>
      </c>
      <c r="K41" s="47">
        <f t="shared" si="10"/>
        <v>-69.279999999999745</v>
      </c>
      <c r="L41" s="48">
        <f t="shared" si="11"/>
        <v>-231.90999999999985</v>
      </c>
      <c r="N41" s="43">
        <v>62</v>
      </c>
      <c r="O41" s="43">
        <f t="shared" si="7"/>
        <v>-42.461935483870811</v>
      </c>
      <c r="P41" s="22"/>
    </row>
    <row r="42" spans="1:16" ht="15.75" x14ac:dyDescent="0.25">
      <c r="A42" s="10">
        <v>40</v>
      </c>
      <c r="B42" s="34" t="s">
        <v>55</v>
      </c>
      <c r="C42" s="33">
        <v>13685.4</v>
      </c>
      <c r="D42" s="33">
        <v>16155.9</v>
      </c>
      <c r="E42" s="33">
        <f t="shared" si="5"/>
        <v>2470.5</v>
      </c>
      <c r="F42" s="49">
        <v>13451.04</v>
      </c>
      <c r="G42" s="49">
        <v>15880.17</v>
      </c>
      <c r="H42" s="50">
        <f t="shared" si="6"/>
        <v>2429.1299999999992</v>
      </c>
      <c r="I42" s="22">
        <f t="shared" si="9"/>
        <v>234.35999999999876</v>
      </c>
      <c r="K42" s="47">
        <f t="shared" si="10"/>
        <v>-41.3700000000008</v>
      </c>
      <c r="L42" s="48">
        <f t="shared" si="11"/>
        <v>-234.35999999999876</v>
      </c>
      <c r="N42" s="43">
        <v>78</v>
      </c>
      <c r="O42" s="43">
        <f t="shared" si="7"/>
        <v>-11.668461538461765</v>
      </c>
      <c r="P42" s="22">
        <f t="shared" si="8"/>
        <v>29.701538461539037</v>
      </c>
    </row>
    <row r="43" spans="1:16" ht="15.75" x14ac:dyDescent="0.25">
      <c r="A43" s="10">
        <v>41</v>
      </c>
      <c r="B43" s="34" t="s">
        <v>56</v>
      </c>
      <c r="C43" s="33">
        <v>15652</v>
      </c>
      <c r="D43" s="33">
        <v>19812.7</v>
      </c>
      <c r="E43" s="33">
        <f t="shared" si="5"/>
        <v>4160.7000000000007</v>
      </c>
      <c r="F43" s="19">
        <v>15557.36</v>
      </c>
      <c r="G43" s="19">
        <v>19692.900000000001</v>
      </c>
      <c r="H43" s="35">
        <f t="shared" si="6"/>
        <v>4135.5400000000009</v>
      </c>
      <c r="I43" s="22">
        <f t="shared" si="9"/>
        <v>94.639999999999418</v>
      </c>
      <c r="K43" s="47">
        <f t="shared" si="10"/>
        <v>-25.159999999999854</v>
      </c>
      <c r="L43" s="48">
        <f t="shared" si="11"/>
        <v>-94.639999999999418</v>
      </c>
      <c r="N43" s="43">
        <v>67</v>
      </c>
      <c r="O43" s="43">
        <f t="shared" si="7"/>
        <v>-12.392238805970077</v>
      </c>
      <c r="P43" s="22"/>
    </row>
    <row r="44" spans="1:16" ht="30" x14ac:dyDescent="0.25">
      <c r="A44" s="10">
        <v>42</v>
      </c>
      <c r="B44" s="34" t="s">
        <v>57</v>
      </c>
      <c r="C44" s="33">
        <v>8110.6</v>
      </c>
      <c r="D44" s="33">
        <v>10561.53</v>
      </c>
      <c r="E44" s="33">
        <f t="shared" si="5"/>
        <v>2450.9300000000003</v>
      </c>
      <c r="F44" s="37">
        <v>8327.92</v>
      </c>
      <c r="G44" s="37">
        <v>11132.07</v>
      </c>
      <c r="H44" s="36">
        <f t="shared" si="6"/>
        <v>2804.1499999999996</v>
      </c>
      <c r="I44" s="22">
        <f t="shared" si="9"/>
        <v>-217.31999999999971</v>
      </c>
      <c r="K44" s="47">
        <f t="shared" si="10"/>
        <v>353.21999999999935</v>
      </c>
      <c r="L44" s="48">
        <f t="shared" si="11"/>
        <v>217.31999999999971</v>
      </c>
      <c r="N44" s="43">
        <v>63</v>
      </c>
      <c r="O44" s="43">
        <f t="shared" si="7"/>
        <v>207.44666666666629</v>
      </c>
      <c r="P44" s="22">
        <f t="shared" si="8"/>
        <v>145.77333333333306</v>
      </c>
    </row>
    <row r="45" spans="1:16" ht="15.75" x14ac:dyDescent="0.25">
      <c r="A45" s="10">
        <v>43</v>
      </c>
      <c r="B45" s="34" t="s">
        <v>58</v>
      </c>
      <c r="C45" s="33">
        <v>4986.7</v>
      </c>
      <c r="D45" s="33">
        <v>7289.7</v>
      </c>
      <c r="E45" s="33">
        <f t="shared" si="5"/>
        <v>2303</v>
      </c>
      <c r="F45" s="49">
        <v>4934.6000000000004</v>
      </c>
      <c r="G45" s="49">
        <v>7214.2</v>
      </c>
      <c r="H45" s="50">
        <f t="shared" si="6"/>
        <v>2279.5999999999995</v>
      </c>
      <c r="I45" s="22">
        <f t="shared" si="9"/>
        <v>52.099999999999454</v>
      </c>
      <c r="K45" s="47">
        <f t="shared" si="10"/>
        <v>-23.400000000000546</v>
      </c>
      <c r="L45" s="48">
        <f t="shared" si="11"/>
        <v>-52.099999999999454</v>
      </c>
      <c r="N45" s="43">
        <v>48</v>
      </c>
      <c r="O45" s="43">
        <f t="shared" si="7"/>
        <v>-25.350000000000591</v>
      </c>
      <c r="P45" s="22"/>
    </row>
    <row r="46" spans="1:16" ht="15.75" x14ac:dyDescent="0.25">
      <c r="A46" s="10">
        <v>44</v>
      </c>
      <c r="B46" s="34" t="s">
        <v>59</v>
      </c>
      <c r="C46" s="33">
        <v>15366.3</v>
      </c>
      <c r="D46" s="33">
        <v>18830.8</v>
      </c>
      <c r="E46" s="33">
        <f t="shared" si="5"/>
        <v>3464.5</v>
      </c>
      <c r="F46" s="49">
        <v>15363.73</v>
      </c>
      <c r="G46" s="49">
        <v>18827.7</v>
      </c>
      <c r="H46" s="50">
        <f t="shared" si="6"/>
        <v>3463.9700000000012</v>
      </c>
      <c r="I46" s="22">
        <f t="shared" si="9"/>
        <v>2.569999999999709</v>
      </c>
      <c r="K46" s="47">
        <f t="shared" si="10"/>
        <v>-0.52999999999883585</v>
      </c>
      <c r="L46" s="48">
        <f t="shared" si="11"/>
        <v>-2.569999999999709</v>
      </c>
      <c r="N46" s="43">
        <v>73</v>
      </c>
      <c r="O46" s="43">
        <f t="shared" si="7"/>
        <v>-0.19602739725984339</v>
      </c>
      <c r="P46" s="22"/>
    </row>
    <row r="47" spans="1:16" ht="15.75" x14ac:dyDescent="0.25">
      <c r="A47" s="10">
        <v>45</v>
      </c>
      <c r="B47" s="34" t="s">
        <v>60</v>
      </c>
      <c r="C47" s="33">
        <v>26483.7</v>
      </c>
      <c r="D47" s="33">
        <v>27877.599999999999</v>
      </c>
      <c r="E47" s="33">
        <f t="shared" si="5"/>
        <v>1393.8999999999978</v>
      </c>
      <c r="F47" s="35">
        <v>26483.7</v>
      </c>
      <c r="G47" s="35">
        <v>27877.599999999999</v>
      </c>
      <c r="H47" s="35">
        <f t="shared" si="6"/>
        <v>1393.8999999999978</v>
      </c>
      <c r="I47" s="22">
        <f t="shared" si="9"/>
        <v>0</v>
      </c>
      <c r="K47" s="47">
        <f t="shared" si="10"/>
        <v>0</v>
      </c>
      <c r="L47" s="48">
        <f t="shared" si="11"/>
        <v>0</v>
      </c>
      <c r="N47" s="43">
        <v>95</v>
      </c>
      <c r="O47" s="43">
        <f t="shared" si="7"/>
        <v>0</v>
      </c>
      <c r="P47" s="22"/>
    </row>
    <row r="48" spans="1:16" ht="15.75" x14ac:dyDescent="0.25">
      <c r="A48" s="10">
        <v>46</v>
      </c>
      <c r="B48" s="34" t="s">
        <v>61</v>
      </c>
      <c r="C48" s="33">
        <v>8565.6</v>
      </c>
      <c r="D48" s="33">
        <v>9016.4</v>
      </c>
      <c r="E48" s="33">
        <f t="shared" si="5"/>
        <v>450.79999999999927</v>
      </c>
      <c r="F48" s="19">
        <v>8565.6</v>
      </c>
      <c r="G48" s="19">
        <v>9016.4</v>
      </c>
      <c r="H48" s="35">
        <f t="shared" si="6"/>
        <v>450.79999999999927</v>
      </c>
      <c r="I48" s="22">
        <f t="shared" si="9"/>
        <v>0</v>
      </c>
      <c r="K48" s="47">
        <f t="shared" si="10"/>
        <v>0</v>
      </c>
      <c r="L48" s="48">
        <f t="shared" si="11"/>
        <v>0</v>
      </c>
      <c r="N48" s="43">
        <v>94</v>
      </c>
      <c r="O48" s="43">
        <f t="shared" si="7"/>
        <v>0</v>
      </c>
      <c r="P48" s="22"/>
    </row>
    <row r="49" spans="1:16" ht="15.75" x14ac:dyDescent="0.25">
      <c r="A49" s="10">
        <v>47</v>
      </c>
      <c r="B49" s="34" t="s">
        <v>62</v>
      </c>
      <c r="C49" s="33">
        <v>18348.900000000001</v>
      </c>
      <c r="D49" s="33">
        <v>19722.5</v>
      </c>
      <c r="E49" s="33">
        <f t="shared" si="5"/>
        <v>1373.5999999999985</v>
      </c>
      <c r="F49" s="19">
        <v>18348.8</v>
      </c>
      <c r="G49" s="19">
        <v>19772.39</v>
      </c>
      <c r="H49" s="35">
        <f t="shared" si="6"/>
        <v>1423.5900000000001</v>
      </c>
      <c r="I49" s="22">
        <f t="shared" si="9"/>
        <v>0.10000000000218279</v>
      </c>
      <c r="K49" s="47">
        <f t="shared" si="10"/>
        <v>49.990000000001601</v>
      </c>
      <c r="L49" s="48">
        <f t="shared" si="11"/>
        <v>-0.10000000000218279</v>
      </c>
      <c r="N49" s="43">
        <v>92</v>
      </c>
      <c r="O49" s="43">
        <f t="shared" si="7"/>
        <v>4.3469565217392701</v>
      </c>
      <c r="P49" s="22"/>
    </row>
    <row r="50" spans="1:16" ht="15.75" x14ac:dyDescent="0.25">
      <c r="A50" s="10">
        <v>48</v>
      </c>
      <c r="B50" s="34" t="s">
        <v>63</v>
      </c>
      <c r="C50" s="33">
        <v>7605.5</v>
      </c>
      <c r="D50" s="33">
        <v>8742</v>
      </c>
      <c r="E50" s="33">
        <f t="shared" si="5"/>
        <v>1136.5</v>
      </c>
      <c r="F50" s="19">
        <v>7605.5</v>
      </c>
      <c r="G50" s="19">
        <v>8742</v>
      </c>
      <c r="H50" s="35">
        <f t="shared" si="6"/>
        <v>1136.5</v>
      </c>
      <c r="I50" s="22">
        <f t="shared" si="9"/>
        <v>0</v>
      </c>
      <c r="K50" s="47">
        <f t="shared" si="10"/>
        <v>0</v>
      </c>
      <c r="L50" s="48">
        <f t="shared" si="11"/>
        <v>0</v>
      </c>
      <c r="N50" s="43">
        <v>81</v>
      </c>
      <c r="O50" s="43">
        <f t="shared" si="7"/>
        <v>0</v>
      </c>
      <c r="P50" s="22">
        <f t="shared" si="8"/>
        <v>0</v>
      </c>
    </row>
    <row r="51" spans="1:16" ht="30" x14ac:dyDescent="0.25">
      <c r="A51" s="10">
        <v>49</v>
      </c>
      <c r="B51" s="34" t="s">
        <v>64</v>
      </c>
      <c r="C51" s="33">
        <v>4719.8999999999996</v>
      </c>
      <c r="D51" s="36">
        <v>18459.8</v>
      </c>
      <c r="E51" s="36">
        <f t="shared" si="5"/>
        <v>13739.9</v>
      </c>
      <c r="F51" s="49">
        <v>4719.8999999999996</v>
      </c>
      <c r="G51" s="49">
        <v>18459.8</v>
      </c>
      <c r="H51" s="50">
        <f t="shared" si="6"/>
        <v>13739.9</v>
      </c>
      <c r="I51" s="22">
        <f t="shared" si="9"/>
        <v>0</v>
      </c>
      <c r="K51" s="47">
        <f t="shared" si="10"/>
        <v>0</v>
      </c>
      <c r="L51" s="48">
        <f t="shared" si="11"/>
        <v>0</v>
      </c>
      <c r="N51" s="43">
        <v>31</v>
      </c>
      <c r="O51" s="43">
        <f t="shared" si="7"/>
        <v>0</v>
      </c>
      <c r="P51" s="22"/>
    </row>
    <row r="52" spans="1:16" ht="15.75" x14ac:dyDescent="0.25">
      <c r="A52" s="10">
        <v>50</v>
      </c>
      <c r="B52" s="34" t="s">
        <v>65</v>
      </c>
      <c r="C52" s="33">
        <v>6841.9</v>
      </c>
      <c r="D52" s="33">
        <v>9784.9390000000003</v>
      </c>
      <c r="E52" s="33">
        <f t="shared" si="5"/>
        <v>2943.0390000000007</v>
      </c>
      <c r="F52" s="19">
        <v>6841.9</v>
      </c>
      <c r="G52" s="19">
        <v>9784.94</v>
      </c>
      <c r="H52" s="35">
        <f t="shared" si="6"/>
        <v>2943.0400000000009</v>
      </c>
      <c r="I52" s="22">
        <f t="shared" si="9"/>
        <v>0</v>
      </c>
      <c r="K52" s="47">
        <f t="shared" si="10"/>
        <v>1.0000000002037268E-3</v>
      </c>
      <c r="L52" s="48">
        <f t="shared" si="11"/>
        <v>0</v>
      </c>
      <c r="N52" s="43">
        <v>54</v>
      </c>
      <c r="O52" s="43">
        <f t="shared" si="7"/>
        <v>8.5185185202539689E-4</v>
      </c>
      <c r="P52" s="22"/>
    </row>
    <row r="53" spans="1:16" ht="15.75" x14ac:dyDescent="0.25">
      <c r="A53" s="10">
        <v>51</v>
      </c>
      <c r="B53" s="34" t="s">
        <v>66</v>
      </c>
      <c r="C53" s="33">
        <v>8060.3</v>
      </c>
      <c r="D53" s="33">
        <v>8857.5</v>
      </c>
      <c r="E53" s="33">
        <f t="shared" si="5"/>
        <v>797.19999999999982</v>
      </c>
      <c r="F53" s="49">
        <v>8057.54</v>
      </c>
      <c r="G53" s="49">
        <v>8854.4699999999993</v>
      </c>
      <c r="H53" s="50">
        <f t="shared" si="6"/>
        <v>796.92999999999938</v>
      </c>
      <c r="I53" s="22">
        <f t="shared" si="9"/>
        <v>2.7600000000002183</v>
      </c>
      <c r="K53" s="47">
        <f t="shared" si="10"/>
        <v>-0.27000000000043656</v>
      </c>
      <c r="L53" s="48">
        <f t="shared" si="11"/>
        <v>-2.7600000000002183</v>
      </c>
      <c r="N53" s="43">
        <v>88</v>
      </c>
      <c r="O53" s="43">
        <f t="shared" si="7"/>
        <v>-3.6818181818241348E-2</v>
      </c>
      <c r="P53" s="22">
        <f t="shared" si="8"/>
        <v>0.23318181818219522</v>
      </c>
    </row>
    <row r="54" spans="1:16" ht="15.75" x14ac:dyDescent="0.25">
      <c r="A54" s="10">
        <v>52</v>
      </c>
      <c r="B54" s="34" t="s">
        <v>67</v>
      </c>
      <c r="C54" s="33">
        <v>59995.1</v>
      </c>
      <c r="D54" s="33">
        <v>111102</v>
      </c>
      <c r="E54" s="33">
        <f t="shared" si="5"/>
        <v>51106.9</v>
      </c>
      <c r="F54" s="49">
        <v>59867.91</v>
      </c>
      <c r="G54" s="49">
        <v>110866.47</v>
      </c>
      <c r="H54" s="50">
        <f t="shared" si="6"/>
        <v>50998.559999999998</v>
      </c>
      <c r="I54" s="22">
        <f t="shared" si="9"/>
        <v>127.18999999999505</v>
      </c>
      <c r="K54" s="47">
        <f t="shared" si="10"/>
        <v>-108.34000000000378</v>
      </c>
      <c r="L54" s="48">
        <f t="shared" si="11"/>
        <v>-127.18999999999505</v>
      </c>
      <c r="N54" s="43">
        <v>34</v>
      </c>
      <c r="O54" s="43">
        <f t="shared" si="7"/>
        <v>-210.30705882353675</v>
      </c>
      <c r="P54" s="22"/>
    </row>
    <row r="55" spans="1:16" ht="15.75" x14ac:dyDescent="0.25">
      <c r="A55" s="10">
        <v>53</v>
      </c>
      <c r="B55" s="34" t="s">
        <v>68</v>
      </c>
      <c r="C55" s="33">
        <v>8092.4</v>
      </c>
      <c r="D55" s="33">
        <v>11397.7</v>
      </c>
      <c r="E55" s="33">
        <f t="shared" si="5"/>
        <v>3305.3000000000011</v>
      </c>
      <c r="F55" s="19">
        <v>8092.4</v>
      </c>
      <c r="G55" s="19">
        <v>11397.7</v>
      </c>
      <c r="H55" s="35">
        <f t="shared" si="6"/>
        <v>3305.3000000000011</v>
      </c>
      <c r="I55" s="22">
        <f t="shared" si="9"/>
        <v>0</v>
      </c>
      <c r="K55" s="47">
        <f t="shared" si="10"/>
        <v>0</v>
      </c>
      <c r="L55" s="48">
        <f t="shared" si="11"/>
        <v>0</v>
      </c>
      <c r="N55" s="43">
        <v>53</v>
      </c>
      <c r="O55" s="43">
        <f t="shared" si="7"/>
        <v>0</v>
      </c>
      <c r="P55" s="22"/>
    </row>
    <row r="56" spans="1:16" ht="30" x14ac:dyDescent="0.25">
      <c r="A56" s="10">
        <v>54</v>
      </c>
      <c r="B56" s="34" t="s">
        <v>69</v>
      </c>
      <c r="C56" s="33">
        <v>15176.5</v>
      </c>
      <c r="D56" s="33">
        <v>27156.799999999999</v>
      </c>
      <c r="E56" s="33">
        <f t="shared" si="5"/>
        <v>11980.3</v>
      </c>
      <c r="F56" s="49">
        <v>15164.77</v>
      </c>
      <c r="G56" s="49">
        <v>27124.49</v>
      </c>
      <c r="H56" s="50">
        <f t="shared" si="6"/>
        <v>11959.720000000001</v>
      </c>
      <c r="I56" s="22">
        <f t="shared" si="9"/>
        <v>11.729999999999563</v>
      </c>
      <c r="K56" s="47">
        <f t="shared" si="10"/>
        <v>-20.579999999998108</v>
      </c>
      <c r="L56" s="48">
        <f t="shared" si="11"/>
        <v>-11.729999999999563</v>
      </c>
      <c r="N56" s="43">
        <v>57</v>
      </c>
      <c r="O56" s="43">
        <f t="shared" si="7"/>
        <v>-15.52526315789331</v>
      </c>
      <c r="P56" s="22"/>
    </row>
    <row r="57" spans="1:16" ht="15.75" x14ac:dyDescent="0.25">
      <c r="A57" s="10">
        <v>55</v>
      </c>
      <c r="B57" s="34" t="s">
        <v>70</v>
      </c>
      <c r="C57" s="33">
        <v>3847.8</v>
      </c>
      <c r="D57" s="33">
        <v>4997.2</v>
      </c>
      <c r="E57" s="33">
        <f t="shared" si="5"/>
        <v>1149.3999999999996</v>
      </c>
      <c r="F57" s="19">
        <v>3847.8</v>
      </c>
      <c r="G57" s="19">
        <v>4997.2</v>
      </c>
      <c r="H57" s="35">
        <f t="shared" si="6"/>
        <v>1149.3999999999996</v>
      </c>
      <c r="I57" s="22">
        <f t="shared" si="9"/>
        <v>0</v>
      </c>
      <c r="K57" s="47">
        <f t="shared" si="10"/>
        <v>0</v>
      </c>
      <c r="L57" s="48">
        <f t="shared" si="11"/>
        <v>0</v>
      </c>
      <c r="N57" s="43">
        <v>63</v>
      </c>
      <c r="O57" s="43">
        <f t="shared" si="7"/>
        <v>0</v>
      </c>
      <c r="P57" s="22"/>
    </row>
    <row r="58" spans="1:16" ht="30" x14ac:dyDescent="0.25">
      <c r="A58" s="10">
        <v>56</v>
      </c>
      <c r="B58" s="34" t="s">
        <v>71</v>
      </c>
      <c r="C58" s="33">
        <v>11352.3</v>
      </c>
      <c r="D58" s="33">
        <v>15483.9</v>
      </c>
      <c r="E58" s="33">
        <f t="shared" si="5"/>
        <v>4131.6000000000004</v>
      </c>
      <c r="F58" s="19">
        <v>11352.3</v>
      </c>
      <c r="G58" s="19">
        <v>15483.9</v>
      </c>
      <c r="H58" s="35">
        <f t="shared" si="6"/>
        <v>4131.6000000000004</v>
      </c>
      <c r="I58" s="22">
        <f t="shared" si="9"/>
        <v>0</v>
      </c>
      <c r="K58" s="47">
        <f t="shared" si="10"/>
        <v>0</v>
      </c>
      <c r="L58" s="48">
        <f t="shared" si="11"/>
        <v>0</v>
      </c>
      <c r="N58" s="43">
        <v>65</v>
      </c>
      <c r="O58" s="43">
        <f t="shared" si="7"/>
        <v>0</v>
      </c>
      <c r="P58" s="22"/>
    </row>
    <row r="59" spans="1:16" ht="15.75" x14ac:dyDescent="0.25">
      <c r="A59" s="10">
        <v>57</v>
      </c>
      <c r="B59" s="34" t="s">
        <v>72</v>
      </c>
      <c r="C59" s="33">
        <v>15690.6</v>
      </c>
      <c r="D59" s="33">
        <v>18594.3</v>
      </c>
      <c r="E59" s="33">
        <f t="shared" si="5"/>
        <v>2903.6999999999989</v>
      </c>
      <c r="F59" s="49">
        <v>15689.26</v>
      </c>
      <c r="G59" s="49">
        <v>18592.740000000002</v>
      </c>
      <c r="H59" s="50">
        <f>G59-F59</f>
        <v>2903.4800000000014</v>
      </c>
      <c r="I59" s="22">
        <f t="shared" si="9"/>
        <v>1.3400000000001455</v>
      </c>
      <c r="K59" s="47">
        <f t="shared" si="10"/>
        <v>-0.21999999999752617</v>
      </c>
      <c r="L59" s="48">
        <f t="shared" si="11"/>
        <v>-1.3400000000001455</v>
      </c>
      <c r="N59" s="43">
        <v>79</v>
      </c>
      <c r="O59" s="43">
        <f t="shared" si="7"/>
        <v>-5.8481012657570247E-2</v>
      </c>
      <c r="P59" s="22"/>
    </row>
    <row r="60" spans="1:16" ht="15.75" x14ac:dyDescent="0.25">
      <c r="A60" s="10">
        <v>58</v>
      </c>
      <c r="B60" s="34" t="s">
        <v>73</v>
      </c>
      <c r="C60" s="33">
        <v>14731.4</v>
      </c>
      <c r="D60" s="33">
        <v>19641.8</v>
      </c>
      <c r="E60" s="33">
        <f t="shared" si="5"/>
        <v>4910.3999999999996</v>
      </c>
      <c r="F60" s="49">
        <v>13855.58</v>
      </c>
      <c r="G60" s="49">
        <v>18474.04</v>
      </c>
      <c r="H60" s="50">
        <f t="shared" si="6"/>
        <v>4618.4600000000009</v>
      </c>
      <c r="I60" s="22">
        <f t="shared" si="9"/>
        <v>875.81999999999971</v>
      </c>
      <c r="K60" s="47">
        <f t="shared" si="10"/>
        <v>-291.93999999999869</v>
      </c>
      <c r="L60" s="48">
        <f t="shared" si="11"/>
        <v>-875.81999999999971</v>
      </c>
      <c r="N60" s="43">
        <v>60</v>
      </c>
      <c r="O60" s="43">
        <f t="shared" si="7"/>
        <v>-194.62666666666578</v>
      </c>
      <c r="P60" s="22">
        <f t="shared" si="8"/>
        <v>97.313333333332906</v>
      </c>
    </row>
    <row r="61" spans="1:16" ht="15.75" x14ac:dyDescent="0.25">
      <c r="A61" s="10">
        <v>59</v>
      </c>
      <c r="B61" s="34" t="s">
        <v>74</v>
      </c>
      <c r="C61" s="33">
        <v>3266.9</v>
      </c>
      <c r="D61" s="33">
        <v>3438.8</v>
      </c>
      <c r="E61" s="33">
        <f t="shared" si="5"/>
        <v>171.90000000000009</v>
      </c>
      <c r="F61" s="49">
        <v>3266.41</v>
      </c>
      <c r="G61" s="49">
        <v>3438.33</v>
      </c>
      <c r="H61" s="50">
        <f t="shared" si="6"/>
        <v>171.92000000000007</v>
      </c>
      <c r="I61" s="22">
        <f t="shared" si="9"/>
        <v>0.49000000000023647</v>
      </c>
      <c r="K61" s="47">
        <f t="shared" si="10"/>
        <v>1.999999999998181E-2</v>
      </c>
      <c r="L61" s="48">
        <f t="shared" si="11"/>
        <v>-0.49000000000023647</v>
      </c>
      <c r="N61" s="43">
        <v>94</v>
      </c>
      <c r="O61" s="43">
        <f t="shared" si="7"/>
        <v>1.27659574467969E-3</v>
      </c>
      <c r="P61" s="22"/>
    </row>
    <row r="62" spans="1:16" ht="15.75" x14ac:dyDescent="0.25">
      <c r="A62" s="10">
        <v>60</v>
      </c>
      <c r="B62" s="34" t="s">
        <v>75</v>
      </c>
      <c r="C62" s="33">
        <v>10647.9</v>
      </c>
      <c r="D62" s="33">
        <v>12815.6</v>
      </c>
      <c r="E62" s="33">
        <f t="shared" si="5"/>
        <v>2167.7000000000007</v>
      </c>
      <c r="F62" s="49">
        <v>10647.89</v>
      </c>
      <c r="G62" s="49">
        <v>12815.59</v>
      </c>
      <c r="H62" s="50">
        <f t="shared" si="6"/>
        <v>2167.7000000000007</v>
      </c>
      <c r="I62" s="22">
        <f t="shared" si="9"/>
        <v>1.0000000000218279E-2</v>
      </c>
      <c r="K62" s="47">
        <f t="shared" si="10"/>
        <v>0</v>
      </c>
      <c r="L62" s="48">
        <f t="shared" si="11"/>
        <v>-1.0000000000218279E-2</v>
      </c>
      <c r="N62" s="43">
        <v>89</v>
      </c>
      <c r="O62" s="43">
        <f t="shared" si="7"/>
        <v>0</v>
      </c>
      <c r="P62" s="22">
        <f t="shared" si="8"/>
        <v>0</v>
      </c>
    </row>
    <row r="63" spans="1:16" ht="15.75" x14ac:dyDescent="0.25">
      <c r="A63" s="10">
        <v>61</v>
      </c>
      <c r="B63" s="34" t="s">
        <v>76</v>
      </c>
      <c r="C63" s="33">
        <v>6388.4</v>
      </c>
      <c r="D63" s="33">
        <v>6869.2</v>
      </c>
      <c r="E63" s="33">
        <f t="shared" si="5"/>
        <v>480.80000000000018</v>
      </c>
      <c r="F63" s="49">
        <v>6016.25</v>
      </c>
      <c r="G63" s="49">
        <v>6469.04</v>
      </c>
      <c r="H63" s="50">
        <f t="shared" si="6"/>
        <v>452.78999999999996</v>
      </c>
      <c r="I63" s="22">
        <f t="shared" si="9"/>
        <v>372.14999999999964</v>
      </c>
      <c r="K63" s="47">
        <f t="shared" si="10"/>
        <v>-28.010000000000218</v>
      </c>
      <c r="L63" s="48">
        <f t="shared" si="11"/>
        <v>-372.14999999999964</v>
      </c>
      <c r="N63" s="43">
        <v>92</v>
      </c>
      <c r="O63" s="43">
        <f t="shared" si="7"/>
        <v>-2.4356521739130623</v>
      </c>
      <c r="P63" s="22">
        <f t="shared" si="8"/>
        <v>25.574347826087156</v>
      </c>
    </row>
    <row r="64" spans="1:16" ht="15.75" x14ac:dyDescent="0.25">
      <c r="A64" s="10">
        <v>62</v>
      </c>
      <c r="B64" s="34" t="s">
        <v>77</v>
      </c>
      <c r="C64" s="33">
        <v>23285.9</v>
      </c>
      <c r="D64" s="33">
        <v>26851.8</v>
      </c>
      <c r="E64" s="33">
        <f t="shared" si="5"/>
        <v>3565.8999999999978</v>
      </c>
      <c r="F64" s="49">
        <v>23195.81</v>
      </c>
      <c r="G64" s="49">
        <v>26748.240000000002</v>
      </c>
      <c r="H64" s="50">
        <f t="shared" si="6"/>
        <v>3552.4300000000003</v>
      </c>
      <c r="I64" s="22">
        <f t="shared" si="9"/>
        <v>90.090000000000146</v>
      </c>
      <c r="K64" s="47">
        <f t="shared" si="10"/>
        <v>-13.469999999997526</v>
      </c>
      <c r="L64" s="48">
        <f t="shared" si="11"/>
        <v>-90.090000000000146</v>
      </c>
      <c r="N64" s="43">
        <v>82</v>
      </c>
      <c r="O64" s="43">
        <f t="shared" si="7"/>
        <v>-2.95682926829214</v>
      </c>
      <c r="P64" s="22">
        <f t="shared" si="8"/>
        <v>10.513170731705387</v>
      </c>
    </row>
    <row r="65" spans="1:16" ht="15.75" x14ac:dyDescent="0.25">
      <c r="A65" s="10">
        <v>63</v>
      </c>
      <c r="B65" s="34" t="s">
        <v>78</v>
      </c>
      <c r="C65" s="33">
        <v>10839.2</v>
      </c>
      <c r="D65" s="33">
        <v>12752</v>
      </c>
      <c r="E65" s="33">
        <f t="shared" si="5"/>
        <v>1912.7999999999993</v>
      </c>
      <c r="F65" s="19">
        <v>10839.2</v>
      </c>
      <c r="G65" s="19">
        <v>12752</v>
      </c>
      <c r="H65" s="35">
        <f t="shared" si="6"/>
        <v>1912.7999999999993</v>
      </c>
      <c r="I65" s="22">
        <f t="shared" si="9"/>
        <v>0</v>
      </c>
      <c r="K65" s="47">
        <f t="shared" si="10"/>
        <v>0</v>
      </c>
      <c r="L65" s="48">
        <f t="shared" si="11"/>
        <v>0</v>
      </c>
      <c r="N65" s="43">
        <v>78</v>
      </c>
      <c r="O65" s="43">
        <f t="shared" si="7"/>
        <v>0</v>
      </c>
      <c r="P65" s="22"/>
    </row>
    <row r="66" spans="1:16" ht="15.75" x14ac:dyDescent="0.25">
      <c r="A66" s="10">
        <v>64</v>
      </c>
      <c r="B66" s="34" t="s">
        <v>79</v>
      </c>
      <c r="C66" s="33">
        <v>10174</v>
      </c>
      <c r="D66" s="33">
        <v>15652.30769</v>
      </c>
      <c r="E66" s="33">
        <f t="shared" si="5"/>
        <v>5478.3076899999996</v>
      </c>
      <c r="F66" s="19">
        <v>10173.99</v>
      </c>
      <c r="G66" s="19">
        <v>15652.3</v>
      </c>
      <c r="H66" s="35">
        <f t="shared" si="6"/>
        <v>5478.3099999999995</v>
      </c>
      <c r="I66" s="22">
        <f t="shared" ref="I66:I83" si="12">C66-F66</f>
        <v>1.0000000000218279E-2</v>
      </c>
      <c r="K66" s="47">
        <f t="shared" si="10"/>
        <v>2.3099999998521525E-3</v>
      </c>
      <c r="L66" s="48">
        <f t="shared" si="11"/>
        <v>-1.0000000000218279E-2</v>
      </c>
      <c r="N66" s="43">
        <v>43</v>
      </c>
      <c r="O66" s="43">
        <f t="shared" si="7"/>
        <v>3.0620930230598302E-3</v>
      </c>
      <c r="P66" s="22"/>
    </row>
    <row r="67" spans="1:16" ht="15.75" x14ac:dyDescent="0.25">
      <c r="A67" s="10">
        <v>65</v>
      </c>
      <c r="B67" s="34" t="s">
        <v>80</v>
      </c>
      <c r="C67" s="33">
        <v>13194.7</v>
      </c>
      <c r="D67" s="33">
        <v>15054.5</v>
      </c>
      <c r="E67" s="33">
        <f t="shared" si="5"/>
        <v>1859.7999999999993</v>
      </c>
      <c r="F67" s="49">
        <v>12240.03</v>
      </c>
      <c r="G67" s="49">
        <v>13981.84</v>
      </c>
      <c r="H67" s="50">
        <f t="shared" si="6"/>
        <v>1741.8099999999995</v>
      </c>
      <c r="I67" s="22">
        <f t="shared" si="12"/>
        <v>954.67000000000007</v>
      </c>
      <c r="K67" s="47">
        <f t="shared" ref="K67:K83" si="13">H67-E67</f>
        <v>-117.98999999999978</v>
      </c>
      <c r="L67" s="48">
        <f t="shared" ref="L67:L83" si="14">F67-C67</f>
        <v>-954.67000000000007</v>
      </c>
      <c r="N67" s="43">
        <v>84</v>
      </c>
      <c r="O67" s="43">
        <f t="shared" si="7"/>
        <v>-22.474285714285674</v>
      </c>
      <c r="P67" s="22">
        <f t="shared" si="8"/>
        <v>95.515714285714111</v>
      </c>
    </row>
    <row r="68" spans="1:16" ht="15.75" x14ac:dyDescent="0.25">
      <c r="A68" s="10">
        <v>66</v>
      </c>
      <c r="B68" s="34" t="s">
        <v>81</v>
      </c>
      <c r="C68" s="33">
        <v>7979.5</v>
      </c>
      <c r="D68" s="33">
        <v>18557</v>
      </c>
      <c r="E68" s="33">
        <f t="shared" ref="E68:E83" si="15">D68-C68</f>
        <v>10577.5</v>
      </c>
      <c r="F68" s="19">
        <v>7979.27</v>
      </c>
      <c r="G68" s="19">
        <v>18556.46</v>
      </c>
      <c r="H68" s="35">
        <f t="shared" ref="H68:H83" si="16">G68-F68</f>
        <v>10577.189999999999</v>
      </c>
      <c r="I68" s="22">
        <f t="shared" si="12"/>
        <v>0.22999999999956344</v>
      </c>
      <c r="K68" s="47">
        <f t="shared" si="13"/>
        <v>-0.31000000000130967</v>
      </c>
      <c r="L68" s="48">
        <f t="shared" si="14"/>
        <v>-0.22999999999956344</v>
      </c>
      <c r="N68" s="43">
        <v>27</v>
      </c>
      <c r="O68" s="43">
        <f t="shared" ref="O68:O83" si="17">K68*(100-N68)/N68</f>
        <v>-0.83814814815168914</v>
      </c>
      <c r="P68" s="22"/>
    </row>
    <row r="69" spans="1:16" ht="15.75" x14ac:dyDescent="0.25">
      <c r="A69" s="10">
        <v>67</v>
      </c>
      <c r="B69" s="34" t="s">
        <v>82</v>
      </c>
      <c r="C69" s="33">
        <v>20231.400000000001</v>
      </c>
      <c r="D69" s="33">
        <v>30196.1</v>
      </c>
      <c r="E69" s="33">
        <f t="shared" si="15"/>
        <v>9964.6999999999971</v>
      </c>
      <c r="F69" s="19">
        <v>20231.400000000001</v>
      </c>
      <c r="G69" s="19">
        <v>30196.1</v>
      </c>
      <c r="H69" s="35">
        <f t="shared" si="16"/>
        <v>9964.6999999999971</v>
      </c>
      <c r="I69" s="22">
        <f t="shared" si="12"/>
        <v>0</v>
      </c>
      <c r="K69" s="47">
        <f t="shared" si="13"/>
        <v>0</v>
      </c>
      <c r="L69" s="48">
        <f t="shared" si="14"/>
        <v>0</v>
      </c>
      <c r="N69" s="43">
        <v>46</v>
      </c>
      <c r="O69" s="43">
        <f t="shared" si="17"/>
        <v>0</v>
      </c>
      <c r="P69" s="22"/>
    </row>
    <row r="70" spans="1:16" ht="15.75" x14ac:dyDescent="0.25">
      <c r="A70" s="10">
        <v>68</v>
      </c>
      <c r="B70" s="34" t="s">
        <v>83</v>
      </c>
      <c r="C70" s="33">
        <v>10567.6</v>
      </c>
      <c r="D70" s="33">
        <v>12294.5</v>
      </c>
      <c r="E70" s="33">
        <f t="shared" si="15"/>
        <v>1726.8999999999996</v>
      </c>
      <c r="F70" s="49">
        <v>10506.49</v>
      </c>
      <c r="G70" s="49">
        <v>12224.15</v>
      </c>
      <c r="H70" s="50">
        <f t="shared" si="16"/>
        <v>1717.6599999999999</v>
      </c>
      <c r="I70" s="22">
        <f t="shared" si="12"/>
        <v>61.110000000000582</v>
      </c>
      <c r="K70" s="47">
        <f t="shared" si="13"/>
        <v>-9.2399999999997817</v>
      </c>
      <c r="L70" s="48">
        <f t="shared" si="14"/>
        <v>-61.110000000000582</v>
      </c>
      <c r="N70" s="43">
        <v>81</v>
      </c>
      <c r="O70" s="43">
        <f t="shared" si="17"/>
        <v>-2.1674074074073562</v>
      </c>
      <c r="P70" s="22"/>
    </row>
    <row r="71" spans="1:16" ht="15.75" x14ac:dyDescent="0.25">
      <c r="A71" s="10">
        <v>69</v>
      </c>
      <c r="B71" s="34" t="s">
        <v>84</v>
      </c>
      <c r="C71" s="33">
        <v>13533.9</v>
      </c>
      <c r="D71" s="33">
        <v>16485.099999999999</v>
      </c>
      <c r="E71" s="33">
        <f t="shared" si="15"/>
        <v>2951.1999999999989</v>
      </c>
      <c r="F71" s="19">
        <v>13533.9</v>
      </c>
      <c r="G71" s="19">
        <v>16485.099999999999</v>
      </c>
      <c r="H71" s="35">
        <f t="shared" si="16"/>
        <v>2951.1999999999989</v>
      </c>
      <c r="I71" s="22">
        <f t="shared" si="12"/>
        <v>0</v>
      </c>
      <c r="K71" s="47">
        <f t="shared" si="13"/>
        <v>0</v>
      </c>
      <c r="L71" s="48">
        <f t="shared" si="14"/>
        <v>0</v>
      </c>
      <c r="N71" s="43">
        <v>87</v>
      </c>
      <c r="O71" s="43">
        <f t="shared" si="17"/>
        <v>0</v>
      </c>
      <c r="P71" s="22"/>
    </row>
    <row r="72" spans="1:16" ht="15.75" x14ac:dyDescent="0.25">
      <c r="A72" s="10">
        <v>70</v>
      </c>
      <c r="B72" s="34" t="s">
        <v>85</v>
      </c>
      <c r="C72" s="33">
        <v>7397.1</v>
      </c>
      <c r="D72" s="33">
        <v>8913.5</v>
      </c>
      <c r="E72" s="33">
        <f t="shared" si="15"/>
        <v>1516.3999999999996</v>
      </c>
      <c r="F72" s="49">
        <v>6868.17</v>
      </c>
      <c r="G72" s="49">
        <v>8283.82</v>
      </c>
      <c r="H72" s="50">
        <f t="shared" si="16"/>
        <v>1415.6499999999996</v>
      </c>
      <c r="I72" s="22">
        <f t="shared" si="12"/>
        <v>528.93000000000029</v>
      </c>
      <c r="K72" s="47">
        <f t="shared" si="13"/>
        <v>-100.75</v>
      </c>
      <c r="L72" s="48">
        <f t="shared" si="14"/>
        <v>-528.93000000000029</v>
      </c>
      <c r="N72" s="43">
        <v>75</v>
      </c>
      <c r="O72" s="43">
        <f t="shared" si="17"/>
        <v>-33.583333333333336</v>
      </c>
      <c r="P72" s="22">
        <f t="shared" ref="P72:P78" si="18">ABS(K72)-ABS(O72)</f>
        <v>67.166666666666657</v>
      </c>
    </row>
    <row r="73" spans="1:16" ht="15.75" x14ac:dyDescent="0.25">
      <c r="A73" s="10">
        <v>71</v>
      </c>
      <c r="B73" s="34" t="s">
        <v>86</v>
      </c>
      <c r="C73" s="33">
        <v>5897.3</v>
      </c>
      <c r="D73" s="33">
        <v>7321.8790200000003</v>
      </c>
      <c r="E73" s="33">
        <f t="shared" si="15"/>
        <v>1424.5790200000001</v>
      </c>
      <c r="F73" s="19">
        <v>5897.3</v>
      </c>
      <c r="G73" s="19">
        <v>7321.88</v>
      </c>
      <c r="H73" s="35">
        <f t="shared" si="16"/>
        <v>1424.58</v>
      </c>
      <c r="I73" s="22">
        <f t="shared" si="12"/>
        <v>0</v>
      </c>
      <c r="K73" s="47">
        <f t="shared" si="13"/>
        <v>9.7999999979947461E-4</v>
      </c>
      <c r="L73" s="48">
        <f t="shared" si="14"/>
        <v>0</v>
      </c>
      <c r="N73" s="43">
        <v>74</v>
      </c>
      <c r="O73" s="43">
        <f t="shared" si="17"/>
        <v>3.4432432425386943E-4</v>
      </c>
      <c r="P73" s="22"/>
    </row>
    <row r="74" spans="1:16" ht="15.75" x14ac:dyDescent="0.25">
      <c r="A74" s="10">
        <v>72</v>
      </c>
      <c r="B74" s="34" t="s">
        <v>87</v>
      </c>
      <c r="C74" s="33">
        <v>9046.2999999999993</v>
      </c>
      <c r="D74" s="33">
        <v>12685.6</v>
      </c>
      <c r="E74" s="33">
        <f t="shared" si="15"/>
        <v>3639.3000000000011</v>
      </c>
      <c r="F74" s="37">
        <v>10144.19</v>
      </c>
      <c r="G74" s="37">
        <v>13765.47</v>
      </c>
      <c r="H74" s="36">
        <f t="shared" si="16"/>
        <v>3621.2799999999988</v>
      </c>
      <c r="I74" s="22">
        <f t="shared" si="12"/>
        <v>-1097.8900000000012</v>
      </c>
      <c r="K74" s="47">
        <f t="shared" si="13"/>
        <v>-18.020000000002256</v>
      </c>
      <c r="L74" s="48">
        <f t="shared" si="14"/>
        <v>1097.8900000000012</v>
      </c>
      <c r="N74" s="43">
        <v>55</v>
      </c>
      <c r="O74" s="43">
        <f t="shared" si="17"/>
        <v>-14.74363636363821</v>
      </c>
      <c r="P74" s="22">
        <f t="shared" si="18"/>
        <v>3.2763636363640458</v>
      </c>
    </row>
    <row r="75" spans="1:16" ht="15.75" x14ac:dyDescent="0.25">
      <c r="A75" s="10">
        <v>73</v>
      </c>
      <c r="B75" s="34" t="s">
        <v>88</v>
      </c>
      <c r="C75" s="33">
        <v>564.1</v>
      </c>
      <c r="D75" s="33">
        <v>2564.1</v>
      </c>
      <c r="E75" s="33">
        <f t="shared" si="15"/>
        <v>2000</v>
      </c>
      <c r="F75" s="19">
        <v>564.1</v>
      </c>
      <c r="G75" s="19">
        <v>2564.1</v>
      </c>
      <c r="H75" s="35">
        <f t="shared" si="16"/>
        <v>2000</v>
      </c>
      <c r="I75" s="22">
        <f t="shared" si="12"/>
        <v>0</v>
      </c>
      <c r="K75" s="47">
        <f t="shared" si="13"/>
        <v>0</v>
      </c>
      <c r="L75" s="48">
        <f t="shared" si="14"/>
        <v>0</v>
      </c>
      <c r="N75" s="43">
        <v>14</v>
      </c>
      <c r="O75" s="43">
        <f t="shared" si="17"/>
        <v>0</v>
      </c>
      <c r="P75" s="22"/>
    </row>
    <row r="76" spans="1:16" ht="15.75" x14ac:dyDescent="0.25">
      <c r="A76" s="10">
        <v>74</v>
      </c>
      <c r="B76" s="34" t="s">
        <v>89</v>
      </c>
      <c r="C76" s="33">
        <v>15620.7</v>
      </c>
      <c r="D76" s="33">
        <v>20121.900000000001</v>
      </c>
      <c r="E76" s="33">
        <f t="shared" si="15"/>
        <v>4501.2000000000007</v>
      </c>
      <c r="F76" s="49">
        <v>15557.05</v>
      </c>
      <c r="G76" s="49">
        <v>20044.27</v>
      </c>
      <c r="H76" s="50">
        <f t="shared" si="16"/>
        <v>4487.2200000000012</v>
      </c>
      <c r="I76" s="22">
        <f t="shared" si="12"/>
        <v>63.650000000001455</v>
      </c>
      <c r="K76" s="47">
        <f t="shared" si="13"/>
        <v>-13.979999999999563</v>
      </c>
      <c r="L76" s="48">
        <f t="shared" si="14"/>
        <v>-63.650000000001455</v>
      </c>
      <c r="N76" s="43">
        <v>71</v>
      </c>
      <c r="O76" s="43">
        <f t="shared" si="17"/>
        <v>-5.710140845070244</v>
      </c>
      <c r="P76" s="22">
        <f t="shared" si="18"/>
        <v>8.2698591549293194</v>
      </c>
    </row>
    <row r="77" spans="1:16" ht="15.75" x14ac:dyDescent="0.25">
      <c r="A77" s="10">
        <v>75</v>
      </c>
      <c r="B77" s="34" t="s">
        <v>90</v>
      </c>
      <c r="C77" s="33">
        <v>15669.5</v>
      </c>
      <c r="D77" s="33">
        <v>19345.099999999999</v>
      </c>
      <c r="E77" s="33">
        <f t="shared" si="15"/>
        <v>3675.5999999999985</v>
      </c>
      <c r="F77" s="19">
        <v>15669.49</v>
      </c>
      <c r="G77" s="19">
        <v>19345.099999999999</v>
      </c>
      <c r="H77" s="35">
        <f t="shared" si="16"/>
        <v>3675.6099999999988</v>
      </c>
      <c r="I77" s="22">
        <f t="shared" si="12"/>
        <v>1.0000000000218279E-2</v>
      </c>
      <c r="K77" s="47">
        <f t="shared" si="13"/>
        <v>1.0000000000218279E-2</v>
      </c>
      <c r="L77" s="48">
        <f t="shared" si="14"/>
        <v>-1.0000000000218279E-2</v>
      </c>
      <c r="N77" s="43">
        <v>70</v>
      </c>
      <c r="O77" s="43">
        <f t="shared" si="17"/>
        <v>4.2857142858078335E-3</v>
      </c>
      <c r="P77" s="22"/>
    </row>
    <row r="78" spans="1:16" ht="15.75" x14ac:dyDescent="0.25">
      <c r="A78" s="10">
        <v>76</v>
      </c>
      <c r="B78" s="34" t="s">
        <v>91</v>
      </c>
      <c r="C78" s="33">
        <v>7193.4</v>
      </c>
      <c r="D78" s="33">
        <v>10131.5</v>
      </c>
      <c r="E78" s="33">
        <f t="shared" si="15"/>
        <v>2938.1000000000004</v>
      </c>
      <c r="F78" s="49">
        <v>7092.96</v>
      </c>
      <c r="G78" s="49">
        <v>9990.0300000000007</v>
      </c>
      <c r="H78" s="50">
        <f t="shared" si="16"/>
        <v>2897.0700000000006</v>
      </c>
      <c r="I78" s="22">
        <f t="shared" si="12"/>
        <v>100.4399999999996</v>
      </c>
      <c r="K78" s="47">
        <f t="shared" si="13"/>
        <v>-41.029999999999745</v>
      </c>
      <c r="L78" s="48">
        <f t="shared" si="14"/>
        <v>-100.4399999999996</v>
      </c>
      <c r="N78" s="43">
        <v>51</v>
      </c>
      <c r="O78" s="43">
        <f t="shared" si="17"/>
        <v>-39.420980392156615</v>
      </c>
      <c r="P78" s="22">
        <f t="shared" si="18"/>
        <v>1.6090196078431305</v>
      </c>
    </row>
    <row r="79" spans="1:16" ht="30" x14ac:dyDescent="0.25">
      <c r="A79" s="10">
        <v>77</v>
      </c>
      <c r="B79" s="34" t="s">
        <v>104</v>
      </c>
      <c r="C79" s="33">
        <v>3705.8</v>
      </c>
      <c r="D79" s="33">
        <v>3900.8</v>
      </c>
      <c r="E79" s="33">
        <f t="shared" si="15"/>
        <v>195</v>
      </c>
      <c r="F79" s="49">
        <v>3617.13</v>
      </c>
      <c r="G79" s="49">
        <v>3807.47</v>
      </c>
      <c r="H79" s="50">
        <f t="shared" si="16"/>
        <v>190.33999999999969</v>
      </c>
      <c r="I79" s="22">
        <f t="shared" si="12"/>
        <v>88.670000000000073</v>
      </c>
      <c r="K79" s="47">
        <f t="shared" si="13"/>
        <v>-4.6600000000003092</v>
      </c>
      <c r="L79" s="48">
        <f t="shared" si="14"/>
        <v>-88.670000000000073</v>
      </c>
      <c r="N79" s="43">
        <v>100</v>
      </c>
      <c r="O79" s="43">
        <f t="shared" si="17"/>
        <v>0</v>
      </c>
      <c r="P79" s="22"/>
    </row>
    <row r="80" spans="1:16" ht="30" x14ac:dyDescent="0.25">
      <c r="A80" s="10">
        <v>78</v>
      </c>
      <c r="B80" s="34" t="s">
        <v>92</v>
      </c>
      <c r="C80" s="33">
        <v>3240.2</v>
      </c>
      <c r="D80" s="33">
        <v>3600.2</v>
      </c>
      <c r="E80" s="33">
        <f t="shared" si="15"/>
        <v>360</v>
      </c>
      <c r="F80" s="49">
        <v>3239.45</v>
      </c>
      <c r="G80" s="49">
        <v>3599.37</v>
      </c>
      <c r="H80" s="50">
        <f t="shared" si="16"/>
        <v>359.92000000000007</v>
      </c>
      <c r="I80" s="22">
        <f t="shared" si="12"/>
        <v>0.75</v>
      </c>
      <c r="K80" s="47">
        <f t="shared" si="13"/>
        <v>-7.999999999992724E-2</v>
      </c>
      <c r="L80" s="48">
        <f t="shared" si="14"/>
        <v>-0.75</v>
      </c>
      <c r="N80" s="43">
        <v>86</v>
      </c>
      <c r="O80" s="43">
        <f t="shared" si="17"/>
        <v>-1.3023255813941644E-2</v>
      </c>
      <c r="P80" s="22"/>
    </row>
    <row r="81" spans="1:16" ht="30" x14ac:dyDescent="0.25">
      <c r="A81" s="10">
        <v>79</v>
      </c>
      <c r="B81" s="34" t="s">
        <v>93</v>
      </c>
      <c r="C81" s="33">
        <v>1652.2</v>
      </c>
      <c r="D81" s="33">
        <v>2664.8</v>
      </c>
      <c r="E81" s="33">
        <f t="shared" si="15"/>
        <v>1012.6000000000001</v>
      </c>
      <c r="F81" s="19">
        <v>1652.2</v>
      </c>
      <c r="G81" s="19">
        <v>2664.8</v>
      </c>
      <c r="H81" s="35">
        <f t="shared" si="16"/>
        <v>1012.6000000000001</v>
      </c>
      <c r="I81" s="22">
        <f t="shared" si="12"/>
        <v>0</v>
      </c>
      <c r="K81" s="47">
        <f t="shared" si="13"/>
        <v>0</v>
      </c>
      <c r="L81" s="48">
        <f t="shared" si="14"/>
        <v>0</v>
      </c>
      <c r="N81" s="43">
        <v>40</v>
      </c>
      <c r="O81" s="43">
        <f t="shared" si="17"/>
        <v>0</v>
      </c>
      <c r="P81" s="22"/>
    </row>
    <row r="82" spans="1:16" ht="45" x14ac:dyDescent="0.25">
      <c r="A82" s="10">
        <v>80</v>
      </c>
      <c r="B82" s="34" t="s">
        <v>99</v>
      </c>
      <c r="C82" s="33">
        <v>10892.8</v>
      </c>
      <c r="D82" s="33">
        <v>36309.199999999997</v>
      </c>
      <c r="E82" s="33">
        <f t="shared" si="15"/>
        <v>25416.399999999998</v>
      </c>
      <c r="F82" s="19">
        <v>10892.79</v>
      </c>
      <c r="G82" s="19">
        <v>36309.19</v>
      </c>
      <c r="H82" s="35">
        <f t="shared" si="16"/>
        <v>25416.400000000001</v>
      </c>
      <c r="I82" s="22">
        <f t="shared" si="12"/>
        <v>9.9999999983992893E-3</v>
      </c>
      <c r="K82" s="47">
        <f t="shared" si="13"/>
        <v>0</v>
      </c>
      <c r="L82" s="48">
        <f t="shared" si="14"/>
        <v>-9.9999999983992893E-3</v>
      </c>
      <c r="N82" s="43">
        <v>19</v>
      </c>
      <c r="O82" s="43">
        <f t="shared" si="17"/>
        <v>0</v>
      </c>
      <c r="P82" s="22"/>
    </row>
    <row r="83" spans="1:16" ht="30" x14ac:dyDescent="0.25">
      <c r="A83" s="10">
        <v>81</v>
      </c>
      <c r="B83" s="34" t="s">
        <v>94</v>
      </c>
      <c r="C83" s="33">
        <v>377.3</v>
      </c>
      <c r="D83" s="33">
        <v>2695</v>
      </c>
      <c r="E83" s="33">
        <f t="shared" si="15"/>
        <v>2317.6999999999998</v>
      </c>
      <c r="F83" s="49">
        <v>377.29</v>
      </c>
      <c r="G83" s="49">
        <v>2694.95</v>
      </c>
      <c r="H83" s="50">
        <f t="shared" si="16"/>
        <v>2317.66</v>
      </c>
      <c r="I83" s="22">
        <f t="shared" si="12"/>
        <v>9.9999999999909051E-3</v>
      </c>
      <c r="K83" s="47">
        <f t="shared" si="13"/>
        <v>-3.999999999996362E-2</v>
      </c>
      <c r="L83" s="48">
        <f t="shared" si="14"/>
        <v>-9.9999999999909051E-3</v>
      </c>
      <c r="N83" s="43">
        <v>10</v>
      </c>
      <c r="O83" s="43">
        <f t="shared" si="17"/>
        <v>-0.35999999999967258</v>
      </c>
      <c r="P83" s="22"/>
    </row>
  </sheetData>
  <autoFilter ref="A1:W8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I30" sqref="I30"/>
    </sheetView>
  </sheetViews>
  <sheetFormatPr defaultRowHeight="12.75" x14ac:dyDescent="0.2"/>
  <cols>
    <col min="2" max="2" width="25.140625" customWidth="1"/>
    <col min="3" max="3" width="14.42578125" customWidth="1"/>
    <col min="4" max="4" width="15.5703125" customWidth="1"/>
    <col min="5" max="5" width="14.85546875" customWidth="1"/>
    <col min="6" max="6" width="13.7109375" customWidth="1"/>
    <col min="7" max="7" width="11.7109375" customWidth="1"/>
  </cols>
  <sheetData>
    <row r="1" spans="1:6" ht="45" x14ac:dyDescent="0.2">
      <c r="A1" s="14" t="s">
        <v>16</v>
      </c>
      <c r="B1" s="15" t="s">
        <v>17</v>
      </c>
      <c r="C1" s="15" t="s">
        <v>95</v>
      </c>
      <c r="D1" s="13" t="s">
        <v>100</v>
      </c>
      <c r="E1" s="15" t="s">
        <v>96</v>
      </c>
      <c r="F1" s="15" t="s">
        <v>97</v>
      </c>
    </row>
    <row r="2" spans="1:6" ht="15" x14ac:dyDescent="0.2">
      <c r="A2" s="12"/>
      <c r="B2" s="16" t="s">
        <v>18</v>
      </c>
      <c r="C2" s="20">
        <f>SUM(C3:C72)</f>
        <v>272890.8</v>
      </c>
      <c r="D2" s="20">
        <f>SUM(D3:D72)</f>
        <v>87596.926229999983</v>
      </c>
      <c r="E2" s="20">
        <f>SUM(E3:E72)</f>
        <v>272890.8</v>
      </c>
      <c r="F2" s="20">
        <f>SUM(F3:F72)</f>
        <v>87596.926229999983</v>
      </c>
    </row>
    <row r="3" spans="1:6" ht="15" x14ac:dyDescent="0.2">
      <c r="A3" s="53">
        <v>1</v>
      </c>
      <c r="B3" s="52" t="s">
        <v>139</v>
      </c>
      <c r="C3" s="54">
        <v>2924.1</v>
      </c>
      <c r="D3" s="54">
        <v>324.89999999999998</v>
      </c>
      <c r="E3" s="54">
        <v>2924.1</v>
      </c>
      <c r="F3" s="54">
        <v>324.89999999999998</v>
      </c>
    </row>
    <row r="4" spans="1:6" ht="15" x14ac:dyDescent="0.2">
      <c r="A4" s="53">
        <v>2</v>
      </c>
      <c r="B4" s="52" t="s">
        <v>22</v>
      </c>
      <c r="C4" s="54">
        <v>2563.6</v>
      </c>
      <c r="D4" s="54">
        <v>134.93</v>
      </c>
      <c r="E4" s="54">
        <v>2563.6</v>
      </c>
      <c r="F4" s="54">
        <v>134.93</v>
      </c>
    </row>
    <row r="5" spans="1:6" ht="30" x14ac:dyDescent="0.2">
      <c r="A5" s="53">
        <v>3</v>
      </c>
      <c r="B5" s="52" t="s">
        <v>26</v>
      </c>
      <c r="C5" s="54">
        <v>3693.4</v>
      </c>
      <c r="D5" s="54">
        <v>194.3</v>
      </c>
      <c r="E5" s="54">
        <v>3693.4</v>
      </c>
      <c r="F5" s="54">
        <v>194.3</v>
      </c>
    </row>
    <row r="6" spans="1:6" ht="15" x14ac:dyDescent="0.2">
      <c r="A6" s="53">
        <v>4</v>
      </c>
      <c r="B6" s="52" t="s">
        <v>27</v>
      </c>
      <c r="C6" s="54">
        <v>9095.7999999999993</v>
      </c>
      <c r="D6" s="54">
        <v>580.6</v>
      </c>
      <c r="E6" s="54">
        <v>9095.7999999999993</v>
      </c>
      <c r="F6" s="54">
        <v>580.6</v>
      </c>
    </row>
    <row r="7" spans="1:6" ht="15" x14ac:dyDescent="0.2">
      <c r="A7" s="53">
        <v>5</v>
      </c>
      <c r="B7" s="52" t="s">
        <v>28</v>
      </c>
      <c r="C7" s="54">
        <v>2270.8000000000002</v>
      </c>
      <c r="D7" s="54">
        <v>973.2</v>
      </c>
      <c r="E7" s="54">
        <v>2270.8000000000002</v>
      </c>
      <c r="F7" s="54">
        <v>973.2</v>
      </c>
    </row>
    <row r="8" spans="1:6" ht="15" x14ac:dyDescent="0.2">
      <c r="A8" s="53">
        <v>6</v>
      </c>
      <c r="B8" s="52" t="s">
        <v>30</v>
      </c>
      <c r="C8" s="54">
        <v>5377.1</v>
      </c>
      <c r="D8" s="54">
        <v>467.6</v>
      </c>
      <c r="E8" s="54">
        <v>5377.1</v>
      </c>
      <c r="F8" s="54">
        <v>467.6</v>
      </c>
    </row>
    <row r="9" spans="1:6" ht="15" x14ac:dyDescent="0.2">
      <c r="A9" s="53">
        <v>7</v>
      </c>
      <c r="B9" s="52" t="s">
        <v>31</v>
      </c>
      <c r="C9" s="54">
        <v>6037.7</v>
      </c>
      <c r="D9" s="54">
        <v>1509.425</v>
      </c>
      <c r="E9" s="54">
        <v>6037.7</v>
      </c>
      <c r="F9" s="54">
        <v>1509.425</v>
      </c>
    </row>
    <row r="10" spans="1:6" ht="30" x14ac:dyDescent="0.2">
      <c r="A10" s="53">
        <v>8</v>
      </c>
      <c r="B10" s="52" t="s">
        <v>32</v>
      </c>
      <c r="C10" s="54">
        <v>9186.7000000000007</v>
      </c>
      <c r="D10" s="54">
        <v>798.84</v>
      </c>
      <c r="E10" s="54">
        <v>9186.7000000000007</v>
      </c>
      <c r="F10" s="54">
        <v>798.84</v>
      </c>
    </row>
    <row r="11" spans="1:6" ht="15" x14ac:dyDescent="0.2">
      <c r="A11" s="53">
        <v>9</v>
      </c>
      <c r="B11" s="52" t="s">
        <v>140</v>
      </c>
      <c r="C11" s="54">
        <v>6233.6</v>
      </c>
      <c r="D11" s="54">
        <v>4514</v>
      </c>
      <c r="E11" s="54">
        <v>6233.6</v>
      </c>
      <c r="F11" s="54">
        <v>4514</v>
      </c>
    </row>
    <row r="12" spans="1:6" ht="15" x14ac:dyDescent="0.2">
      <c r="A12" s="53">
        <v>10</v>
      </c>
      <c r="B12" s="52" t="s">
        <v>34</v>
      </c>
      <c r="C12" s="54">
        <v>8925.7000000000007</v>
      </c>
      <c r="D12" s="54">
        <v>469.8</v>
      </c>
      <c r="E12" s="54">
        <v>8925.7000000000007</v>
      </c>
      <c r="F12" s="54">
        <v>469.8</v>
      </c>
    </row>
    <row r="13" spans="1:6" ht="15" x14ac:dyDescent="0.2">
      <c r="A13" s="53">
        <v>11</v>
      </c>
      <c r="B13" s="52" t="s">
        <v>35</v>
      </c>
      <c r="C13" s="54">
        <v>3785.9</v>
      </c>
      <c r="D13" s="54">
        <v>888.1</v>
      </c>
      <c r="E13" s="54">
        <v>3785.9</v>
      </c>
      <c r="F13" s="54">
        <v>888.1</v>
      </c>
    </row>
    <row r="14" spans="1:6" ht="15" x14ac:dyDescent="0.2">
      <c r="A14" s="53">
        <v>12</v>
      </c>
      <c r="B14" s="52" t="s">
        <v>37</v>
      </c>
      <c r="C14" s="54">
        <v>8420.2000000000007</v>
      </c>
      <c r="D14" s="54">
        <v>443.16800000000001</v>
      </c>
      <c r="E14" s="54">
        <v>8420.2000000000007</v>
      </c>
      <c r="F14" s="54">
        <v>443.16800000000001</v>
      </c>
    </row>
    <row r="15" spans="1:6" ht="15" x14ac:dyDescent="0.2">
      <c r="A15" s="53">
        <v>13</v>
      </c>
      <c r="B15" s="52" t="s">
        <v>39</v>
      </c>
      <c r="C15" s="54">
        <v>1233.3</v>
      </c>
      <c r="D15" s="54">
        <v>92.8</v>
      </c>
      <c r="E15" s="54">
        <v>1233.3</v>
      </c>
      <c r="F15" s="54">
        <v>92.8</v>
      </c>
    </row>
    <row r="16" spans="1:6" ht="15" x14ac:dyDescent="0.2">
      <c r="A16" s="53">
        <v>14</v>
      </c>
      <c r="B16" s="52" t="s">
        <v>40</v>
      </c>
      <c r="C16" s="54">
        <v>14245.7</v>
      </c>
      <c r="D16" s="54">
        <v>909.3</v>
      </c>
      <c r="E16" s="54">
        <v>14245.7</v>
      </c>
      <c r="F16" s="54">
        <v>909.3</v>
      </c>
    </row>
    <row r="17" spans="1:6" ht="15" x14ac:dyDescent="0.2">
      <c r="A17" s="53">
        <v>15</v>
      </c>
      <c r="B17" s="52" t="s">
        <v>41</v>
      </c>
      <c r="C17" s="54">
        <v>2552</v>
      </c>
      <c r="D17" s="54">
        <v>134.315</v>
      </c>
      <c r="E17" s="54">
        <v>2552</v>
      </c>
      <c r="F17" s="54">
        <v>134.315</v>
      </c>
    </row>
    <row r="18" spans="1:6" ht="15" x14ac:dyDescent="0.2">
      <c r="A18" s="53">
        <v>16</v>
      </c>
      <c r="B18" s="52" t="s">
        <v>42</v>
      </c>
      <c r="C18" s="54">
        <v>7162.1</v>
      </c>
      <c r="D18" s="54">
        <v>2261.6999999999998</v>
      </c>
      <c r="E18" s="54">
        <v>7162.1</v>
      </c>
      <c r="F18" s="54">
        <v>2261.6999999999998</v>
      </c>
    </row>
    <row r="19" spans="1:6" ht="15" x14ac:dyDescent="0.2">
      <c r="A19" s="53">
        <v>17</v>
      </c>
      <c r="B19" s="52" t="s">
        <v>43</v>
      </c>
      <c r="C19" s="54">
        <v>12179.9</v>
      </c>
      <c r="D19" s="54">
        <v>4060</v>
      </c>
      <c r="E19" s="54">
        <v>12179.9</v>
      </c>
      <c r="F19" s="54">
        <v>4060</v>
      </c>
    </row>
    <row r="20" spans="1:6" ht="15" x14ac:dyDescent="0.2">
      <c r="A20" s="53">
        <v>18</v>
      </c>
      <c r="B20" s="52" t="s">
        <v>46</v>
      </c>
      <c r="C20" s="54">
        <v>7037.3</v>
      </c>
      <c r="D20" s="54">
        <v>449.18936000000002</v>
      </c>
      <c r="E20" s="54">
        <v>7037.3</v>
      </c>
      <c r="F20" s="54">
        <v>449.18936000000002</v>
      </c>
    </row>
    <row r="21" spans="1:6" ht="15" x14ac:dyDescent="0.2">
      <c r="A21" s="53">
        <v>19</v>
      </c>
      <c r="B21" s="52" t="s">
        <v>49</v>
      </c>
      <c r="C21" s="54">
        <v>11467</v>
      </c>
      <c r="D21" s="54">
        <v>5000</v>
      </c>
      <c r="E21" s="54">
        <v>11467</v>
      </c>
      <c r="F21" s="54">
        <v>5000</v>
      </c>
    </row>
    <row r="22" spans="1:6" ht="15" x14ac:dyDescent="0.2">
      <c r="A22" s="53">
        <v>20</v>
      </c>
      <c r="B22" s="52" t="s">
        <v>103</v>
      </c>
      <c r="C22" s="54">
        <v>6562.9</v>
      </c>
      <c r="D22" s="54">
        <v>1440.6365900000001</v>
      </c>
      <c r="E22" s="54">
        <v>6562.9</v>
      </c>
      <c r="F22" s="54">
        <v>1440.6365900000001</v>
      </c>
    </row>
    <row r="23" spans="1:6" ht="15" x14ac:dyDescent="0.2">
      <c r="A23" s="53">
        <v>21</v>
      </c>
      <c r="B23" s="52" t="s">
        <v>50</v>
      </c>
      <c r="C23" s="54">
        <v>2580.6999999999998</v>
      </c>
      <c r="D23" s="54">
        <v>686.3</v>
      </c>
      <c r="E23" s="54">
        <v>2580.6999999999998</v>
      </c>
      <c r="F23" s="54">
        <v>686.3</v>
      </c>
    </row>
    <row r="24" spans="1:6" ht="15" x14ac:dyDescent="0.2">
      <c r="A24" s="53">
        <v>22</v>
      </c>
      <c r="B24" s="52" t="s">
        <v>51</v>
      </c>
      <c r="C24" s="54">
        <v>2611.4</v>
      </c>
      <c r="D24" s="54">
        <v>227.07826</v>
      </c>
      <c r="E24" s="54">
        <v>2611.4</v>
      </c>
      <c r="F24" s="54">
        <v>227.07826</v>
      </c>
    </row>
    <row r="25" spans="1:6" ht="15" x14ac:dyDescent="0.2">
      <c r="A25" s="53">
        <v>23</v>
      </c>
      <c r="B25" s="52" t="s">
        <v>52</v>
      </c>
      <c r="C25" s="54">
        <v>8078.4</v>
      </c>
      <c r="D25" s="54">
        <v>998.5</v>
      </c>
      <c r="E25" s="54">
        <v>8078.4</v>
      </c>
      <c r="F25" s="54">
        <v>998.5</v>
      </c>
    </row>
    <row r="26" spans="1:6" ht="15" x14ac:dyDescent="0.2">
      <c r="A26" s="53">
        <v>24</v>
      </c>
      <c r="B26" s="52" t="s">
        <v>53</v>
      </c>
      <c r="C26" s="54">
        <v>4777.7</v>
      </c>
      <c r="D26" s="54">
        <v>777.8</v>
      </c>
      <c r="E26" s="54">
        <v>4777.7</v>
      </c>
      <c r="F26" s="54">
        <v>777.8</v>
      </c>
    </row>
    <row r="27" spans="1:6" ht="15" x14ac:dyDescent="0.2">
      <c r="A27" s="53">
        <v>25</v>
      </c>
      <c r="B27" s="52" t="s">
        <v>54</v>
      </c>
      <c r="C27" s="54">
        <v>4787.3</v>
      </c>
      <c r="D27" s="54">
        <v>1430</v>
      </c>
      <c r="E27" s="54">
        <v>4787.3</v>
      </c>
      <c r="F27" s="54">
        <v>1430</v>
      </c>
    </row>
    <row r="28" spans="1:6" ht="15" x14ac:dyDescent="0.2">
      <c r="A28" s="53">
        <v>26</v>
      </c>
      <c r="B28" s="52" t="s">
        <v>55</v>
      </c>
      <c r="C28" s="54">
        <v>2251.3000000000002</v>
      </c>
      <c r="D28" s="54">
        <v>397.3</v>
      </c>
      <c r="E28" s="54">
        <v>2251.3000000000002</v>
      </c>
      <c r="F28" s="54">
        <v>397.3</v>
      </c>
    </row>
    <row r="29" spans="1:6" ht="15" x14ac:dyDescent="0.2">
      <c r="A29" s="53">
        <v>27</v>
      </c>
      <c r="B29" s="52" t="s">
        <v>56</v>
      </c>
      <c r="C29" s="54">
        <v>1684</v>
      </c>
      <c r="D29" s="54">
        <v>447.7</v>
      </c>
      <c r="E29" s="54">
        <v>1684</v>
      </c>
      <c r="F29" s="54">
        <v>447.7</v>
      </c>
    </row>
    <row r="30" spans="1:6" ht="15" x14ac:dyDescent="0.2">
      <c r="A30" s="53">
        <v>28</v>
      </c>
      <c r="B30" s="52" t="s">
        <v>57</v>
      </c>
      <c r="C30" s="54">
        <v>1433.4</v>
      </c>
      <c r="D30" s="54">
        <v>428.15</v>
      </c>
      <c r="E30" s="54">
        <v>1433.4</v>
      </c>
      <c r="F30" s="54">
        <v>428.15</v>
      </c>
    </row>
    <row r="31" spans="1:6" ht="15" x14ac:dyDescent="0.2">
      <c r="A31" s="53">
        <v>29</v>
      </c>
      <c r="B31" s="52" t="s">
        <v>58</v>
      </c>
      <c r="C31" s="54">
        <v>521.9</v>
      </c>
      <c r="D31" s="54">
        <v>234.5</v>
      </c>
      <c r="E31" s="54">
        <v>521.9</v>
      </c>
      <c r="F31" s="54">
        <v>234.5</v>
      </c>
    </row>
    <row r="32" spans="1:6" ht="15" x14ac:dyDescent="0.2">
      <c r="A32" s="53">
        <v>30</v>
      </c>
      <c r="B32" s="52" t="s">
        <v>59</v>
      </c>
      <c r="C32" s="54">
        <v>5988.9</v>
      </c>
      <c r="D32" s="54">
        <v>1226.6420000000001</v>
      </c>
      <c r="E32" s="54">
        <v>5988.9</v>
      </c>
      <c r="F32" s="54">
        <v>1226.6420000000001</v>
      </c>
    </row>
    <row r="33" spans="1:6" ht="15" x14ac:dyDescent="0.2">
      <c r="A33" s="53">
        <v>31</v>
      </c>
      <c r="B33" s="52" t="s">
        <v>61</v>
      </c>
      <c r="C33" s="54">
        <v>5425.2</v>
      </c>
      <c r="D33" s="54">
        <v>285.60000000000002</v>
      </c>
      <c r="E33" s="54">
        <v>5425.2</v>
      </c>
      <c r="F33" s="54">
        <v>285.60000000000002</v>
      </c>
    </row>
    <row r="34" spans="1:6" ht="15" x14ac:dyDescent="0.2">
      <c r="A34" s="53">
        <v>32</v>
      </c>
      <c r="B34" s="52" t="s">
        <v>63</v>
      </c>
      <c r="C34" s="54">
        <v>4945.6000000000004</v>
      </c>
      <c r="D34" s="54">
        <v>1535</v>
      </c>
      <c r="E34" s="54">
        <v>4945.6000000000004</v>
      </c>
      <c r="F34" s="54">
        <v>1535</v>
      </c>
    </row>
    <row r="35" spans="1:6" ht="15" x14ac:dyDescent="0.2">
      <c r="A35" s="53">
        <v>33</v>
      </c>
      <c r="B35" s="52" t="s">
        <v>65</v>
      </c>
      <c r="C35" s="54">
        <v>2385.8000000000002</v>
      </c>
      <c r="D35" s="54">
        <v>927.81100000000004</v>
      </c>
      <c r="E35" s="54">
        <v>2385.8000000000002</v>
      </c>
      <c r="F35" s="54">
        <v>927.81100000000004</v>
      </c>
    </row>
    <row r="36" spans="1:6" ht="15" x14ac:dyDescent="0.2">
      <c r="A36" s="53">
        <v>34</v>
      </c>
      <c r="B36" s="52" t="s">
        <v>67</v>
      </c>
      <c r="C36" s="54">
        <v>3541</v>
      </c>
      <c r="D36" s="54">
        <v>3017</v>
      </c>
      <c r="E36" s="54">
        <v>3541</v>
      </c>
      <c r="F36" s="54">
        <v>3017</v>
      </c>
    </row>
    <row r="37" spans="1:6" ht="15" x14ac:dyDescent="0.2">
      <c r="A37" s="53">
        <v>35</v>
      </c>
      <c r="B37" s="52" t="s">
        <v>68</v>
      </c>
      <c r="C37" s="54">
        <v>1077.2</v>
      </c>
      <c r="D37" s="54">
        <v>439.98309999999998</v>
      </c>
      <c r="E37" s="54">
        <v>1077.2</v>
      </c>
      <c r="F37" s="54">
        <v>439.98309999999998</v>
      </c>
    </row>
    <row r="38" spans="1:6" ht="15" x14ac:dyDescent="0.2">
      <c r="A38" s="53">
        <v>36</v>
      </c>
      <c r="B38" s="52" t="s">
        <v>69</v>
      </c>
      <c r="C38" s="54">
        <v>9720.2000000000007</v>
      </c>
      <c r="D38" s="54">
        <v>3865.2</v>
      </c>
      <c r="E38" s="54">
        <v>9720.2000000000007</v>
      </c>
      <c r="F38" s="54">
        <v>3865.2</v>
      </c>
    </row>
    <row r="39" spans="1:6" ht="15" x14ac:dyDescent="0.2">
      <c r="A39" s="53">
        <v>37</v>
      </c>
      <c r="B39" s="52" t="s">
        <v>71</v>
      </c>
      <c r="C39" s="54">
        <v>8218.6</v>
      </c>
      <c r="D39" s="54">
        <v>2318.067</v>
      </c>
      <c r="E39" s="54">
        <v>8218.6</v>
      </c>
      <c r="F39" s="54">
        <v>2318.067</v>
      </c>
    </row>
    <row r="40" spans="1:6" ht="15" x14ac:dyDescent="0.2">
      <c r="A40" s="53">
        <v>38</v>
      </c>
      <c r="B40" s="52" t="s">
        <v>72</v>
      </c>
      <c r="C40" s="54">
        <v>8013.2</v>
      </c>
      <c r="D40" s="54">
        <v>1304.4749999999999</v>
      </c>
      <c r="E40" s="54">
        <v>8013.2</v>
      </c>
      <c r="F40" s="54">
        <v>1304.4749999999999</v>
      </c>
    </row>
    <row r="41" spans="1:6" ht="15" x14ac:dyDescent="0.2">
      <c r="A41" s="53">
        <v>39</v>
      </c>
      <c r="B41" s="52" t="s">
        <v>74</v>
      </c>
      <c r="C41" s="54">
        <v>3078.6</v>
      </c>
      <c r="D41" s="54">
        <v>162.03157999999999</v>
      </c>
      <c r="E41" s="54">
        <v>3078.6</v>
      </c>
      <c r="F41" s="54">
        <v>162.03157999999999</v>
      </c>
    </row>
    <row r="42" spans="1:6" ht="15" x14ac:dyDescent="0.2">
      <c r="A42" s="53">
        <v>40</v>
      </c>
      <c r="B42" s="52" t="s">
        <v>75</v>
      </c>
      <c r="C42" s="54">
        <v>4030.2</v>
      </c>
      <c r="D42" s="54">
        <v>350.5</v>
      </c>
      <c r="E42" s="54">
        <v>4030.2</v>
      </c>
      <c r="F42" s="54">
        <v>350.5</v>
      </c>
    </row>
    <row r="43" spans="1:6" ht="15" x14ac:dyDescent="0.2">
      <c r="A43" s="53">
        <v>41</v>
      </c>
      <c r="B43" s="52" t="s">
        <v>76</v>
      </c>
      <c r="C43" s="54">
        <v>9084.2999999999993</v>
      </c>
      <c r="D43" s="54">
        <v>683.76400000000001</v>
      </c>
      <c r="E43" s="54">
        <v>9084.2999999999993</v>
      </c>
      <c r="F43" s="54">
        <v>683.76400000000001</v>
      </c>
    </row>
    <row r="44" spans="1:6" ht="15" x14ac:dyDescent="0.2">
      <c r="A44" s="53">
        <v>42</v>
      </c>
      <c r="B44" s="52" t="s">
        <v>141</v>
      </c>
      <c r="C44" s="54">
        <v>2868.1</v>
      </c>
      <c r="D44" s="54">
        <v>506.13529</v>
      </c>
      <c r="E44" s="54">
        <v>2868.1</v>
      </c>
      <c r="F44" s="54">
        <v>506.13529</v>
      </c>
    </row>
    <row r="45" spans="1:6" ht="15" x14ac:dyDescent="0.2">
      <c r="A45" s="53">
        <v>43</v>
      </c>
      <c r="B45" s="52" t="s">
        <v>79</v>
      </c>
      <c r="C45" s="54">
        <v>5837</v>
      </c>
      <c r="D45" s="54">
        <v>3143</v>
      </c>
      <c r="E45" s="54">
        <v>5837</v>
      </c>
      <c r="F45" s="54">
        <v>3143</v>
      </c>
    </row>
    <row r="46" spans="1:6" ht="15" x14ac:dyDescent="0.2">
      <c r="A46" s="53">
        <v>44</v>
      </c>
      <c r="B46" s="52" t="s">
        <v>142</v>
      </c>
      <c r="C46" s="54">
        <v>2739.4</v>
      </c>
      <c r="D46" s="54">
        <v>338.6</v>
      </c>
      <c r="E46" s="54">
        <v>2739.4</v>
      </c>
      <c r="F46" s="54">
        <v>338.6</v>
      </c>
    </row>
    <row r="47" spans="1:6" ht="15" x14ac:dyDescent="0.2">
      <c r="A47" s="53">
        <v>45</v>
      </c>
      <c r="B47" s="52" t="s">
        <v>84</v>
      </c>
      <c r="C47" s="54">
        <v>9610</v>
      </c>
      <c r="D47" s="54">
        <v>950.43956000000003</v>
      </c>
      <c r="E47" s="54">
        <v>9610</v>
      </c>
      <c r="F47" s="54">
        <v>950.43956000000003</v>
      </c>
    </row>
    <row r="48" spans="1:6" ht="15" x14ac:dyDescent="0.2">
      <c r="A48" s="53">
        <v>46</v>
      </c>
      <c r="B48" s="52" t="s">
        <v>85</v>
      </c>
      <c r="C48" s="54">
        <v>4550.2</v>
      </c>
      <c r="D48" s="54">
        <v>866.7</v>
      </c>
      <c r="E48" s="54">
        <v>4550.2</v>
      </c>
      <c r="F48" s="54">
        <v>866.7</v>
      </c>
    </row>
    <row r="49" spans="1:6" ht="15" x14ac:dyDescent="0.2">
      <c r="A49" s="53">
        <v>47</v>
      </c>
      <c r="B49" s="52" t="s">
        <v>86</v>
      </c>
      <c r="C49" s="54">
        <v>610.70000000000005</v>
      </c>
      <c r="D49" s="54">
        <v>125.08313</v>
      </c>
      <c r="E49" s="54">
        <v>610.70000000000005</v>
      </c>
      <c r="F49" s="54">
        <v>125.08313</v>
      </c>
    </row>
    <row r="50" spans="1:6" ht="15" x14ac:dyDescent="0.2">
      <c r="A50" s="53">
        <v>48</v>
      </c>
      <c r="B50" s="52" t="s">
        <v>87</v>
      </c>
      <c r="C50" s="54">
        <v>2305.1999999999998</v>
      </c>
      <c r="D50" s="54">
        <v>852.7</v>
      </c>
      <c r="E50" s="54">
        <v>2305.1999999999998</v>
      </c>
      <c r="F50" s="54">
        <v>852.7</v>
      </c>
    </row>
    <row r="51" spans="1:6" ht="15" x14ac:dyDescent="0.2">
      <c r="A51" s="53">
        <v>49</v>
      </c>
      <c r="B51" s="52" t="s">
        <v>88</v>
      </c>
      <c r="C51" s="54">
        <v>730.1</v>
      </c>
      <c r="D51" s="54">
        <v>2588.5363600000001</v>
      </c>
      <c r="E51" s="54">
        <v>730.1</v>
      </c>
      <c r="F51" s="54">
        <v>2588.5363600000001</v>
      </c>
    </row>
    <row r="52" spans="1:6" ht="15" x14ac:dyDescent="0.2">
      <c r="A52" s="53">
        <v>50</v>
      </c>
      <c r="B52" s="52" t="s">
        <v>91</v>
      </c>
      <c r="C52" s="54">
        <v>7967</v>
      </c>
      <c r="D52" s="54">
        <v>3254.1260000000002</v>
      </c>
      <c r="E52" s="54">
        <v>7967</v>
      </c>
      <c r="F52" s="54">
        <v>3254.1260000000002</v>
      </c>
    </row>
    <row r="53" spans="1:6" ht="15" x14ac:dyDescent="0.2">
      <c r="A53" s="53">
        <v>51</v>
      </c>
      <c r="B53" s="52" t="s">
        <v>143</v>
      </c>
      <c r="C53" s="54">
        <v>9386.1</v>
      </c>
      <c r="D53" s="54">
        <v>25021</v>
      </c>
      <c r="E53" s="54">
        <v>9386.1</v>
      </c>
      <c r="F53" s="54">
        <v>25021</v>
      </c>
    </row>
    <row r="54" spans="1:6" ht="30" x14ac:dyDescent="0.2">
      <c r="A54" s="53">
        <v>52</v>
      </c>
      <c r="B54" s="52" t="s">
        <v>144</v>
      </c>
      <c r="C54" s="54">
        <v>1097.3</v>
      </c>
      <c r="D54" s="54">
        <v>2560.4</v>
      </c>
      <c r="E54" s="54">
        <v>1097.3</v>
      </c>
      <c r="F54" s="54">
        <v>2560.4</v>
      </c>
    </row>
    <row r="55" spans="1:6" s="59" customFormat="1" ht="15" x14ac:dyDescent="0.2">
      <c r="A55" s="55"/>
      <c r="B55" s="56"/>
      <c r="C55" s="57"/>
      <c r="D55" s="58"/>
      <c r="E55" s="57"/>
      <c r="F55" s="58"/>
    </row>
    <row r="56" spans="1:6" s="59" customFormat="1" ht="15" x14ac:dyDescent="0.2">
      <c r="A56" s="55"/>
      <c r="B56" s="56"/>
      <c r="C56" s="57"/>
      <c r="D56" s="58"/>
      <c r="E56" s="57"/>
      <c r="F56" s="58"/>
    </row>
    <row r="57" spans="1:6" s="59" customFormat="1" ht="15" x14ac:dyDescent="0.2">
      <c r="A57" s="55"/>
      <c r="B57" s="56"/>
      <c r="C57" s="57"/>
      <c r="D57" s="58"/>
      <c r="E57" s="57"/>
      <c r="F57" s="58"/>
    </row>
    <row r="58" spans="1:6" s="59" customFormat="1" ht="15" x14ac:dyDescent="0.2">
      <c r="A58" s="55"/>
      <c r="B58" s="56"/>
      <c r="C58" s="57"/>
      <c r="D58" s="58"/>
      <c r="E58" s="57"/>
      <c r="F58" s="58"/>
    </row>
    <row r="59" spans="1:6" s="59" customFormat="1" ht="15" x14ac:dyDescent="0.2">
      <c r="A59" s="55"/>
      <c r="B59" s="56"/>
      <c r="C59" s="57"/>
      <c r="D59" s="58"/>
      <c r="E59" s="57"/>
      <c r="F59" s="60"/>
    </row>
    <row r="60" spans="1:6" s="59" customFormat="1" ht="15" x14ac:dyDescent="0.2">
      <c r="A60" s="55"/>
      <c r="B60" s="56"/>
      <c r="C60" s="57"/>
      <c r="D60" s="58"/>
      <c r="E60" s="57"/>
      <c r="F60" s="58"/>
    </row>
    <row r="61" spans="1:6" s="59" customFormat="1" ht="15" x14ac:dyDescent="0.2">
      <c r="A61" s="55"/>
      <c r="B61" s="56"/>
      <c r="C61" s="57"/>
      <c r="D61" s="58"/>
      <c r="E61" s="57"/>
      <c r="F61" s="58"/>
    </row>
    <row r="62" spans="1:6" s="59" customFormat="1" ht="15" x14ac:dyDescent="0.2">
      <c r="A62" s="55"/>
      <c r="B62" s="56"/>
      <c r="C62" s="57"/>
      <c r="D62" s="58"/>
      <c r="E62" s="57"/>
      <c r="F62" s="58"/>
    </row>
    <row r="63" spans="1:6" s="59" customFormat="1" ht="15" x14ac:dyDescent="0.2">
      <c r="A63" s="55"/>
      <c r="B63" s="56"/>
      <c r="C63" s="57"/>
      <c r="D63" s="58"/>
      <c r="E63" s="57"/>
      <c r="F63" s="58"/>
    </row>
    <row r="64" spans="1:6" s="59" customFormat="1" ht="15" x14ac:dyDescent="0.2">
      <c r="A64" s="55"/>
      <c r="B64" s="56"/>
      <c r="C64" s="57"/>
      <c r="D64" s="58"/>
      <c r="E64" s="57"/>
      <c r="F64" s="58"/>
    </row>
    <row r="65" spans="1:6" s="59" customFormat="1" ht="15" x14ac:dyDescent="0.2">
      <c r="A65" s="55"/>
      <c r="B65" s="56"/>
      <c r="C65" s="57"/>
      <c r="D65" s="58"/>
      <c r="E65" s="60"/>
      <c r="F65" s="58"/>
    </row>
    <row r="66" spans="1:6" s="59" customFormat="1" ht="15" x14ac:dyDescent="0.2">
      <c r="A66" s="55"/>
      <c r="B66" s="56"/>
      <c r="C66" s="57"/>
      <c r="D66" s="58"/>
      <c r="E66" s="57"/>
      <c r="F66" s="58"/>
    </row>
    <row r="67" spans="1:6" s="59" customFormat="1" ht="15" x14ac:dyDescent="0.2">
      <c r="A67" s="55"/>
      <c r="B67" s="56"/>
      <c r="C67" s="57"/>
      <c r="D67" s="58"/>
      <c r="E67" s="57"/>
      <c r="F67" s="58"/>
    </row>
    <row r="68" spans="1:6" s="59" customFormat="1" ht="15" x14ac:dyDescent="0.2">
      <c r="A68" s="55"/>
      <c r="B68" s="56"/>
      <c r="C68" s="57"/>
      <c r="D68" s="58"/>
      <c r="E68" s="57"/>
      <c r="F68" s="58"/>
    </row>
    <row r="69" spans="1:6" s="59" customFormat="1" ht="15" x14ac:dyDescent="0.2">
      <c r="A69" s="55"/>
      <c r="B69" s="56"/>
      <c r="C69" s="57"/>
      <c r="D69" s="58"/>
      <c r="E69" s="60"/>
      <c r="F69" s="61"/>
    </row>
    <row r="70" spans="1:6" s="59" customFormat="1" ht="15" x14ac:dyDescent="0.2">
      <c r="A70" s="55"/>
      <c r="B70" s="56"/>
      <c r="C70" s="57"/>
      <c r="D70" s="57"/>
      <c r="E70" s="57"/>
      <c r="F70" s="57"/>
    </row>
    <row r="71" spans="1:6" s="59" customFormat="1" ht="15" x14ac:dyDescent="0.2">
      <c r="A71" s="55"/>
      <c r="B71" s="56"/>
      <c r="C71" s="57"/>
      <c r="D71" s="58"/>
      <c r="E71" s="57"/>
      <c r="F71" s="58"/>
    </row>
    <row r="72" spans="1:6" s="59" customFormat="1" ht="15" x14ac:dyDescent="0.2">
      <c r="A72" s="55"/>
      <c r="B72" s="56"/>
      <c r="C72" s="57"/>
      <c r="D72" s="58"/>
      <c r="E72" s="55"/>
      <c r="F72" s="60"/>
    </row>
    <row r="73" spans="1:6" x14ac:dyDescent="0.2">
      <c r="C73" s="18"/>
      <c r="D73" s="18"/>
      <c r="E73" s="18"/>
      <c r="F73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G19" sqref="G19"/>
    </sheetView>
  </sheetViews>
  <sheetFormatPr defaultRowHeight="12.75" x14ac:dyDescent="0.2"/>
  <cols>
    <col min="1" max="1" width="6" customWidth="1"/>
    <col min="2" max="2" width="17" customWidth="1"/>
    <col min="3" max="3" width="15.85546875" customWidth="1"/>
    <col min="4" max="4" width="19.28515625" customWidth="1"/>
    <col min="5" max="5" width="16.5703125" customWidth="1"/>
    <col min="6" max="6" width="19.28515625" customWidth="1"/>
    <col min="7" max="7" width="16" customWidth="1"/>
    <col min="8" max="8" width="17.140625" customWidth="1"/>
    <col min="9" max="9" width="16.7109375" customWidth="1"/>
  </cols>
  <sheetData>
    <row r="2" spans="1:10" ht="15.75" x14ac:dyDescent="0.2">
      <c r="A2" s="78" t="s">
        <v>111</v>
      </c>
      <c r="B2" s="79" t="s">
        <v>112</v>
      </c>
      <c r="C2" s="80" t="s">
        <v>113</v>
      </c>
      <c r="D2" s="81"/>
      <c r="E2" s="80" t="s">
        <v>114</v>
      </c>
      <c r="F2" s="81"/>
      <c r="G2" s="79" t="s">
        <v>115</v>
      </c>
      <c r="H2" s="79"/>
      <c r="I2" s="79"/>
      <c r="J2" s="77" t="s">
        <v>116</v>
      </c>
    </row>
    <row r="3" spans="1:10" ht="18" x14ac:dyDescent="0.35">
      <c r="A3" s="78"/>
      <c r="B3" s="79"/>
      <c r="C3" s="30" t="s">
        <v>121</v>
      </c>
      <c r="D3" s="30" t="s">
        <v>117</v>
      </c>
      <c r="E3" s="30" t="s">
        <v>121</v>
      </c>
      <c r="F3" s="30" t="s">
        <v>117</v>
      </c>
      <c r="G3" s="30" t="s">
        <v>121</v>
      </c>
      <c r="H3" s="30" t="s">
        <v>117</v>
      </c>
      <c r="I3" s="29" t="s">
        <v>118</v>
      </c>
      <c r="J3" s="77"/>
    </row>
    <row r="4" spans="1:10" ht="34.5" customHeight="1" x14ac:dyDescent="0.35">
      <c r="A4" s="23" t="s">
        <v>119</v>
      </c>
      <c r="B4" s="24" t="s">
        <v>44</v>
      </c>
      <c r="C4" s="40">
        <v>135372.20000000001</v>
      </c>
      <c r="D4" s="40">
        <v>130325.83</v>
      </c>
      <c r="E4" s="41">
        <f>G4-C4</f>
        <v>50069.169999999984</v>
      </c>
      <c r="F4" s="41">
        <f>H4-D4</f>
        <v>48202.7</v>
      </c>
      <c r="G4" s="42">
        <v>185441.37</v>
      </c>
      <c r="H4" s="42">
        <v>178528.53</v>
      </c>
      <c r="I4" s="25">
        <f>G4-H4</f>
        <v>6912.8399999999965</v>
      </c>
      <c r="J4" s="26">
        <f>H4/G4*100</f>
        <v>96.272223398694692</v>
      </c>
    </row>
    <row r="5" spans="1:10" ht="42" customHeight="1" x14ac:dyDescent="0.35">
      <c r="A5" s="27" t="s">
        <v>120</v>
      </c>
      <c r="B5" s="28" t="s">
        <v>82</v>
      </c>
      <c r="C5" s="40">
        <v>164627.79999999999</v>
      </c>
      <c r="D5" s="40">
        <v>164535.20000000001</v>
      </c>
      <c r="E5" s="42">
        <f>G5-C5</f>
        <v>81085.340000000026</v>
      </c>
      <c r="F5" s="42">
        <f>H5-D5</f>
        <v>81039.72</v>
      </c>
      <c r="G5" s="42">
        <v>245713.14</v>
      </c>
      <c r="H5" s="42">
        <v>245574.92</v>
      </c>
      <c r="I5" s="25">
        <f>G5-H5</f>
        <v>138.22000000000116</v>
      </c>
      <c r="J5" s="26">
        <f>H5/G5*100</f>
        <v>99.943747412124566</v>
      </c>
    </row>
    <row r="6" spans="1:10" x14ac:dyDescent="0.2">
      <c r="C6" s="18">
        <f>SUM(C4:C5)</f>
        <v>300000</v>
      </c>
      <c r="D6" s="18">
        <f t="shared" ref="D6:G6" si="0">SUM(D4:D5)</f>
        <v>294861.03000000003</v>
      </c>
      <c r="E6" s="18">
        <f>SUM(E4:E5)</f>
        <v>131154.51</v>
      </c>
      <c r="F6" s="18">
        <f t="shared" si="0"/>
        <v>129242.42</v>
      </c>
      <c r="G6" s="18">
        <f t="shared" si="0"/>
        <v>431154.51</v>
      </c>
      <c r="H6" s="18">
        <f>SUM(H4:H5)</f>
        <v>424103.45</v>
      </c>
    </row>
    <row r="12" spans="1:10" x14ac:dyDescent="0.2">
      <c r="D12" s="18">
        <f>D6+F6</f>
        <v>424103.45</v>
      </c>
    </row>
    <row r="14" spans="1:10" ht="15.75" x14ac:dyDescent="0.2">
      <c r="D14" s="38"/>
      <c r="E14" s="39"/>
    </row>
  </sheetData>
  <mergeCells count="6">
    <mergeCell ref="J2:J3"/>
    <mergeCell ref="A2:A3"/>
    <mergeCell ref="B2:B3"/>
    <mergeCell ref="C2:D2"/>
    <mergeCell ref="E2:F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стр.1_3</vt:lpstr>
      <vt:lpstr>Субсидия доступность</vt:lpstr>
      <vt:lpstr>Субсидия проф образование</vt:lpstr>
      <vt:lpstr>Субсидия реабилитация</vt:lpstr>
      <vt:lpstr>стр.1_3!Заголовки_для_печати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Борисова Ольга Владимировна</cp:lastModifiedBy>
  <cp:lastPrinted>2019-02-22T08:39:49Z</cp:lastPrinted>
  <dcterms:created xsi:type="dcterms:W3CDTF">2011-03-11T07:45:02Z</dcterms:created>
  <dcterms:modified xsi:type="dcterms:W3CDTF">2019-02-22T08:39:51Z</dcterms:modified>
</cp:coreProperties>
</file>