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vcovaAA\Desktop\Планирование бюджета 2020-2022\Исходные данные\"/>
    </mc:Choice>
  </mc:AlternateContent>
  <bookViews>
    <workbookView xWindow="480" yWindow="45" windowWidth="17400" windowHeight="10035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</sheets>
  <definedNames>
    <definedName name="_xlnm.Print_Titles" localSheetId="0">'Приложение 1'!$5:$5</definedName>
    <definedName name="_xlnm.Print_Titles" localSheetId="1">'Приложение 2'!$3:$4</definedName>
    <definedName name="_xlnm.Print_Titles" localSheetId="3">'Приложение 4'!$3:$4</definedName>
    <definedName name="_xlnm.Print_Titles" localSheetId="4">'Приложение 5'!$3:$4</definedName>
    <definedName name="_xlnm.Print_Area" localSheetId="0">'Приложение 1'!$A$1:$G$95</definedName>
    <definedName name="_xlnm.Print_Area" localSheetId="1">'Приложение 2'!$A$1:$L$93</definedName>
    <definedName name="_xlnm.Print_Area" localSheetId="2">'Приложение 3'!$A$1:$V$94</definedName>
    <definedName name="_xlnm.Print_Area" localSheetId="3">'Приложение 4'!$A$1:$L$93</definedName>
    <definedName name="_xlnm.Print_Area" localSheetId="4">'Приложение 5'!$A$1:$L$93</definedName>
  </definedNames>
  <calcPr calcId="152511" refMode="R1C1"/>
</workbook>
</file>

<file path=xl/calcChain.xml><?xml version="1.0" encoding="utf-8"?>
<calcChain xmlns="http://schemas.openxmlformats.org/spreadsheetml/2006/main">
  <c r="C8" i="2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8" i="5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8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" i="3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C13" i="2" l="1"/>
  <c r="C70" i="2" l="1"/>
  <c r="J10" i="4" l="1"/>
  <c r="J11" i="4"/>
  <c r="J14" i="4"/>
  <c r="J18" i="4"/>
  <c r="J22" i="4"/>
  <c r="J26" i="4"/>
  <c r="J27" i="4"/>
  <c r="J30" i="4"/>
  <c r="J31" i="4"/>
  <c r="J35" i="4"/>
  <c r="J38" i="4"/>
  <c r="J39" i="4"/>
  <c r="J42" i="4"/>
  <c r="J43" i="4"/>
  <c r="J46" i="4"/>
  <c r="J50" i="4"/>
  <c r="J54" i="4"/>
  <c r="J58" i="4"/>
  <c r="J59" i="4"/>
  <c r="J63" i="4"/>
  <c r="J66" i="4"/>
  <c r="J71" i="4"/>
  <c r="J74" i="4"/>
  <c r="J75" i="4"/>
  <c r="J78" i="4"/>
  <c r="J79" i="4"/>
  <c r="J82" i="4"/>
  <c r="J86" i="4"/>
  <c r="J87" i="4"/>
  <c r="J90" i="4"/>
  <c r="J11" i="5"/>
  <c r="J12" i="5"/>
  <c r="J15" i="5"/>
  <c r="J16" i="5"/>
  <c r="J19" i="5"/>
  <c r="J20" i="5"/>
  <c r="J23" i="5"/>
  <c r="J24" i="5"/>
  <c r="J27" i="5"/>
  <c r="J28" i="5"/>
  <c r="J31" i="5"/>
  <c r="J32" i="5"/>
  <c r="J35" i="5"/>
  <c r="J39" i="5"/>
  <c r="J40" i="5"/>
  <c r="J43" i="5"/>
  <c r="J44" i="5"/>
  <c r="J47" i="5"/>
  <c r="J48" i="5"/>
  <c r="J51" i="5"/>
  <c r="J52" i="5"/>
  <c r="J55" i="5"/>
  <c r="J59" i="5"/>
  <c r="J60" i="5"/>
  <c r="J64" i="5"/>
  <c r="J67" i="5"/>
  <c r="J68" i="5"/>
  <c r="J72" i="5"/>
  <c r="J75" i="5"/>
  <c r="J76" i="5"/>
  <c r="J84" i="5"/>
  <c r="J87" i="5"/>
  <c r="J91" i="5"/>
  <c r="J92" i="5"/>
  <c r="T10" i="3"/>
  <c r="T11" i="3"/>
  <c r="T14" i="3"/>
  <c r="T15" i="3"/>
  <c r="T16" i="3"/>
  <c r="T17" i="3"/>
  <c r="T19" i="3"/>
  <c r="T20" i="3"/>
  <c r="T21" i="3"/>
  <c r="T22" i="3"/>
  <c r="T23" i="3"/>
  <c r="T24" i="3"/>
  <c r="T27" i="3"/>
  <c r="T28" i="3"/>
  <c r="T29" i="3"/>
  <c r="T31" i="3"/>
  <c r="T32" i="3"/>
  <c r="T33" i="3"/>
  <c r="T35" i="3"/>
  <c r="T36" i="3"/>
  <c r="T38" i="3"/>
  <c r="T39" i="3"/>
  <c r="T42" i="3"/>
  <c r="T43" i="3"/>
  <c r="T44" i="3"/>
  <c r="T45" i="3"/>
  <c r="T47" i="3"/>
  <c r="T50" i="3"/>
  <c r="T51" i="3"/>
  <c r="T52" i="3"/>
  <c r="T53" i="3"/>
  <c r="T55" i="3"/>
  <c r="T56" i="3"/>
  <c r="T57" i="3"/>
  <c r="T60" i="3"/>
  <c r="T63" i="3"/>
  <c r="T64" i="3"/>
  <c r="T67" i="3"/>
  <c r="T70" i="3"/>
  <c r="T71" i="3"/>
  <c r="T72" i="3"/>
  <c r="T73" i="3"/>
  <c r="T75" i="3"/>
  <c r="T76" i="3"/>
  <c r="T79" i="3"/>
  <c r="T81" i="3"/>
  <c r="T82" i="3"/>
  <c r="T83" i="3"/>
  <c r="T85" i="3"/>
  <c r="T87" i="3"/>
  <c r="T88" i="3"/>
  <c r="T89" i="3"/>
  <c r="T92" i="3"/>
  <c r="T9" i="3"/>
  <c r="N10" i="3"/>
  <c r="N13" i="3"/>
  <c r="N14" i="3"/>
  <c r="N15" i="3"/>
  <c r="N16" i="3"/>
  <c r="N17" i="3"/>
  <c r="N18" i="3"/>
  <c r="N21" i="3"/>
  <c r="N22" i="3"/>
  <c r="N23" i="3"/>
  <c r="N27" i="3"/>
  <c r="N29" i="3"/>
  <c r="N30" i="3"/>
  <c r="N31" i="3"/>
  <c r="N33" i="3"/>
  <c r="N34" i="3"/>
  <c r="N35" i="3"/>
  <c r="N37" i="3"/>
  <c r="N38" i="3"/>
  <c r="N39" i="3"/>
  <c r="N40" i="3"/>
  <c r="N43" i="3"/>
  <c r="N45" i="3"/>
  <c r="N46" i="3"/>
  <c r="N49" i="3"/>
  <c r="N51" i="3"/>
  <c r="N52" i="3"/>
  <c r="N53" i="3"/>
  <c r="N54" i="3"/>
  <c r="N57" i="3"/>
  <c r="N58" i="3"/>
  <c r="N59" i="3"/>
  <c r="N61" i="3"/>
  <c r="N65" i="3"/>
  <c r="N66" i="3"/>
  <c r="N68" i="3"/>
  <c r="N69" i="3"/>
  <c r="N71" i="3"/>
  <c r="N73" i="3"/>
  <c r="N74" i="3"/>
  <c r="N75" i="3"/>
  <c r="N76" i="3"/>
  <c r="N77" i="3"/>
  <c r="N78" i="3"/>
  <c r="N81" i="3"/>
  <c r="N82" i="3"/>
  <c r="N83" i="3"/>
  <c r="N84" i="3"/>
  <c r="N85" i="3"/>
  <c r="N86" i="3"/>
  <c r="N87" i="3"/>
  <c r="N88" i="3"/>
  <c r="N89" i="3"/>
  <c r="N92" i="3"/>
  <c r="N93" i="3"/>
  <c r="N9" i="3"/>
  <c r="H11" i="3"/>
  <c r="H12" i="3"/>
  <c r="H15" i="3"/>
  <c r="H19" i="3"/>
  <c r="H20" i="3"/>
  <c r="H23" i="3"/>
  <c r="H27" i="3"/>
  <c r="H28" i="3"/>
  <c r="H29" i="3"/>
  <c r="H31" i="3"/>
  <c r="H35" i="3"/>
  <c r="H38" i="3"/>
  <c r="H39" i="3"/>
  <c r="H40" i="3"/>
  <c r="H41" i="3"/>
  <c r="H43" i="3"/>
  <c r="H44" i="3"/>
  <c r="H48" i="3"/>
  <c r="H51" i="3"/>
  <c r="H52" i="3"/>
  <c r="H55" i="3"/>
  <c r="H57" i="3"/>
  <c r="H58" i="3"/>
  <c r="H59" i="3"/>
  <c r="H60" i="3"/>
  <c r="H63" i="3"/>
  <c r="H66" i="3"/>
  <c r="H67" i="3"/>
  <c r="H68" i="3"/>
  <c r="H69" i="3"/>
  <c r="H71" i="3"/>
  <c r="H72" i="3"/>
  <c r="H75" i="3"/>
  <c r="H76" i="3"/>
  <c r="H77" i="3"/>
  <c r="H79" i="3"/>
  <c r="H80" i="3"/>
  <c r="H82" i="3"/>
  <c r="H85" i="3"/>
  <c r="H87" i="3"/>
  <c r="H88" i="3"/>
  <c r="H90" i="3"/>
  <c r="H91" i="3"/>
  <c r="H93" i="3"/>
  <c r="H9" i="3"/>
  <c r="J9" i="2"/>
  <c r="J11" i="2"/>
  <c r="J12" i="2"/>
  <c r="J13" i="2"/>
  <c r="J14" i="2"/>
  <c r="J17" i="2"/>
  <c r="J20" i="2"/>
  <c r="J21" i="2"/>
  <c r="J23" i="2"/>
  <c r="J24" i="2"/>
  <c r="J25" i="2"/>
  <c r="J26" i="2"/>
  <c r="J28" i="2"/>
  <c r="J29" i="2"/>
  <c r="J35" i="2"/>
  <c r="J36" i="2"/>
  <c r="J38" i="2"/>
  <c r="J40" i="2"/>
  <c r="J41" i="2"/>
  <c r="J45" i="2"/>
  <c r="J47" i="2"/>
  <c r="J48" i="2"/>
  <c r="J50" i="2"/>
  <c r="J51" i="2"/>
  <c r="J52" i="2"/>
  <c r="J53" i="2"/>
  <c r="J54" i="2"/>
  <c r="J56" i="2"/>
  <c r="J57" i="2"/>
  <c r="J60" i="2"/>
  <c r="J62" i="2"/>
  <c r="J64" i="2"/>
  <c r="J65" i="2"/>
  <c r="J68" i="2"/>
  <c r="J69" i="2"/>
  <c r="J71" i="2"/>
  <c r="J72" i="2"/>
  <c r="J73" i="2"/>
  <c r="J74" i="2"/>
  <c r="J76" i="2"/>
  <c r="J77" i="2"/>
  <c r="J80" i="2"/>
  <c r="J81" i="2"/>
  <c r="J82" i="2"/>
  <c r="J86" i="2"/>
  <c r="J87" i="2"/>
  <c r="J88" i="2"/>
  <c r="J89" i="2"/>
  <c r="J92" i="2"/>
  <c r="J10" i="5"/>
  <c r="J14" i="5"/>
  <c r="J18" i="5"/>
  <c r="J22" i="5"/>
  <c r="J26" i="5"/>
  <c r="J30" i="5"/>
  <c r="J34" i="5"/>
  <c r="J38" i="5"/>
  <c r="J42" i="5"/>
  <c r="J46" i="5"/>
  <c r="J50" i="5"/>
  <c r="J54" i="5"/>
  <c r="J58" i="5"/>
  <c r="J66" i="5"/>
  <c r="J70" i="5"/>
  <c r="J71" i="5"/>
  <c r="J74" i="5"/>
  <c r="J78" i="5"/>
  <c r="J82" i="5"/>
  <c r="J83" i="5"/>
  <c r="J86" i="5"/>
  <c r="J90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8" i="5"/>
  <c r="D6" i="5"/>
  <c r="E6" i="5"/>
  <c r="J9" i="4"/>
  <c r="J13" i="4"/>
  <c r="J21" i="4"/>
  <c r="J29" i="4"/>
  <c r="J37" i="4"/>
  <c r="J45" i="4"/>
  <c r="J53" i="4"/>
  <c r="J61" i="4"/>
  <c r="J62" i="4"/>
  <c r="J65" i="4"/>
  <c r="J69" i="4"/>
  <c r="J70" i="4"/>
  <c r="J77" i="4"/>
  <c r="J85" i="4"/>
  <c r="J93" i="4"/>
  <c r="J8" i="4"/>
  <c r="D6" i="4"/>
  <c r="E6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8" i="4"/>
  <c r="T18" i="3"/>
  <c r="T26" i="3"/>
  <c r="T30" i="3"/>
  <c r="T34" i="3"/>
  <c r="T46" i="3"/>
  <c r="T54" i="3"/>
  <c r="T58" i="3"/>
  <c r="T62" i="3"/>
  <c r="T66" i="3"/>
  <c r="T74" i="3"/>
  <c r="T78" i="3"/>
  <c r="T86" i="3"/>
  <c r="T90" i="3"/>
  <c r="T94" i="3"/>
  <c r="N11" i="3"/>
  <c r="N25" i="3"/>
  <c r="N26" i="3"/>
  <c r="N41" i="3"/>
  <c r="N42" i="3"/>
  <c r="N50" i="3"/>
  <c r="N55" i="3"/>
  <c r="N62" i="3"/>
  <c r="N70" i="3"/>
  <c r="N79" i="3"/>
  <c r="N90" i="3"/>
  <c r="N94" i="3"/>
  <c r="H16" i="3"/>
  <c r="H24" i="3"/>
  <c r="H47" i="3"/>
  <c r="H56" i="3"/>
  <c r="H64" i="3"/>
  <c r="H83" i="3"/>
  <c r="H84" i="3"/>
  <c r="H92" i="3"/>
  <c r="J10" i="2"/>
  <c r="J18" i="2"/>
  <c r="J22" i="2"/>
  <c r="J27" i="2"/>
  <c r="J30" i="2"/>
  <c r="J31" i="2"/>
  <c r="L31" i="2" s="1"/>
  <c r="E32" i="1" s="1"/>
  <c r="J33" i="2"/>
  <c r="J34" i="2"/>
  <c r="J39" i="2"/>
  <c r="J46" i="2"/>
  <c r="J49" i="2"/>
  <c r="J55" i="2"/>
  <c r="J58" i="2"/>
  <c r="J61" i="2"/>
  <c r="J66" i="2"/>
  <c r="J70" i="2"/>
  <c r="J75" i="2"/>
  <c r="J78" i="2"/>
  <c r="J83" i="2"/>
  <c r="J90" i="2"/>
  <c r="J91" i="2"/>
  <c r="J93" i="2"/>
  <c r="C9" i="2"/>
  <c r="C10" i="2"/>
  <c r="C11" i="2"/>
  <c r="C12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D6" i="2"/>
  <c r="E6" i="2"/>
  <c r="J79" i="5"/>
  <c r="J12" i="4"/>
  <c r="J16" i="4"/>
  <c r="J19" i="4"/>
  <c r="J20" i="4"/>
  <c r="J24" i="4"/>
  <c r="J25" i="4"/>
  <c r="J28" i="4"/>
  <c r="J32" i="4"/>
  <c r="J33" i="4"/>
  <c r="J36" i="4"/>
  <c r="J40" i="4"/>
  <c r="J41" i="4"/>
  <c r="J44" i="4"/>
  <c r="J48" i="4"/>
  <c r="J49" i="4"/>
  <c r="J52" i="4"/>
  <c r="J56" i="4"/>
  <c r="J57" i="4"/>
  <c r="J72" i="4"/>
  <c r="J76" i="4"/>
  <c r="J80" i="4"/>
  <c r="J83" i="4"/>
  <c r="J84" i="4"/>
  <c r="J88" i="4"/>
  <c r="J91" i="4"/>
  <c r="J92" i="4"/>
  <c r="N19" i="3"/>
  <c r="N47" i="3"/>
  <c r="N67" i="3"/>
  <c r="C7" i="3"/>
  <c r="I7" i="3"/>
  <c r="O7" i="3"/>
  <c r="J9" i="5"/>
  <c r="J13" i="5"/>
  <c r="J17" i="5"/>
  <c r="J21" i="5"/>
  <c r="J29" i="5"/>
  <c r="J33" i="5"/>
  <c r="J36" i="5"/>
  <c r="J37" i="5"/>
  <c r="J41" i="5"/>
  <c r="J45" i="5"/>
  <c r="J53" i="5"/>
  <c r="J56" i="5"/>
  <c r="J61" i="5"/>
  <c r="J62" i="5"/>
  <c r="J63" i="5"/>
  <c r="J69" i="5"/>
  <c r="J77" i="5"/>
  <c r="J80" i="5"/>
  <c r="J88" i="5"/>
  <c r="J89" i="5"/>
  <c r="J93" i="5"/>
  <c r="J8" i="5"/>
  <c r="J17" i="4"/>
  <c r="J23" i="4"/>
  <c r="J34" i="4"/>
  <c r="J47" i="4"/>
  <c r="J55" i="4"/>
  <c r="J60" i="4"/>
  <c r="J64" i="4"/>
  <c r="J67" i="4"/>
  <c r="J68" i="4"/>
  <c r="J73" i="4"/>
  <c r="J81" i="4"/>
  <c r="J89" i="4"/>
  <c r="T12" i="3"/>
  <c r="T25" i="3"/>
  <c r="T40" i="3"/>
  <c r="T41" i="3"/>
  <c r="T48" i="3"/>
  <c r="T59" i="3"/>
  <c r="T61" i="3"/>
  <c r="T69" i="3"/>
  <c r="T77" i="3"/>
  <c r="T84" i="3"/>
  <c r="T91" i="3"/>
  <c r="T93" i="3"/>
  <c r="N63" i="3"/>
  <c r="N91" i="3"/>
  <c r="H13" i="3"/>
  <c r="H17" i="3"/>
  <c r="H18" i="3"/>
  <c r="H22" i="3"/>
  <c r="H25" i="3"/>
  <c r="H30" i="3"/>
  <c r="H32" i="3"/>
  <c r="H33" i="3"/>
  <c r="H34" i="3"/>
  <c r="H36" i="3"/>
  <c r="H37" i="3"/>
  <c r="H42" i="3"/>
  <c r="H45" i="3"/>
  <c r="H46" i="3"/>
  <c r="H49" i="3"/>
  <c r="H53" i="3"/>
  <c r="H54" i="3"/>
  <c r="H61" i="3"/>
  <c r="H62" i="3"/>
  <c r="H65" i="3"/>
  <c r="H70" i="3"/>
  <c r="H73" i="3"/>
  <c r="H78" i="3"/>
  <c r="H81" i="3"/>
  <c r="H86" i="3"/>
  <c r="H89" i="3"/>
  <c r="J15" i="2"/>
  <c r="J19" i="2"/>
  <c r="J37" i="2"/>
  <c r="J42" i="2"/>
  <c r="J43" i="2"/>
  <c r="J59" i="2"/>
  <c r="J63" i="2"/>
  <c r="J67" i="2"/>
  <c r="J79" i="2"/>
  <c r="J85" i="2"/>
  <c r="J8" i="2"/>
  <c r="J25" i="5"/>
  <c r="I9" i="2"/>
  <c r="I10" i="2"/>
  <c r="M10" i="2" s="1"/>
  <c r="N10" i="2" s="1"/>
  <c r="I11" i="2"/>
  <c r="I12" i="2"/>
  <c r="I13" i="2"/>
  <c r="L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L32" i="2" s="1"/>
  <c r="E33" i="1" s="1"/>
  <c r="I33" i="2"/>
  <c r="M33" i="2" s="1"/>
  <c r="N33" i="2" s="1"/>
  <c r="I34" i="2"/>
  <c r="L34" i="2" s="1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M49" i="2" s="1"/>
  <c r="N49" i="2" s="1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M62" i="2" s="1"/>
  <c r="N62" i="2" s="1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T49" i="3"/>
  <c r="T80" i="3"/>
  <c r="H21" i="3"/>
  <c r="T13" i="3"/>
  <c r="T37" i="3"/>
  <c r="T65" i="3"/>
  <c r="T68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" i="3"/>
  <c r="N12" i="3"/>
  <c r="N20" i="3"/>
  <c r="N24" i="3"/>
  <c r="N28" i="3"/>
  <c r="N32" i="3"/>
  <c r="N36" i="3"/>
  <c r="N44" i="3"/>
  <c r="N48" i="3"/>
  <c r="N56" i="3"/>
  <c r="N60" i="3"/>
  <c r="N64" i="3"/>
  <c r="N72" i="3"/>
  <c r="N80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" i="3"/>
  <c r="H10" i="3"/>
  <c r="H14" i="3"/>
  <c r="H26" i="3"/>
  <c r="H50" i="3"/>
  <c r="H74" i="3"/>
  <c r="H94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" i="3"/>
  <c r="J49" i="5"/>
  <c r="J57" i="5"/>
  <c r="J65" i="5"/>
  <c r="J73" i="5"/>
  <c r="J81" i="5"/>
  <c r="J85" i="5"/>
  <c r="I9" i="5"/>
  <c r="I10" i="5"/>
  <c r="I11" i="5"/>
  <c r="I12" i="5"/>
  <c r="I13" i="5"/>
  <c r="L13" i="5" s="1"/>
  <c r="D14" i="1" s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L26" i="5" s="1"/>
  <c r="D27" i="1" s="1"/>
  <c r="I27" i="5"/>
  <c r="I28" i="5"/>
  <c r="I29" i="5"/>
  <c r="I30" i="5"/>
  <c r="I31" i="5"/>
  <c r="I32" i="5"/>
  <c r="I33" i="5"/>
  <c r="L33" i="5" s="1"/>
  <c r="D34" i="1" s="1"/>
  <c r="I34" i="5"/>
  <c r="I35" i="5"/>
  <c r="I36" i="5"/>
  <c r="I37" i="5"/>
  <c r="I38" i="5"/>
  <c r="I39" i="5"/>
  <c r="I40" i="5"/>
  <c r="I41" i="5"/>
  <c r="M41" i="5" s="1"/>
  <c r="N41" i="5" s="1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L65" i="5" s="1"/>
  <c r="D66" i="1" s="1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L86" i="5" s="1"/>
  <c r="D87" i="1" s="1"/>
  <c r="I87" i="5"/>
  <c r="I88" i="5"/>
  <c r="I89" i="5"/>
  <c r="I90" i="5"/>
  <c r="I91" i="5"/>
  <c r="I92" i="5"/>
  <c r="I93" i="5"/>
  <c r="I8" i="5"/>
  <c r="I9" i="4"/>
  <c r="I10" i="4"/>
  <c r="I11" i="4"/>
  <c r="I12" i="4"/>
  <c r="I13" i="4"/>
  <c r="I14" i="4"/>
  <c r="I15" i="4"/>
  <c r="I16" i="4"/>
  <c r="M16" i="4" s="1"/>
  <c r="N16" i="4" s="1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M34" i="4" s="1"/>
  <c r="N34" i="4" s="1"/>
  <c r="I35" i="4"/>
  <c r="I36" i="4"/>
  <c r="M36" i="4" s="1"/>
  <c r="N36" i="4" s="1"/>
  <c r="I37" i="4"/>
  <c r="I38" i="4"/>
  <c r="I39" i="4"/>
  <c r="I40" i="4"/>
  <c r="I41" i="4"/>
  <c r="I42" i="4"/>
  <c r="I43" i="4"/>
  <c r="I44" i="4"/>
  <c r="I45" i="4"/>
  <c r="I46" i="4"/>
  <c r="I47" i="4"/>
  <c r="I48" i="4"/>
  <c r="M48" i="4" s="1"/>
  <c r="N48" i="4" s="1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L68" i="4" s="1"/>
  <c r="C69" i="1" s="1"/>
  <c r="I69" i="4"/>
  <c r="I70" i="4"/>
  <c r="I71" i="4"/>
  <c r="I72" i="4"/>
  <c r="I73" i="4"/>
  <c r="M73" i="4" s="1"/>
  <c r="N73" i="4" s="1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M92" i="4" s="1"/>
  <c r="N92" i="4" s="1"/>
  <c r="I93" i="4"/>
  <c r="J15" i="4"/>
  <c r="J51" i="4"/>
  <c r="I8" i="4"/>
  <c r="J16" i="2"/>
  <c r="J32" i="2"/>
  <c r="J44" i="2"/>
  <c r="M44" i="2" s="1"/>
  <c r="N44" i="2" s="1"/>
  <c r="J84" i="2"/>
  <c r="I8" i="2"/>
  <c r="K6" i="2"/>
  <c r="K6" i="4"/>
  <c r="U7" i="3"/>
  <c r="M73" i="2" l="1"/>
  <c r="N73" i="2" s="1"/>
  <c r="M29" i="2"/>
  <c r="N29" i="2" s="1"/>
  <c r="L25" i="2"/>
  <c r="E26" i="1" s="1"/>
  <c r="M17" i="2"/>
  <c r="N17" i="2" s="1"/>
  <c r="M9" i="2"/>
  <c r="N9" i="2" s="1"/>
  <c r="L79" i="2"/>
  <c r="E80" i="1" s="1"/>
  <c r="M76" i="2"/>
  <c r="N76" i="2" s="1"/>
  <c r="M51" i="2"/>
  <c r="N51" i="2" s="1"/>
  <c r="L78" i="2"/>
  <c r="E79" i="1" s="1"/>
  <c r="L33" i="4"/>
  <c r="C34" i="1" s="1"/>
  <c r="M29" i="4"/>
  <c r="N29" i="4" s="1"/>
  <c r="L84" i="4"/>
  <c r="C85" i="1" s="1"/>
  <c r="M80" i="4"/>
  <c r="N80" i="4" s="1"/>
  <c r="M72" i="4"/>
  <c r="N72" i="4" s="1"/>
  <c r="M64" i="4"/>
  <c r="N64" i="4" s="1"/>
  <c r="M56" i="4"/>
  <c r="N56" i="4" s="1"/>
  <c r="L52" i="4"/>
  <c r="C53" i="1" s="1"/>
  <c r="M44" i="4"/>
  <c r="N44" i="4" s="1"/>
  <c r="M40" i="4"/>
  <c r="N40" i="4" s="1"/>
  <c r="M28" i="4"/>
  <c r="N28" i="4" s="1"/>
  <c r="M24" i="4"/>
  <c r="N24" i="4" s="1"/>
  <c r="L12" i="4"/>
  <c r="C13" i="1" s="1"/>
  <c r="W28" i="3"/>
  <c r="X28" i="3" s="1"/>
  <c r="L44" i="2"/>
  <c r="E45" i="1" s="1"/>
  <c r="L19" i="2"/>
  <c r="E20" i="1" s="1"/>
  <c r="L59" i="2"/>
  <c r="E60" i="1" s="1"/>
  <c r="M88" i="2"/>
  <c r="N88" i="2" s="1"/>
  <c r="L20" i="2"/>
  <c r="E21" i="1" s="1"/>
  <c r="L12" i="2"/>
  <c r="E13" i="1" s="1"/>
  <c r="L67" i="2"/>
  <c r="E68" i="1" s="1"/>
  <c r="L91" i="2"/>
  <c r="E92" i="1" s="1"/>
  <c r="M68" i="2"/>
  <c r="N68" i="2" s="1"/>
  <c r="L51" i="4"/>
  <c r="C52" i="1" s="1"/>
  <c r="M16" i="2"/>
  <c r="N16" i="2" s="1"/>
  <c r="M77" i="4"/>
  <c r="N77" i="4" s="1"/>
  <c r="M9" i="4"/>
  <c r="N9" i="4" s="1"/>
  <c r="M82" i="2"/>
  <c r="N82" i="2" s="1"/>
  <c r="L66" i="2"/>
  <c r="E67" i="1" s="1"/>
  <c r="L46" i="2"/>
  <c r="E47" i="1" s="1"/>
  <c r="L42" i="2"/>
  <c r="E43" i="1" s="1"/>
  <c r="M26" i="2"/>
  <c r="N26" i="2" s="1"/>
  <c r="M27" i="2"/>
  <c r="N27" i="2" s="1"/>
  <c r="M52" i="2"/>
  <c r="N52" i="2" s="1"/>
  <c r="L47" i="2"/>
  <c r="E48" i="1" s="1"/>
  <c r="M28" i="2"/>
  <c r="N28" i="2" s="1"/>
  <c r="V15" i="3"/>
  <c r="F15" i="1" s="1"/>
  <c r="V85" i="3"/>
  <c r="F85" i="1" s="1"/>
  <c r="V58" i="3"/>
  <c r="F58" i="1" s="1"/>
  <c r="V27" i="3"/>
  <c r="F27" i="1" s="1"/>
  <c r="V83" i="3"/>
  <c r="F83" i="1" s="1"/>
  <c r="V79" i="3"/>
  <c r="F79" i="1" s="1"/>
  <c r="W89" i="3"/>
  <c r="X89" i="3" s="1"/>
  <c r="V69" i="3"/>
  <c r="F69" i="1" s="1"/>
  <c r="V77" i="3"/>
  <c r="F77" i="1" s="1"/>
  <c r="V78" i="3"/>
  <c r="F78" i="1" s="1"/>
  <c r="W79" i="3"/>
  <c r="X79" i="3" s="1"/>
  <c r="V64" i="3"/>
  <c r="F64" i="1" s="1"/>
  <c r="V80" i="3"/>
  <c r="F80" i="1" s="1"/>
  <c r="V61" i="3"/>
  <c r="F61" i="1" s="1"/>
  <c r="V28" i="3"/>
  <c r="F28" i="1" s="1"/>
  <c r="W69" i="3"/>
  <c r="X69" i="3" s="1"/>
  <c r="V16" i="3"/>
  <c r="F16" i="1" s="1"/>
  <c r="L73" i="5"/>
  <c r="D74" i="1" s="1"/>
  <c r="L53" i="5"/>
  <c r="D54" i="1" s="1"/>
  <c r="L17" i="5"/>
  <c r="D18" i="1" s="1"/>
  <c r="M65" i="5"/>
  <c r="N65" i="5" s="1"/>
  <c r="M57" i="5"/>
  <c r="N57" i="5" s="1"/>
  <c r="M9" i="5"/>
  <c r="N9" i="5" s="1"/>
  <c r="L85" i="4"/>
  <c r="C86" i="1" s="1"/>
  <c r="L57" i="4"/>
  <c r="C58" i="1" s="1"/>
  <c r="L45" i="4"/>
  <c r="C46" i="1" s="1"/>
  <c r="L25" i="4"/>
  <c r="C26" i="1" s="1"/>
  <c r="L13" i="4"/>
  <c r="C14" i="1" s="1"/>
  <c r="M90" i="4"/>
  <c r="N90" i="4" s="1"/>
  <c r="M58" i="4"/>
  <c r="N58" i="4" s="1"/>
  <c r="M26" i="4"/>
  <c r="N26" i="4" s="1"/>
  <c r="L76" i="4"/>
  <c r="C77" i="1" s="1"/>
  <c r="M87" i="4"/>
  <c r="N87" i="4" s="1"/>
  <c r="M83" i="4"/>
  <c r="N83" i="4" s="1"/>
  <c r="M31" i="4"/>
  <c r="N31" i="4" s="1"/>
  <c r="L91" i="4"/>
  <c r="C92" i="1" s="1"/>
  <c r="L70" i="4"/>
  <c r="C71" i="1" s="1"/>
  <c r="L74" i="4"/>
  <c r="C75" i="1" s="1"/>
  <c r="L46" i="4"/>
  <c r="C47" i="1" s="1"/>
  <c r="M38" i="4"/>
  <c r="N38" i="4" s="1"/>
  <c r="M8" i="4"/>
  <c r="N8" i="4" s="1"/>
  <c r="L14" i="2"/>
  <c r="E15" i="1" s="1"/>
  <c r="L27" i="2"/>
  <c r="E28" i="1" s="1"/>
  <c r="L77" i="2"/>
  <c r="E78" i="1" s="1"/>
  <c r="L65" i="2"/>
  <c r="E66" i="1" s="1"/>
  <c r="M86" i="2"/>
  <c r="N86" i="2" s="1"/>
  <c r="L85" i="2"/>
  <c r="E86" i="1" s="1"/>
  <c r="L87" i="2"/>
  <c r="E88" i="1" s="1"/>
  <c r="M59" i="2"/>
  <c r="N59" i="2" s="1"/>
  <c r="L43" i="2"/>
  <c r="E44" i="1" s="1"/>
  <c r="L23" i="2"/>
  <c r="E24" i="1" s="1"/>
  <c r="M15" i="2"/>
  <c r="N15" i="2" s="1"/>
  <c r="L37" i="2"/>
  <c r="E38" i="1" s="1"/>
  <c r="M93" i="2"/>
  <c r="N93" i="2" s="1"/>
  <c r="L61" i="2"/>
  <c r="E62" i="1" s="1"/>
  <c r="M81" i="2"/>
  <c r="N81" i="2" s="1"/>
  <c r="L69" i="2"/>
  <c r="E70" i="1" s="1"/>
  <c r="M41" i="2"/>
  <c r="N41" i="2" s="1"/>
  <c r="M35" i="2"/>
  <c r="N35" i="2" s="1"/>
  <c r="M25" i="2"/>
  <c r="N25" i="2" s="1"/>
  <c r="M67" i="2"/>
  <c r="N67" i="2" s="1"/>
  <c r="L84" i="2"/>
  <c r="E85" i="1" s="1"/>
  <c r="L52" i="2"/>
  <c r="E53" i="1" s="1"/>
  <c r="M32" i="2"/>
  <c r="N32" i="2" s="1"/>
  <c r="M89" i="2"/>
  <c r="N89" i="2" s="1"/>
  <c r="L76" i="2"/>
  <c r="E77" i="1" s="1"/>
  <c r="L64" i="2"/>
  <c r="E65" i="1" s="1"/>
  <c r="M56" i="2"/>
  <c r="N56" i="2" s="1"/>
  <c r="M45" i="2"/>
  <c r="N45" i="2" s="1"/>
  <c r="M36" i="2"/>
  <c r="N36" i="2" s="1"/>
  <c r="L21" i="2"/>
  <c r="E22" i="1" s="1"/>
  <c r="M13" i="2"/>
  <c r="N13" i="2" s="1"/>
  <c r="M57" i="2"/>
  <c r="N57" i="2" s="1"/>
  <c r="M34" i="2"/>
  <c r="N34" i="2" s="1"/>
  <c r="M46" i="2"/>
  <c r="N46" i="2" s="1"/>
  <c r="M18" i="2"/>
  <c r="N18" i="2" s="1"/>
  <c r="L62" i="2"/>
  <c r="E63" i="1" s="1"/>
  <c r="L16" i="2"/>
  <c r="E17" i="1" s="1"/>
  <c r="L10" i="2"/>
  <c r="E11" i="1" s="1"/>
  <c r="E35" i="1"/>
  <c r="L88" i="2"/>
  <c r="E89" i="1" s="1"/>
  <c r="M83" i="2"/>
  <c r="N83" i="2" s="1"/>
  <c r="M43" i="2"/>
  <c r="N43" i="2" s="1"/>
  <c r="L26" i="2"/>
  <c r="E27" i="1" s="1"/>
  <c r="M66" i="2"/>
  <c r="N66" i="2" s="1"/>
  <c r="L81" i="2"/>
  <c r="E82" i="1" s="1"/>
  <c r="M64" i="2"/>
  <c r="N64" i="2" s="1"/>
  <c r="L90" i="2"/>
  <c r="E91" i="1" s="1"/>
  <c r="L55" i="2"/>
  <c r="E56" i="1" s="1"/>
  <c r="M47" i="2"/>
  <c r="N47" i="2" s="1"/>
  <c r="L28" i="2"/>
  <c r="E29" i="1" s="1"/>
  <c r="L45" i="2"/>
  <c r="E46" i="1" s="1"/>
  <c r="L82" i="2"/>
  <c r="E83" i="1" s="1"/>
  <c r="L57" i="2"/>
  <c r="E58" i="1" s="1"/>
  <c r="M84" i="2"/>
  <c r="N84" i="2" s="1"/>
  <c r="L49" i="2"/>
  <c r="E50" i="1" s="1"/>
  <c r="L33" i="2"/>
  <c r="E34" i="1" s="1"/>
  <c r="L9" i="2"/>
  <c r="E10" i="1" s="1"/>
  <c r="M79" i="2"/>
  <c r="N79" i="2" s="1"/>
  <c r="L15" i="2"/>
  <c r="E16" i="1" s="1"/>
  <c r="M91" i="2"/>
  <c r="N91" i="2" s="1"/>
  <c r="M75" i="2"/>
  <c r="N75" i="2" s="1"/>
  <c r="M58" i="2"/>
  <c r="N58" i="2" s="1"/>
  <c r="L39" i="2"/>
  <c r="E40" i="1" s="1"/>
  <c r="M87" i="2"/>
  <c r="N87" i="2" s="1"/>
  <c r="M80" i="2"/>
  <c r="N80" i="2" s="1"/>
  <c r="L68" i="2"/>
  <c r="E69" i="1" s="1"/>
  <c r="L60" i="2"/>
  <c r="E61" i="1" s="1"/>
  <c r="L53" i="2"/>
  <c r="E54" i="1" s="1"/>
  <c r="L48" i="2"/>
  <c r="E49" i="1" s="1"/>
  <c r="L29" i="2"/>
  <c r="E30" i="1" s="1"/>
  <c r="L24" i="2"/>
  <c r="E25" i="1" s="1"/>
  <c r="L17" i="2"/>
  <c r="E18" i="1" s="1"/>
  <c r="M78" i="2"/>
  <c r="N78" i="2" s="1"/>
  <c r="M54" i="2"/>
  <c r="N54" i="2" s="1"/>
  <c r="L86" i="2"/>
  <c r="E87" i="1" s="1"/>
  <c r="M8" i="2"/>
  <c r="N8" i="2" s="1"/>
  <c r="L63" i="2"/>
  <c r="E64" i="1" s="1"/>
  <c r="M71" i="2"/>
  <c r="N71" i="2" s="1"/>
  <c r="L51" i="2"/>
  <c r="E52" i="1" s="1"/>
  <c r="M69" i="2"/>
  <c r="N69" i="2" s="1"/>
  <c r="M72" i="2"/>
  <c r="N72" i="2" s="1"/>
  <c r="M23" i="2"/>
  <c r="N23" i="2" s="1"/>
  <c r="M64" i="5"/>
  <c r="N64" i="5" s="1"/>
  <c r="M25" i="5"/>
  <c r="N25" i="5" s="1"/>
  <c r="M80" i="5"/>
  <c r="N80" i="5" s="1"/>
  <c r="M33" i="5"/>
  <c r="N33" i="5" s="1"/>
  <c r="M20" i="5"/>
  <c r="N20" i="5" s="1"/>
  <c r="M12" i="5"/>
  <c r="N12" i="5" s="1"/>
  <c r="M73" i="5"/>
  <c r="N73" i="5" s="1"/>
  <c r="L8" i="5"/>
  <c r="L54" i="5"/>
  <c r="D55" i="1" s="1"/>
  <c r="L38" i="5"/>
  <c r="D39" i="1" s="1"/>
  <c r="M88" i="5"/>
  <c r="N88" i="5" s="1"/>
  <c r="M48" i="5"/>
  <c r="N48" i="5" s="1"/>
  <c r="M40" i="5"/>
  <c r="N40" i="5" s="1"/>
  <c r="M17" i="5"/>
  <c r="N17" i="5" s="1"/>
  <c r="M15" i="5"/>
  <c r="N15" i="5" s="1"/>
  <c r="M81" i="5"/>
  <c r="N81" i="5" s="1"/>
  <c r="M49" i="5"/>
  <c r="N49" i="5" s="1"/>
  <c r="M89" i="5"/>
  <c r="N89" i="5" s="1"/>
  <c r="M56" i="5"/>
  <c r="N56" i="5" s="1"/>
  <c r="M72" i="5"/>
  <c r="N72" i="5" s="1"/>
  <c r="M32" i="5"/>
  <c r="N32" i="5" s="1"/>
  <c r="M24" i="5"/>
  <c r="N24" i="5" s="1"/>
  <c r="M16" i="5"/>
  <c r="N16" i="5" s="1"/>
  <c r="L61" i="4"/>
  <c r="C62" i="1" s="1"/>
  <c r="L29" i="4"/>
  <c r="C30" i="1" s="1"/>
  <c r="L9" i="4"/>
  <c r="C10" i="1" s="1"/>
  <c r="M33" i="4"/>
  <c r="N33" i="4" s="1"/>
  <c r="M82" i="4"/>
  <c r="N82" i="4" s="1"/>
  <c r="M74" i="4"/>
  <c r="N74" i="4" s="1"/>
  <c r="M81" i="4"/>
  <c r="N81" i="4" s="1"/>
  <c r="L64" i="4"/>
  <c r="C65" i="1" s="1"/>
  <c r="L34" i="4"/>
  <c r="C35" i="1" s="1"/>
  <c r="L44" i="4"/>
  <c r="C45" i="1" s="1"/>
  <c r="L62" i="4"/>
  <c r="C63" i="1" s="1"/>
  <c r="M37" i="4"/>
  <c r="N37" i="4" s="1"/>
  <c r="L92" i="4"/>
  <c r="C93" i="1" s="1"/>
  <c r="L86" i="4"/>
  <c r="C87" i="1" s="1"/>
  <c r="L30" i="4"/>
  <c r="C31" i="1" s="1"/>
  <c r="M45" i="4"/>
  <c r="N45" i="4" s="1"/>
  <c r="M79" i="4"/>
  <c r="N79" i="4" s="1"/>
  <c r="M71" i="4"/>
  <c r="N71" i="4" s="1"/>
  <c r="M59" i="4"/>
  <c r="N59" i="4" s="1"/>
  <c r="M43" i="4"/>
  <c r="N43" i="4" s="1"/>
  <c r="M35" i="4"/>
  <c r="N35" i="4" s="1"/>
  <c r="M27" i="4"/>
  <c r="N27" i="4" s="1"/>
  <c r="M15" i="4"/>
  <c r="N15" i="4" s="1"/>
  <c r="M11" i="4"/>
  <c r="N11" i="4" s="1"/>
  <c r="L89" i="4"/>
  <c r="C90" i="1" s="1"/>
  <c r="L47" i="4"/>
  <c r="C48" i="1" s="1"/>
  <c r="M57" i="4"/>
  <c r="N57" i="4" s="1"/>
  <c r="L36" i="4"/>
  <c r="C37" i="1" s="1"/>
  <c r="M25" i="4"/>
  <c r="N25" i="4" s="1"/>
  <c r="L16" i="4"/>
  <c r="C17" i="1" s="1"/>
  <c r="M85" i="4"/>
  <c r="N85" i="4" s="1"/>
  <c r="M65" i="4"/>
  <c r="N65" i="4" s="1"/>
  <c r="M78" i="4"/>
  <c r="N78" i="4" s="1"/>
  <c r="M54" i="4"/>
  <c r="N54" i="4" s="1"/>
  <c r="M22" i="4"/>
  <c r="N22" i="4" s="1"/>
  <c r="M13" i="4"/>
  <c r="N13" i="4" s="1"/>
  <c r="L73" i="4"/>
  <c r="C74" i="1" s="1"/>
  <c r="M41" i="4"/>
  <c r="N41" i="4" s="1"/>
  <c r="M88" i="4"/>
  <c r="N88" i="4" s="1"/>
  <c r="M76" i="4"/>
  <c r="N76" i="4" s="1"/>
  <c r="M60" i="4"/>
  <c r="N60" i="4" s="1"/>
  <c r="M52" i="4"/>
  <c r="N52" i="4" s="1"/>
  <c r="L32" i="4"/>
  <c r="C33" i="1" s="1"/>
  <c r="L20" i="4"/>
  <c r="C21" i="1" s="1"/>
  <c r="M17" i="4"/>
  <c r="N17" i="4" s="1"/>
  <c r="M49" i="4"/>
  <c r="N49" i="4" s="1"/>
  <c r="M93" i="4"/>
  <c r="N93" i="4" s="1"/>
  <c r="M69" i="4"/>
  <c r="N69" i="4" s="1"/>
  <c r="M53" i="4"/>
  <c r="N53" i="4" s="1"/>
  <c r="M21" i="4"/>
  <c r="N21" i="4" s="1"/>
  <c r="L56" i="4"/>
  <c r="C57" i="1" s="1"/>
  <c r="L90" i="4"/>
  <c r="C91" i="1" s="1"/>
  <c r="L89" i="5"/>
  <c r="D90" i="1" s="1"/>
  <c r="L85" i="5"/>
  <c r="D86" i="1" s="1"/>
  <c r="L77" i="5"/>
  <c r="D78" i="1" s="1"/>
  <c r="L61" i="5"/>
  <c r="D62" i="1" s="1"/>
  <c r="L57" i="5"/>
  <c r="D58" i="1" s="1"/>
  <c r="L49" i="5"/>
  <c r="D50" i="1" s="1"/>
  <c r="L9" i="5"/>
  <c r="D10" i="1" s="1"/>
  <c r="L78" i="5"/>
  <c r="D79" i="1" s="1"/>
  <c r="L70" i="5"/>
  <c r="D71" i="1" s="1"/>
  <c r="L46" i="5"/>
  <c r="D47" i="1" s="1"/>
  <c r="L34" i="5"/>
  <c r="D35" i="1" s="1"/>
  <c r="L81" i="5"/>
  <c r="D82" i="1" s="1"/>
  <c r="L41" i="5"/>
  <c r="D42" i="1" s="1"/>
  <c r="L37" i="5"/>
  <c r="D38" i="1" s="1"/>
  <c r="L21" i="5"/>
  <c r="D22" i="1" s="1"/>
  <c r="L17" i="4"/>
  <c r="C18" i="1" s="1"/>
  <c r="M66" i="4"/>
  <c r="N66" i="4" s="1"/>
  <c r="M50" i="4"/>
  <c r="N50" i="4" s="1"/>
  <c r="M42" i="4"/>
  <c r="N42" i="4" s="1"/>
  <c r="M18" i="4"/>
  <c r="N18" i="4" s="1"/>
  <c r="M10" i="4"/>
  <c r="N10" i="4" s="1"/>
  <c r="L69" i="4"/>
  <c r="C70" i="1" s="1"/>
  <c r="M75" i="4"/>
  <c r="N75" i="4" s="1"/>
  <c r="M63" i="4"/>
  <c r="N63" i="4" s="1"/>
  <c r="M55" i="4"/>
  <c r="N55" i="4" s="1"/>
  <c r="M39" i="4"/>
  <c r="N39" i="4" s="1"/>
  <c r="M23" i="4"/>
  <c r="N23" i="4" s="1"/>
  <c r="M19" i="4"/>
  <c r="N19" i="4" s="1"/>
  <c r="V91" i="3"/>
  <c r="F91" i="1" s="1"/>
  <c r="W87" i="3"/>
  <c r="X87" i="3" s="1"/>
  <c r="V59" i="3"/>
  <c r="F59" i="1" s="1"/>
  <c r="V22" i="3"/>
  <c r="F22" i="1" s="1"/>
  <c r="V49" i="3"/>
  <c r="V11" i="3"/>
  <c r="F11" i="1" s="1"/>
  <c r="V66" i="3"/>
  <c r="F66" i="1" s="1"/>
  <c r="V93" i="3"/>
  <c r="F93" i="1" s="1"/>
  <c r="V45" i="3"/>
  <c r="F45" i="1" s="1"/>
  <c r="V33" i="3"/>
  <c r="F33" i="1" s="1"/>
  <c r="V18" i="3"/>
  <c r="F18" i="1" s="1"/>
  <c r="W61" i="3"/>
  <c r="X61" i="3" s="1"/>
  <c r="W49" i="3"/>
  <c r="X49" i="3" s="1"/>
  <c r="V17" i="3"/>
  <c r="F17" i="1" s="1"/>
  <c r="V62" i="3"/>
  <c r="F62" i="1" s="1"/>
  <c r="V82" i="3"/>
  <c r="F82" i="1" s="1"/>
  <c r="W92" i="3"/>
  <c r="X92" i="3" s="1"/>
  <c r="W65" i="3"/>
  <c r="X65" i="3" s="1"/>
  <c r="W52" i="3"/>
  <c r="X52" i="3" s="1"/>
  <c r="W24" i="3"/>
  <c r="X24" i="3" s="1"/>
  <c r="V52" i="3"/>
  <c r="F52" i="1" s="1"/>
  <c r="V19" i="3"/>
  <c r="F19" i="1" s="1"/>
  <c r="W66" i="3"/>
  <c r="X66" i="3" s="1"/>
  <c r="W58" i="3"/>
  <c r="X58" i="3" s="1"/>
  <c r="W93" i="3"/>
  <c r="X93" i="3" s="1"/>
  <c r="V53" i="3"/>
  <c r="F53" i="1" s="1"/>
  <c r="V36" i="3"/>
  <c r="F36" i="1" s="1"/>
  <c r="V56" i="3"/>
  <c r="F56" i="1" s="1"/>
  <c r="V74" i="3"/>
  <c r="F74" i="1" s="1"/>
  <c r="W48" i="3"/>
  <c r="X48" i="3" s="1"/>
  <c r="V73" i="3"/>
  <c r="F73" i="1" s="1"/>
  <c r="W64" i="3"/>
  <c r="X64" i="3" s="1"/>
  <c r="W83" i="3"/>
  <c r="X83" i="3" s="1"/>
  <c r="W77" i="3"/>
  <c r="X77" i="3" s="1"/>
  <c r="W33" i="3"/>
  <c r="X33" i="3" s="1"/>
  <c r="W12" i="3"/>
  <c r="X12" i="3" s="1"/>
  <c r="W70" i="3"/>
  <c r="X70" i="3" s="1"/>
  <c r="W45" i="3"/>
  <c r="X45" i="3" s="1"/>
  <c r="V25" i="3"/>
  <c r="F25" i="1" s="1"/>
  <c r="V84" i="3"/>
  <c r="F84" i="1" s="1"/>
  <c r="W88" i="3"/>
  <c r="X88" i="3" s="1"/>
  <c r="V68" i="3"/>
  <c r="F68" i="1" s="1"/>
  <c r="W39" i="3"/>
  <c r="X39" i="3" s="1"/>
  <c r="V20" i="3"/>
  <c r="F20" i="1" s="1"/>
  <c r="V9" i="3"/>
  <c r="F9" i="1" s="1"/>
  <c r="W34" i="3"/>
  <c r="X34" i="3" s="1"/>
  <c r="V94" i="3"/>
  <c r="F94" i="1" s="1"/>
  <c r="V89" i="3"/>
  <c r="F89" i="1" s="1"/>
  <c r="V48" i="3"/>
  <c r="F48" i="1" s="1"/>
  <c r="V39" i="3"/>
  <c r="F39" i="1" s="1"/>
  <c r="V26" i="3"/>
  <c r="F26" i="1" s="1"/>
  <c r="W68" i="3"/>
  <c r="X68" i="3" s="1"/>
  <c r="W56" i="3"/>
  <c r="X56" i="3" s="1"/>
  <c r="W36" i="3"/>
  <c r="X36" i="3" s="1"/>
  <c r="W32" i="3"/>
  <c r="X32" i="3" s="1"/>
  <c r="W84" i="3"/>
  <c r="X84" i="3" s="1"/>
  <c r="W40" i="3"/>
  <c r="X40" i="3" s="1"/>
  <c r="W16" i="3"/>
  <c r="X16" i="3" s="1"/>
  <c r="W25" i="3"/>
  <c r="X25" i="3" s="1"/>
  <c r="V40" i="3"/>
  <c r="F40" i="1" s="1"/>
  <c r="V10" i="3"/>
  <c r="F10" i="1" s="1"/>
  <c r="V63" i="3"/>
  <c r="F63" i="1" s="1"/>
  <c r="V34" i="3"/>
  <c r="F34" i="1" s="1"/>
  <c r="V57" i="3"/>
  <c r="F57" i="1" s="1"/>
  <c r="L93" i="2"/>
  <c r="E94" i="1" s="1"/>
  <c r="M19" i="2"/>
  <c r="N19" i="2" s="1"/>
  <c r="M31" i="2"/>
  <c r="N31" i="2" s="1"/>
  <c r="M63" i="2"/>
  <c r="N63" i="2" s="1"/>
  <c r="M24" i="2"/>
  <c r="N24" i="2" s="1"/>
  <c r="L58" i="2"/>
  <c r="E59" i="1" s="1"/>
  <c r="M20" i="2"/>
  <c r="N20" i="2" s="1"/>
  <c r="M48" i="2"/>
  <c r="N48" i="2" s="1"/>
  <c r="M12" i="2"/>
  <c r="N12" i="2" s="1"/>
  <c r="M61" i="2"/>
  <c r="N61" i="2" s="1"/>
  <c r="V35" i="3"/>
  <c r="F35" i="1" s="1"/>
  <c r="W35" i="3"/>
  <c r="X35" i="3" s="1"/>
  <c r="L92" i="2"/>
  <c r="E93" i="1" s="1"/>
  <c r="M92" i="2"/>
  <c r="N92" i="2" s="1"/>
  <c r="M38" i="2"/>
  <c r="N38" i="2" s="1"/>
  <c r="L38" i="2"/>
  <c r="E39" i="1" s="1"/>
  <c r="V29" i="3"/>
  <c r="F29" i="1" s="1"/>
  <c r="W29" i="3"/>
  <c r="X29" i="3" s="1"/>
  <c r="M50" i="2"/>
  <c r="N50" i="2" s="1"/>
  <c r="L50" i="2"/>
  <c r="E51" i="1" s="1"/>
  <c r="M11" i="2"/>
  <c r="N11" i="2" s="1"/>
  <c r="L11" i="2"/>
  <c r="E12" i="1" s="1"/>
  <c r="V55" i="3"/>
  <c r="F55" i="1" s="1"/>
  <c r="V60" i="3"/>
  <c r="F60" i="1" s="1"/>
  <c r="V86" i="3"/>
  <c r="F86" i="1" s="1"/>
  <c r="V54" i="3"/>
  <c r="F54" i="1" s="1"/>
  <c r="W57" i="3"/>
  <c r="X57" i="3" s="1"/>
  <c r="V13" i="3"/>
  <c r="F13" i="1" s="1"/>
  <c r="W13" i="3"/>
  <c r="X13" i="3" s="1"/>
  <c r="L14" i="4"/>
  <c r="C15" i="1" s="1"/>
  <c r="M14" i="4"/>
  <c r="N14" i="4" s="1"/>
  <c r="V38" i="3"/>
  <c r="F38" i="1" s="1"/>
  <c r="V67" i="3"/>
  <c r="F67" i="1" s="1"/>
  <c r="W76" i="3"/>
  <c r="X76" i="3" s="1"/>
  <c r="W46" i="3"/>
  <c r="X46" i="3" s="1"/>
  <c r="V46" i="3"/>
  <c r="F46" i="1" s="1"/>
  <c r="W42" i="3"/>
  <c r="X42" i="3" s="1"/>
  <c r="V42" i="3"/>
  <c r="F42" i="1" s="1"/>
  <c r="W14" i="3"/>
  <c r="X14" i="3" s="1"/>
  <c r="V14" i="3"/>
  <c r="F14" i="1" s="1"/>
  <c r="V88" i="3"/>
  <c r="F88" i="1" s="1"/>
  <c r="W72" i="3"/>
  <c r="X72" i="3" s="1"/>
  <c r="C6" i="4"/>
  <c r="W80" i="3"/>
  <c r="X80" i="3" s="1"/>
  <c r="W62" i="3"/>
  <c r="X62" i="3" s="1"/>
  <c r="W26" i="3"/>
  <c r="X26" i="3" s="1"/>
  <c r="W17" i="3"/>
  <c r="X17" i="3" s="1"/>
  <c r="M39" i="2"/>
  <c r="N39" i="2" s="1"/>
  <c r="V65" i="3"/>
  <c r="F65" i="1" s="1"/>
  <c r="W74" i="3"/>
  <c r="X74" i="3" s="1"/>
  <c r="W20" i="3"/>
  <c r="X20" i="3" s="1"/>
  <c r="M86" i="4"/>
  <c r="N86" i="4" s="1"/>
  <c r="M70" i="4"/>
  <c r="N70" i="4" s="1"/>
  <c r="M62" i="4"/>
  <c r="N62" i="4" s="1"/>
  <c r="M46" i="4"/>
  <c r="N46" i="4" s="1"/>
  <c r="M30" i="4"/>
  <c r="N30" i="4" s="1"/>
  <c r="L35" i="2"/>
  <c r="E36" i="1" s="1"/>
  <c r="L83" i="2"/>
  <c r="E84" i="1" s="1"/>
  <c r="M53" i="2"/>
  <c r="N53" i="2" s="1"/>
  <c r="L41" i="2"/>
  <c r="E42" i="1" s="1"/>
  <c r="L56" i="2"/>
  <c r="E57" i="1" s="1"/>
  <c r="L80" i="2"/>
  <c r="E81" i="1" s="1"/>
  <c r="L8" i="2"/>
  <c r="E9" i="1" s="1"/>
  <c r="V87" i="3"/>
  <c r="F87" i="1" s="1"/>
  <c r="L92" i="5"/>
  <c r="D93" i="1" s="1"/>
  <c r="L88" i="5"/>
  <c r="D89" i="1" s="1"/>
  <c r="L84" i="5"/>
  <c r="D85" i="1" s="1"/>
  <c r="L80" i="5"/>
  <c r="D81" i="1" s="1"/>
  <c r="L76" i="5"/>
  <c r="D77" i="1" s="1"/>
  <c r="L72" i="5"/>
  <c r="D73" i="1" s="1"/>
  <c r="L68" i="5"/>
  <c r="D69" i="1" s="1"/>
  <c r="L64" i="5"/>
  <c r="D65" i="1" s="1"/>
  <c r="L60" i="5"/>
  <c r="D61" i="1" s="1"/>
  <c r="L56" i="5"/>
  <c r="D57" i="1" s="1"/>
  <c r="L52" i="5"/>
  <c r="D53" i="1" s="1"/>
  <c r="L48" i="5"/>
  <c r="D49" i="1" s="1"/>
  <c r="L44" i="5"/>
  <c r="D45" i="1" s="1"/>
  <c r="L40" i="5"/>
  <c r="D41" i="1" s="1"/>
  <c r="L36" i="5"/>
  <c r="D37" i="1" s="1"/>
  <c r="L32" i="5"/>
  <c r="D33" i="1" s="1"/>
  <c r="L28" i="5"/>
  <c r="D29" i="1" s="1"/>
  <c r="L24" i="5"/>
  <c r="D25" i="1" s="1"/>
  <c r="W94" i="3"/>
  <c r="X94" i="3" s="1"/>
  <c r="W86" i="3"/>
  <c r="X86" i="3" s="1"/>
  <c r="W82" i="3"/>
  <c r="X82" i="3" s="1"/>
  <c r="W78" i="3"/>
  <c r="X78" i="3" s="1"/>
  <c r="V70" i="3"/>
  <c r="F70" i="1" s="1"/>
  <c r="W38" i="3"/>
  <c r="X38" i="3" s="1"/>
  <c r="V30" i="3"/>
  <c r="F30" i="1" s="1"/>
  <c r="W22" i="3"/>
  <c r="X22" i="3" s="1"/>
  <c r="W18" i="3"/>
  <c r="X18" i="3" s="1"/>
  <c r="W10" i="3"/>
  <c r="X10" i="3" s="1"/>
  <c r="V31" i="3"/>
  <c r="F31" i="1" s="1"/>
  <c r="V21" i="3"/>
  <c r="F21" i="1" s="1"/>
  <c r="L89" i="2"/>
  <c r="E90" i="1" s="1"/>
  <c r="M85" i="2"/>
  <c r="N85" i="2" s="1"/>
  <c r="M77" i="2"/>
  <c r="N77" i="2" s="1"/>
  <c r="M65" i="2"/>
  <c r="N65" i="2" s="1"/>
  <c r="M37" i="2"/>
  <c r="N37" i="2" s="1"/>
  <c r="M21" i="2"/>
  <c r="N21" i="2" s="1"/>
  <c r="E14" i="1"/>
  <c r="L83" i="4"/>
  <c r="C84" i="1" s="1"/>
  <c r="V50" i="3"/>
  <c r="F50" i="1" s="1"/>
  <c r="V76" i="3"/>
  <c r="F76" i="1" s="1"/>
  <c r="W30" i="3"/>
  <c r="X30" i="3" s="1"/>
  <c r="W21" i="3"/>
  <c r="X21" i="3" s="1"/>
  <c r="L75" i="4"/>
  <c r="C76" i="1" s="1"/>
  <c r="L43" i="4"/>
  <c r="C44" i="1" s="1"/>
  <c r="L35" i="4"/>
  <c r="C36" i="1" s="1"/>
  <c r="M92" i="5"/>
  <c r="N92" i="5" s="1"/>
  <c r="M84" i="5"/>
  <c r="N84" i="5" s="1"/>
  <c r="M76" i="5"/>
  <c r="N76" i="5" s="1"/>
  <c r="M68" i="5"/>
  <c r="N68" i="5" s="1"/>
  <c r="M60" i="5"/>
  <c r="N60" i="5" s="1"/>
  <c r="M52" i="5"/>
  <c r="N52" i="5" s="1"/>
  <c r="M44" i="5"/>
  <c r="N44" i="5" s="1"/>
  <c r="M36" i="5"/>
  <c r="N36" i="5" s="1"/>
  <c r="M28" i="5"/>
  <c r="N28" i="5" s="1"/>
  <c r="M89" i="4"/>
  <c r="N89" i="4" s="1"/>
  <c r="L18" i="5"/>
  <c r="D19" i="1" s="1"/>
  <c r="M18" i="5"/>
  <c r="N18" i="5" s="1"/>
  <c r="L14" i="5"/>
  <c r="D15" i="1" s="1"/>
  <c r="M14" i="5"/>
  <c r="N14" i="5" s="1"/>
  <c r="L10" i="5"/>
  <c r="D11" i="1" s="1"/>
  <c r="M10" i="5"/>
  <c r="N10" i="5" s="1"/>
  <c r="W51" i="3"/>
  <c r="X51" i="3" s="1"/>
  <c r="V51" i="3"/>
  <c r="F51" i="1" s="1"/>
  <c r="W47" i="3"/>
  <c r="X47" i="3" s="1"/>
  <c r="V47" i="3"/>
  <c r="F47" i="1" s="1"/>
  <c r="W43" i="3"/>
  <c r="X43" i="3" s="1"/>
  <c r="V43" i="3"/>
  <c r="F43" i="1" s="1"/>
  <c r="M70" i="2"/>
  <c r="N70" i="2" s="1"/>
  <c r="L70" i="2"/>
  <c r="E71" i="1" s="1"/>
  <c r="M19" i="5"/>
  <c r="N19" i="5" s="1"/>
  <c r="M11" i="5"/>
  <c r="N11" i="5" s="1"/>
  <c r="W60" i="3"/>
  <c r="X60" i="3" s="1"/>
  <c r="W54" i="3"/>
  <c r="X54" i="3" s="1"/>
  <c r="M61" i="4"/>
  <c r="N61" i="4" s="1"/>
  <c r="L71" i="2"/>
  <c r="E72" i="1" s="1"/>
  <c r="W85" i="3"/>
  <c r="X85" i="3" s="1"/>
  <c r="W81" i="3"/>
  <c r="X81" i="3" s="1"/>
  <c r="W73" i="3"/>
  <c r="X73" i="3" s="1"/>
  <c r="M55" i="2"/>
  <c r="N55" i="2" s="1"/>
  <c r="L75" i="2"/>
  <c r="E76" i="1" s="1"/>
  <c r="M60" i="2"/>
  <c r="N60" i="2" s="1"/>
  <c r="L72" i="2"/>
  <c r="E73" i="1" s="1"/>
  <c r="M91" i="4"/>
  <c r="N91" i="4" s="1"/>
  <c r="M67" i="4"/>
  <c r="N67" i="4" s="1"/>
  <c r="M51" i="4"/>
  <c r="N51" i="4" s="1"/>
  <c r="M47" i="4"/>
  <c r="N47" i="4" s="1"/>
  <c r="L93" i="5"/>
  <c r="D94" i="1" s="1"/>
  <c r="L69" i="5"/>
  <c r="D70" i="1" s="1"/>
  <c r="L45" i="5"/>
  <c r="D46" i="1" s="1"/>
  <c r="L29" i="5"/>
  <c r="D30" i="1" s="1"/>
  <c r="L25" i="5"/>
  <c r="D26" i="1" s="1"/>
  <c r="W9" i="3"/>
  <c r="X9" i="3" s="1"/>
  <c r="W91" i="3"/>
  <c r="X91" i="3" s="1"/>
  <c r="W67" i="3"/>
  <c r="X67" i="3" s="1"/>
  <c r="W63" i="3"/>
  <c r="X63" i="3" s="1"/>
  <c r="W59" i="3"/>
  <c r="X59" i="3" s="1"/>
  <c r="W55" i="3"/>
  <c r="X55" i="3" s="1"/>
  <c r="W27" i="3"/>
  <c r="X27" i="3" s="1"/>
  <c r="W19" i="3"/>
  <c r="X19" i="3" s="1"/>
  <c r="W15" i="3"/>
  <c r="X15" i="3" s="1"/>
  <c r="W11" i="3"/>
  <c r="X11" i="3" s="1"/>
  <c r="V92" i="3"/>
  <c r="F92" i="1" s="1"/>
  <c r="V72" i="3"/>
  <c r="F72" i="1" s="1"/>
  <c r="V44" i="3"/>
  <c r="F44" i="1" s="1"/>
  <c r="V24" i="3"/>
  <c r="F24" i="1" s="1"/>
  <c r="V12" i="3"/>
  <c r="F12" i="1" s="1"/>
  <c r="V81" i="3"/>
  <c r="F81" i="1" s="1"/>
  <c r="M90" i="2"/>
  <c r="N90" i="2" s="1"/>
  <c r="L54" i="2"/>
  <c r="E55" i="1" s="1"/>
  <c r="M42" i="2"/>
  <c r="N42" i="2" s="1"/>
  <c r="L22" i="2"/>
  <c r="E23" i="1" s="1"/>
  <c r="L18" i="2"/>
  <c r="E19" i="1" s="1"/>
  <c r="M14" i="2"/>
  <c r="N14" i="2" s="1"/>
  <c r="L23" i="4"/>
  <c r="C24" i="1" s="1"/>
  <c r="L30" i="2"/>
  <c r="E31" i="1" s="1"/>
  <c r="W53" i="3"/>
  <c r="X53" i="3" s="1"/>
  <c r="W44" i="3"/>
  <c r="X44" i="3" s="1"/>
  <c r="M93" i="5"/>
  <c r="N93" i="5" s="1"/>
  <c r="M85" i="5"/>
  <c r="N85" i="5" s="1"/>
  <c r="M77" i="5"/>
  <c r="N77" i="5" s="1"/>
  <c r="M69" i="5"/>
  <c r="N69" i="5" s="1"/>
  <c r="M61" i="5"/>
  <c r="N61" i="5" s="1"/>
  <c r="M53" i="5"/>
  <c r="N53" i="5" s="1"/>
  <c r="M45" i="5"/>
  <c r="N45" i="5" s="1"/>
  <c r="M37" i="5"/>
  <c r="N37" i="5" s="1"/>
  <c r="M29" i="5"/>
  <c r="N29" i="5" s="1"/>
  <c r="M21" i="5"/>
  <c r="N21" i="5" s="1"/>
  <c r="M13" i="5"/>
  <c r="N13" i="5" s="1"/>
  <c r="L82" i="5"/>
  <c r="D83" i="1" s="1"/>
  <c r="L91" i="5"/>
  <c r="D92" i="1" s="1"/>
  <c r="L87" i="5"/>
  <c r="D88" i="1" s="1"/>
  <c r="L83" i="5"/>
  <c r="D84" i="1" s="1"/>
  <c r="L79" i="5"/>
  <c r="D80" i="1" s="1"/>
  <c r="L75" i="5"/>
  <c r="D76" i="1" s="1"/>
  <c r="L71" i="5"/>
  <c r="D72" i="1" s="1"/>
  <c r="L67" i="5"/>
  <c r="D68" i="1" s="1"/>
  <c r="L63" i="5"/>
  <c r="D64" i="1" s="1"/>
  <c r="L59" i="5"/>
  <c r="D60" i="1" s="1"/>
  <c r="L55" i="5"/>
  <c r="D56" i="1" s="1"/>
  <c r="L51" i="5"/>
  <c r="D52" i="1" s="1"/>
  <c r="L47" i="5"/>
  <c r="D48" i="1" s="1"/>
  <c r="L43" i="5"/>
  <c r="D44" i="1" s="1"/>
  <c r="L39" i="5"/>
  <c r="D40" i="1" s="1"/>
  <c r="L35" i="5"/>
  <c r="D36" i="1" s="1"/>
  <c r="L31" i="5"/>
  <c r="D32" i="1" s="1"/>
  <c r="L27" i="5"/>
  <c r="D28" i="1" s="1"/>
  <c r="L23" i="5"/>
  <c r="D24" i="1" s="1"/>
  <c r="L20" i="5"/>
  <c r="D21" i="1" s="1"/>
  <c r="L16" i="5"/>
  <c r="D17" i="1" s="1"/>
  <c r="L12" i="5"/>
  <c r="D13" i="1" s="1"/>
  <c r="V32" i="3"/>
  <c r="F32" i="1" s="1"/>
  <c r="L60" i="4"/>
  <c r="C61" i="1" s="1"/>
  <c r="L48" i="4"/>
  <c r="C49" i="1" s="1"/>
  <c r="L24" i="4"/>
  <c r="C25" i="1" s="1"/>
  <c r="M8" i="5"/>
  <c r="N8" i="5" s="1"/>
  <c r="M91" i="5"/>
  <c r="N91" i="5" s="1"/>
  <c r="M87" i="5"/>
  <c r="N87" i="5" s="1"/>
  <c r="M83" i="5"/>
  <c r="N83" i="5" s="1"/>
  <c r="M79" i="5"/>
  <c r="N79" i="5" s="1"/>
  <c r="M75" i="5"/>
  <c r="N75" i="5" s="1"/>
  <c r="M71" i="5"/>
  <c r="N71" i="5" s="1"/>
  <c r="M67" i="5"/>
  <c r="N67" i="5" s="1"/>
  <c r="M63" i="5"/>
  <c r="N63" i="5" s="1"/>
  <c r="M59" i="5"/>
  <c r="N59" i="5" s="1"/>
  <c r="M55" i="5"/>
  <c r="N55" i="5" s="1"/>
  <c r="M51" i="5"/>
  <c r="N51" i="5" s="1"/>
  <c r="M47" i="5"/>
  <c r="N47" i="5" s="1"/>
  <c r="M43" i="5"/>
  <c r="N43" i="5" s="1"/>
  <c r="M39" i="5"/>
  <c r="N39" i="5" s="1"/>
  <c r="M35" i="5"/>
  <c r="N35" i="5" s="1"/>
  <c r="M31" i="5"/>
  <c r="N31" i="5" s="1"/>
  <c r="M27" i="5"/>
  <c r="N27" i="5" s="1"/>
  <c r="M23" i="5"/>
  <c r="N23" i="5" s="1"/>
  <c r="M84" i="4"/>
  <c r="N84" i="4" s="1"/>
  <c r="M68" i="4"/>
  <c r="N68" i="4" s="1"/>
  <c r="M32" i="4"/>
  <c r="N32" i="4" s="1"/>
  <c r="M20" i="4"/>
  <c r="N20" i="4" s="1"/>
  <c r="M12" i="4"/>
  <c r="N12" i="4" s="1"/>
  <c r="L90" i="5"/>
  <c r="D91" i="1" s="1"/>
  <c r="L74" i="5"/>
  <c r="D75" i="1" s="1"/>
  <c r="L66" i="5"/>
  <c r="D67" i="1" s="1"/>
  <c r="L62" i="5"/>
  <c r="D63" i="1" s="1"/>
  <c r="L58" i="5"/>
  <c r="D59" i="1" s="1"/>
  <c r="L50" i="5"/>
  <c r="D51" i="1" s="1"/>
  <c r="L42" i="5"/>
  <c r="D43" i="1" s="1"/>
  <c r="L30" i="5"/>
  <c r="D31" i="1" s="1"/>
  <c r="L22" i="5"/>
  <c r="D23" i="1" s="1"/>
  <c r="L19" i="5"/>
  <c r="D20" i="1" s="1"/>
  <c r="L15" i="5"/>
  <c r="D16" i="1" s="1"/>
  <c r="L11" i="5"/>
  <c r="D12" i="1" s="1"/>
  <c r="C6" i="5"/>
  <c r="M90" i="5"/>
  <c r="N90" i="5" s="1"/>
  <c r="M86" i="5"/>
  <c r="N86" i="5" s="1"/>
  <c r="M82" i="5"/>
  <c r="N82" i="5" s="1"/>
  <c r="M78" i="5"/>
  <c r="N78" i="5" s="1"/>
  <c r="M74" i="5"/>
  <c r="N74" i="5" s="1"/>
  <c r="M70" i="5"/>
  <c r="N70" i="5" s="1"/>
  <c r="M66" i="5"/>
  <c r="N66" i="5" s="1"/>
  <c r="M62" i="5"/>
  <c r="N62" i="5" s="1"/>
  <c r="M58" i="5"/>
  <c r="N58" i="5" s="1"/>
  <c r="M54" i="5"/>
  <c r="N54" i="5" s="1"/>
  <c r="M50" i="5"/>
  <c r="N50" i="5" s="1"/>
  <c r="M46" i="5"/>
  <c r="N46" i="5" s="1"/>
  <c r="M42" i="5"/>
  <c r="N42" i="5" s="1"/>
  <c r="M38" i="5"/>
  <c r="N38" i="5" s="1"/>
  <c r="M34" i="5"/>
  <c r="N34" i="5" s="1"/>
  <c r="M30" i="5"/>
  <c r="N30" i="5" s="1"/>
  <c r="M26" i="5"/>
  <c r="N26" i="5" s="1"/>
  <c r="M22" i="5"/>
  <c r="N22" i="5" s="1"/>
  <c r="W31" i="3"/>
  <c r="X31" i="3" s="1"/>
  <c r="M30" i="2"/>
  <c r="N30" i="2" s="1"/>
  <c r="V75" i="3"/>
  <c r="F75" i="1" s="1"/>
  <c r="W75" i="3"/>
  <c r="X75" i="3" s="1"/>
  <c r="L74" i="2"/>
  <c r="E75" i="1" s="1"/>
  <c r="M74" i="2"/>
  <c r="N74" i="2" s="1"/>
  <c r="W37" i="3"/>
  <c r="X37" i="3" s="1"/>
  <c r="V37" i="3"/>
  <c r="F37" i="1" s="1"/>
  <c r="L36" i="2"/>
  <c r="E37" i="1" s="1"/>
  <c r="M22" i="2"/>
  <c r="N22" i="2" s="1"/>
  <c r="V23" i="3"/>
  <c r="F23" i="1" s="1"/>
  <c r="W23" i="3"/>
  <c r="X23" i="3" s="1"/>
  <c r="L73" i="2"/>
  <c r="E74" i="1" s="1"/>
  <c r="V71" i="3"/>
  <c r="F71" i="1" s="1"/>
  <c r="W71" i="3"/>
  <c r="X71" i="3" s="1"/>
  <c r="V41" i="3"/>
  <c r="F41" i="1" s="1"/>
  <c r="W50" i="3"/>
  <c r="X50" i="3" s="1"/>
  <c r="W41" i="3"/>
  <c r="X41" i="3" s="1"/>
  <c r="L40" i="2"/>
  <c r="M40" i="2"/>
  <c r="N40" i="2" s="1"/>
  <c r="C6" i="2"/>
  <c r="V90" i="3"/>
  <c r="F90" i="1" s="1"/>
  <c r="W90" i="3"/>
  <c r="X90" i="3" s="1"/>
  <c r="D9" i="1"/>
  <c r="K6" i="5"/>
  <c r="L82" i="4"/>
  <c r="C83" i="1" s="1"/>
  <c r="L66" i="4"/>
  <c r="C67" i="1" s="1"/>
  <c r="L58" i="4"/>
  <c r="C59" i="1" s="1"/>
  <c r="L50" i="4"/>
  <c r="C51" i="1" s="1"/>
  <c r="L38" i="4"/>
  <c r="C39" i="1" s="1"/>
  <c r="L26" i="4"/>
  <c r="C27" i="1" s="1"/>
  <c r="L22" i="4"/>
  <c r="C23" i="1" s="1"/>
  <c r="L18" i="4"/>
  <c r="C19" i="1" s="1"/>
  <c r="L11" i="4"/>
  <c r="C12" i="1" s="1"/>
  <c r="L78" i="4"/>
  <c r="C79" i="1" s="1"/>
  <c r="L54" i="4"/>
  <c r="C55" i="1" s="1"/>
  <c r="L42" i="4"/>
  <c r="C43" i="1" s="1"/>
  <c r="L10" i="4"/>
  <c r="C11" i="1" s="1"/>
  <c r="L87" i="4"/>
  <c r="C88" i="1" s="1"/>
  <c r="L79" i="4"/>
  <c r="C80" i="1" s="1"/>
  <c r="L71" i="4"/>
  <c r="C72" i="1" s="1"/>
  <c r="L63" i="4"/>
  <c r="C64" i="1" s="1"/>
  <c r="L59" i="4"/>
  <c r="C60" i="1" s="1"/>
  <c r="L39" i="4"/>
  <c r="C40" i="1" s="1"/>
  <c r="L31" i="4"/>
  <c r="C32" i="1" s="1"/>
  <c r="L27" i="4"/>
  <c r="C28" i="1" s="1"/>
  <c r="L40" i="4"/>
  <c r="C41" i="1" s="1"/>
  <c r="L21" i="4"/>
  <c r="C22" i="1" s="1"/>
  <c r="L67" i="4"/>
  <c r="C68" i="1" s="1"/>
  <c r="L55" i="4"/>
  <c r="C56" i="1" s="1"/>
  <c r="L19" i="4"/>
  <c r="C20" i="1" s="1"/>
  <c r="L15" i="4"/>
  <c r="C16" i="1" s="1"/>
  <c r="L88" i="4"/>
  <c r="C89" i="1" s="1"/>
  <c r="L80" i="4"/>
  <c r="C81" i="1" s="1"/>
  <c r="L72" i="4"/>
  <c r="C73" i="1" s="1"/>
  <c r="L28" i="4"/>
  <c r="C29" i="1" s="1"/>
  <c r="L93" i="4"/>
  <c r="C94" i="1" s="1"/>
  <c r="L81" i="4"/>
  <c r="C82" i="1" s="1"/>
  <c r="L77" i="4"/>
  <c r="C78" i="1" s="1"/>
  <c r="L65" i="4"/>
  <c r="C66" i="1" s="1"/>
  <c r="L53" i="4"/>
  <c r="C54" i="1" s="1"/>
  <c r="L49" i="4"/>
  <c r="C50" i="1" s="1"/>
  <c r="L41" i="4"/>
  <c r="C42" i="1" s="1"/>
  <c r="L37" i="4"/>
  <c r="C38" i="1" s="1"/>
  <c r="L8" i="4"/>
  <c r="C9" i="1" s="1"/>
  <c r="G34" i="1" l="1"/>
  <c r="F49" i="1"/>
  <c r="G49" i="1" s="1"/>
  <c r="G15" i="1"/>
  <c r="G85" i="1"/>
  <c r="G77" i="1"/>
  <c r="G78" i="1"/>
  <c r="G27" i="1"/>
  <c r="G86" i="1"/>
  <c r="G82" i="1"/>
  <c r="G58" i="1"/>
  <c r="G79" i="1"/>
  <c r="G33" i="1"/>
  <c r="G64" i="1"/>
  <c r="G62" i="1"/>
  <c r="G69" i="1"/>
  <c r="G45" i="1"/>
  <c r="G26" i="1"/>
  <c r="G22" i="1"/>
  <c r="G83" i="1"/>
  <c r="G11" i="1"/>
  <c r="N6" i="5"/>
  <c r="G93" i="1"/>
  <c r="G87" i="1"/>
  <c r="G57" i="1"/>
  <c r="N6" i="4"/>
  <c r="G10" i="1"/>
  <c r="G35" i="1"/>
  <c r="G30" i="1"/>
  <c r="G17" i="1"/>
  <c r="G29" i="1"/>
  <c r="G16" i="1"/>
  <c r="G80" i="1"/>
  <c r="G91" i="1"/>
  <c r="G70" i="1"/>
  <c r="G61" i="1"/>
  <c r="G52" i="1"/>
  <c r="G46" i="1"/>
  <c r="G92" i="1"/>
  <c r="G63" i="1"/>
  <c r="G50" i="1"/>
  <c r="G28" i="1"/>
  <c r="G47" i="1"/>
  <c r="G65" i="1"/>
  <c r="G48" i="1"/>
  <c r="G13" i="1"/>
  <c r="G40" i="1"/>
  <c r="G84" i="1"/>
  <c r="G73" i="1"/>
  <c r="G32" i="1"/>
  <c r="G72" i="1"/>
  <c r="G25" i="1"/>
  <c r="G18" i="1"/>
  <c r="G53" i="1"/>
  <c r="G54" i="1"/>
  <c r="G66" i="1"/>
  <c r="G19" i="1"/>
  <c r="G20" i="1"/>
  <c r="G74" i="1"/>
  <c r="G24" i="1"/>
  <c r="G31" i="1"/>
  <c r="G89" i="1"/>
  <c r="G60" i="1"/>
  <c r="G67" i="1"/>
  <c r="G43" i="1"/>
  <c r="G51" i="1"/>
  <c r="G21" i="1"/>
  <c r="G44" i="1"/>
  <c r="G42" i="1"/>
  <c r="G12" i="1"/>
  <c r="G39" i="1"/>
  <c r="G76" i="1"/>
  <c r="G71" i="1"/>
  <c r="G36" i="1"/>
  <c r="G14" i="1"/>
  <c r="M6" i="5"/>
  <c r="G38" i="1"/>
  <c r="G68" i="1"/>
  <c r="M6" i="4"/>
  <c r="D7" i="1"/>
  <c r="G94" i="1"/>
  <c r="G81" i="1"/>
  <c r="G56" i="1"/>
  <c r="G88" i="1"/>
  <c r="G55" i="1"/>
  <c r="G59" i="1"/>
  <c r="L6" i="5"/>
  <c r="C7" i="1"/>
  <c r="G9" i="1"/>
  <c r="G23" i="1"/>
  <c r="G75" i="1"/>
  <c r="G37" i="1"/>
  <c r="E41" i="1"/>
  <c r="G41" i="1" s="1"/>
  <c r="M6" i="2"/>
  <c r="L6" i="2"/>
  <c r="V7" i="3"/>
  <c r="W7" i="3"/>
  <c r="G90" i="1"/>
  <c r="L6" i="4"/>
  <c r="F7" i="1" l="1"/>
  <c r="E7" i="1"/>
  <c r="G7" i="1"/>
  <c r="G97" i="1" s="1"/>
</calcChain>
</file>

<file path=xl/sharedStrings.xml><?xml version="1.0" encoding="utf-8"?>
<sst xmlns="http://schemas.openxmlformats.org/spreadsheetml/2006/main" count="527" uniqueCount="158">
  <si>
    <t>Приложение № 1</t>
  </si>
  <si>
    <t>№ п\п</t>
  </si>
  <si>
    <t>Наименование субъекта Российской Федерации</t>
  </si>
  <si>
    <t>Итого по РФ: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</si>
  <si>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</si>
  <si>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</si>
  <si>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</si>
  <si>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</si>
  <si>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</si>
  <si>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</si>
  <si>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</si>
  <si>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</si>
  <si>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</si>
  <si>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</si>
  <si>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</si>
  <si>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</si>
  <si>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</si>
  <si>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</si>
  <si>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</si>
  <si>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</si>
  <si>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</si>
  <si>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</si>
  <si>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</si>
  <si>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</si>
  <si>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</si>
  <si>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</si>
  <si>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</si>
  <si>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</si>
  <si>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</si>
  <si>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</si>
  <si>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</si>
  <si>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</si>
  <si>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</si>
  <si>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</si>
  <si>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</si>
  <si>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</si>
  <si>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</si>
  <si>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</si>
  <si>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</si>
  <si>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</si>
  <si>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</si>
  <si>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</si>
  <si>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</si>
  <si>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</si>
  <si>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</si>
  <si>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</si>
  <si>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</si>
  <si>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</si>
  <si>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</si>
  <si>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</si>
  <si>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</si>
  <si>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</si>
  <si>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</si>
  <si>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</si>
  <si>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</si>
  <si>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</si>
  <si>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</si>
  <si>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</si>
  <si>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</si>
  <si>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</si>
  <si>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</si>
  <si>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</si>
  <si>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</si>
  <si>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</si>
  <si>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</si>
  <si>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</si>
  <si>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</si>
  <si>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</si>
  <si>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</si>
  <si>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</si>
  <si>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</si>
  <si>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</si>
  <si>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</si>
  <si>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</si>
  <si>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</si>
  <si>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</si>
  <si>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Приложение № 2</t>
  </si>
  <si>
    <t>№ п/п</t>
  </si>
  <si>
    <t>Размер выплаты единовременного пособия (рублей)</t>
  </si>
  <si>
    <t>Приложение № 3</t>
  </si>
  <si>
    <t>Размер максимальной выплаты ежемесячного пособия (рублей)</t>
  </si>
  <si>
    <t>Размер выплаты ежемесячного пособия (рублей)</t>
  </si>
  <si>
    <t>Приложение № 4</t>
  </si>
  <si>
    <t>Размер выплаты пособия (рублей)</t>
  </si>
  <si>
    <t>Приложение № 5</t>
  </si>
  <si>
    <t>Республика Крым</t>
  </si>
  <si>
    <t>город Севастополь</t>
  </si>
  <si>
    <t>Ненецкий автономный округ</t>
  </si>
  <si>
    <t>Нераспределенный резерв</t>
  </si>
  <si>
    <t>Показатели (основные показатели), используемые для расчета (с указанием наименований и единицы измерения)**</t>
  </si>
  <si>
    <r>
      <rPr>
        <b/>
        <sz val="12"/>
        <rFont val="Times New Roman"/>
        <family val="1"/>
        <charset val="204"/>
      </rPr>
      <t xml:space="preserve">Чi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Прогнозное количество выплат                                                       (шт.)</t>
    </r>
  </si>
  <si>
    <r>
      <rPr>
        <b/>
        <sz val="12"/>
        <rFont val="Times New Roman"/>
        <family val="1"/>
        <charset val="204"/>
      </rPr>
      <t xml:space="preserve">Кi      </t>
    </r>
    <r>
      <rPr>
        <sz val="10"/>
        <rFont val="Times New Roman"/>
        <family val="1"/>
        <charset val="204"/>
      </rPr>
      <t>Районный коэффициент (%)</t>
    </r>
  </si>
  <si>
    <r>
      <rPr>
        <b/>
        <sz val="1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С1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                                    (тыс.рублей)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</si>
  <si>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С2       </t>
    </r>
    <r>
      <rPr>
        <b/>
        <sz val="11"/>
        <rFont val="Times New Roman"/>
        <family val="1"/>
        <charset val="204"/>
      </rPr>
      <t xml:space="preserve">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«О государственных пособиях гражданам, имеющим детей»                                                                   (тыс.рублей)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</si>
  <si>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С3   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  (тыс.рублей) 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</si>
  <si>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С4      </t>
    </r>
    <r>
      <rPr>
        <b/>
        <sz val="11"/>
        <rFont val="Times New Roman"/>
        <family val="1"/>
        <charset val="204"/>
      </rPr>
      <t xml:space="preserve">         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 (тыс.рублей) </t>
    </r>
  </si>
  <si>
    <r>
      <rPr>
        <b/>
        <sz val="12"/>
        <rFont val="Times New Roman"/>
        <family val="1"/>
        <charset val="204"/>
      </rPr>
      <t xml:space="preserve">С  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Объем субвенции из федерального бюджета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 (тыс.рублей) (гр.3+гр.4+гр.5+гр.6)     </t>
    </r>
  </si>
  <si>
    <r>
      <rPr>
        <b/>
        <sz val="12"/>
        <rFont val="Times New Roman"/>
        <family val="1"/>
        <charset val="204"/>
      </rPr>
      <t xml:space="preserve">В1i </t>
    </r>
    <r>
      <rPr>
        <sz val="10"/>
        <rFont val="Times New Roman"/>
        <family val="1"/>
        <charset val="204"/>
      </rPr>
      <t>Прогноз-ное число выплат в месяц максималь-ного размера ежемесяч-ного пособия для лиц уволенных (шт.)</t>
    </r>
  </si>
  <si>
    <r>
      <rPr>
        <b/>
        <sz val="12"/>
        <rFont val="Times New Roman"/>
        <family val="1"/>
        <charset val="204"/>
      </rPr>
      <t xml:space="preserve">В2i </t>
    </r>
    <r>
      <rPr>
        <sz val="10"/>
        <rFont val="Times New Roman"/>
        <family val="1"/>
        <charset val="204"/>
      </rPr>
      <t>Прогноз-ное число выплат в месяц ежемесячного пособия по уходу за первым ребенком (шт.)</t>
    </r>
  </si>
  <si>
    <r>
      <rPr>
        <b/>
        <sz val="12"/>
        <rFont val="Times New Roman"/>
        <family val="1"/>
        <charset val="204"/>
      </rPr>
      <t xml:space="preserve">В3i </t>
    </r>
    <r>
      <rPr>
        <sz val="10"/>
        <rFont val="Times New Roman"/>
        <family val="1"/>
        <charset val="204"/>
      </rPr>
      <t>Прогноз-ное число выплат в месяц ежемесяч-ного пособия по уходу за вторым ребенком (шт.)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</si>
  <si>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Район-ный коэффи-циент (%)</t>
    </r>
  </si>
  <si>
    <r>
      <rPr>
        <b/>
        <sz val="12"/>
        <rFont val="Times New Roman"/>
        <family val="1"/>
        <charset val="204"/>
      </rPr>
      <t xml:space="preserve">Кi </t>
    </r>
    <r>
      <rPr>
        <sz val="10"/>
        <rFont val="Times New Roman"/>
        <family val="1"/>
        <charset val="204"/>
      </rPr>
      <t>Район-ный коэффи-циент (%)</t>
    </r>
  </si>
  <si>
    <r>
      <rPr>
        <b/>
        <sz val="12"/>
        <rFont val="Times New Roman"/>
        <family val="1"/>
        <charset val="204"/>
      </rPr>
      <t xml:space="preserve">С4    </t>
    </r>
    <r>
      <rPr>
        <sz val="10"/>
        <rFont val="Times New Roman"/>
        <family val="1"/>
        <charset val="204"/>
      </rPr>
      <t>Необходимый объем средств на выплату ежемесячного пособия по уходу за ребенком  (тыс. рублей) (гр.3xгр.7+гр.9хгр.13+гр.15хгр.19)+(гр.3xгр.8+гр.9хгр.14+гр.15хгр.20)x11мес.+гр.21)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</si>
  <si>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                               Районный коэффициент (%)</t>
    </r>
  </si>
  <si>
    <r>
      <rPr>
        <b/>
        <sz val="12"/>
        <rFont val="Times New Roman"/>
        <family val="1"/>
        <charset val="204"/>
      </rPr>
      <t xml:space="preserve">Чi  </t>
    </r>
    <r>
      <rPr>
        <sz val="10"/>
        <rFont val="Times New Roman"/>
        <family val="1"/>
        <charset val="204"/>
      </rPr>
      <t>Прогнозная численность получателей                                                       (чел.)</t>
    </r>
  </si>
  <si>
    <r>
      <rPr>
        <b/>
        <sz val="12"/>
        <rFont val="Times New Roman"/>
        <family val="1"/>
        <charset val="204"/>
      </rPr>
      <t xml:space="preserve">Чi </t>
    </r>
    <r>
      <rPr>
        <sz val="10"/>
        <rFont val="Times New Roman"/>
        <family val="1"/>
        <charset val="204"/>
      </rPr>
      <t xml:space="preserve"> Прогнозная численность получателей                                                       (чел.)</t>
    </r>
  </si>
  <si>
    <t>Республика Адыгея (Адыгея)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</si>
  <si>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</si>
  <si>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</si>
  <si>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</si>
  <si>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Республика Татарстан (Татарстан)</t>
  </si>
  <si>
    <t>Чувашская Республика - Чувашия</t>
  </si>
  <si>
    <t>город Москва</t>
  </si>
  <si>
    <t>город Санкт-Петербург</t>
  </si>
  <si>
    <t>Ханты-Мансийский автономный округ - Югра</t>
  </si>
  <si>
    <t>Ямало-Ненецкий автономный округ</t>
  </si>
  <si>
    <t>город Байконур</t>
  </si>
  <si>
    <t>в том числе:</t>
  </si>
  <si>
    <t>на январь</t>
  </si>
  <si>
    <t>на февраль-декабрь</t>
  </si>
  <si>
    <t>Контроль 1,5%</t>
  </si>
  <si>
    <r>
      <rPr>
        <b/>
        <sz val="12"/>
        <rFont val="Times New Roman"/>
        <family val="1"/>
        <charset val="204"/>
      </rPr>
      <t xml:space="preserve">С3    </t>
    </r>
    <r>
      <rPr>
        <sz val="10"/>
        <rFont val="Times New Roman"/>
        <family val="1"/>
        <charset val="204"/>
      </rPr>
      <t xml:space="preserve">                                         Необходимый объем средств на выплату единовременного пособия (тыс. рублей)                                                 (гр.4xгр.9+гр.5хгр.10+гр.11)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</si>
  <si>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С1  </t>
    </r>
    <r>
      <rPr>
        <sz val="10"/>
        <rFont val="Times New Roman"/>
        <family val="1"/>
        <charset val="204"/>
      </rPr>
      <t xml:space="preserve">                                   Необходимый объем средств на выплату пособия (тыс. рублей)                                                 (гр.4xгр.9+гр.5хгр.10+гр.11)</t>
    </r>
  </si>
  <si>
    <r>
      <rPr>
        <b/>
        <sz val="12"/>
        <rFont val="Times New Roman"/>
        <family val="1"/>
        <charset val="204"/>
      </rPr>
      <t xml:space="preserve">С2 </t>
    </r>
    <r>
      <rPr>
        <sz val="10"/>
        <rFont val="Times New Roman"/>
        <family val="1"/>
        <charset val="204"/>
      </rPr>
      <t xml:space="preserve">                                          Необходимый объем средств на выплату единовременного пособия (тыс.рублей)                                                 (гр.4xгр.9+гр.5хгр.10+гр.11)</t>
    </r>
  </si>
  <si>
    <t xml:space="preserve"> 1. Распределение межбюджетного трансферта между субъектами Российской Федерации на 2020 год</t>
  </si>
  <si>
    <t>Расчет потребности в субвенции из федерального бюджета  на осуществление переданных полномочий по назначению и выплате отдельных видов государственных пособий 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 организаций (прекращением деятельности, полномочий физическими лицами), на 2020 год</t>
  </si>
  <si>
    <t>Объем межбюджетного трансферта на 2020 год</t>
  </si>
  <si>
    <r>
      <rPr>
        <b/>
        <sz val="12"/>
        <rFont val="Times New Roman"/>
        <family val="1"/>
        <charset val="204"/>
      </rPr>
      <t xml:space="preserve">Пi    </t>
    </r>
    <r>
      <rPr>
        <b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(2019 года) на январь</t>
    </r>
  </si>
  <si>
    <r>
      <t>Размер выплаты пособия с учетом районного коэффициента</t>
    </r>
    <r>
      <rPr>
        <b/>
        <sz val="10"/>
        <rFont val="Times New Roman"/>
        <family val="1"/>
        <charset val="204"/>
      </rPr>
      <t xml:space="preserve"> (2019 года)</t>
    </r>
    <r>
      <rPr>
        <sz val="10"/>
        <rFont val="Times New Roman"/>
        <family val="1"/>
        <charset val="204"/>
      </rPr>
      <t xml:space="preserve"> (гр.6xгр.8)</t>
    </r>
  </si>
  <si>
    <r>
      <rPr>
        <b/>
        <sz val="12"/>
        <rFont val="Times New Roman"/>
        <family val="1"/>
        <charset val="204"/>
      </rPr>
      <t xml:space="preserve">Пi   </t>
    </r>
    <r>
      <rPr>
        <b/>
        <sz val="10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(индексация на 3,8%)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</si>
  <si>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 3,8%)</t>
    </r>
    <r>
      <rPr>
        <sz val="10"/>
        <rFont val="Times New Roman"/>
        <family val="1"/>
        <charset val="204"/>
      </rPr>
      <t xml:space="preserve"> (гр.7xгр.8)</t>
    </r>
  </si>
  <si>
    <t>Расчет необходимого объема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детей»,  на 2020 год</t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</si>
  <si>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(2019 года)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</si>
  <si>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(индексация на 3,8%)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</si>
  <si>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(2019 года)</t>
    </r>
    <r>
      <rPr>
        <sz val="10"/>
        <rFont val="Times New Roman"/>
        <family val="1"/>
        <charset val="204"/>
      </rPr>
      <t xml:space="preserve"> (гр.4xгр.6)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</si>
  <si>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(индексация на 3,8%)</t>
    </r>
    <r>
      <rPr>
        <sz val="10"/>
        <rFont val="Times New Roman"/>
        <family val="1"/>
        <charset val="204"/>
      </rPr>
      <t xml:space="preserve"> (гр.5xгр.6)</t>
    </r>
  </si>
  <si>
    <r>
      <rPr>
        <b/>
        <sz val="12"/>
        <rFont val="Times New Roman"/>
        <family val="1"/>
        <charset val="204"/>
      </rPr>
      <t xml:space="preserve">П1                  </t>
    </r>
    <r>
      <rPr>
        <sz val="10"/>
        <rFont val="Times New Roman"/>
        <family val="1"/>
        <charset val="204"/>
      </rPr>
      <t xml:space="preserve">Размер выплаты пособия на первого ребенка </t>
    </r>
    <r>
      <rPr>
        <b/>
        <sz val="10"/>
        <rFont val="Times New Roman"/>
        <family val="1"/>
        <charset val="204"/>
      </rPr>
      <t>(2019 года)</t>
    </r>
  </si>
  <si>
    <r>
      <rPr>
        <b/>
        <sz val="12"/>
        <rFont val="Times New Roman"/>
        <family val="1"/>
        <charset val="204"/>
      </rPr>
      <t xml:space="preserve">П1               </t>
    </r>
    <r>
      <rPr>
        <sz val="10"/>
        <rFont val="Times New Roman"/>
        <family val="1"/>
        <charset val="204"/>
      </rPr>
      <t xml:space="preserve"> Размер выплаты пособия на первого ребенка </t>
    </r>
    <r>
      <rPr>
        <b/>
        <sz val="10"/>
        <rFont val="Times New Roman"/>
        <family val="1"/>
        <charset val="204"/>
      </rPr>
      <t>(индексация на 3,8%)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</si>
  <si>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(2019 года) </t>
    </r>
    <r>
      <rPr>
        <sz val="10"/>
        <rFont val="Times New Roman"/>
        <family val="1"/>
        <charset val="204"/>
      </rPr>
      <t>(гр.10xгр.12)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</si>
  <si>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(индексация на 3,8%)</t>
    </r>
    <r>
      <rPr>
        <sz val="10"/>
        <rFont val="Times New Roman"/>
        <family val="1"/>
        <charset val="204"/>
      </rPr>
      <t xml:space="preserve"> (гр.11xгр.12)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</si>
  <si>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(2019 года)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</si>
  <si>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(индексация на 3,8%)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</si>
  <si>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(2019 года)</t>
    </r>
    <r>
      <rPr>
        <sz val="10"/>
        <rFont val="Times New Roman"/>
        <family val="1"/>
        <charset val="204"/>
      </rPr>
      <t xml:space="preserve"> (гр.16xгр.18)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</si>
  <si>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 xml:space="preserve">(индексация на 3,8%) </t>
    </r>
    <r>
      <rPr>
        <sz val="10"/>
        <rFont val="Times New Roman"/>
        <family val="1"/>
        <charset val="204"/>
      </rPr>
      <t>(гр.17xгр.18)</t>
    </r>
  </si>
  <si>
    <r>
      <rPr>
        <b/>
        <sz val="12"/>
        <rFont val="Times New Roman"/>
        <family val="1"/>
        <charset val="204"/>
      </rPr>
      <t xml:space="preserve">Дi  </t>
    </r>
    <r>
      <rPr>
        <sz val="10"/>
        <rFont val="Times New Roman"/>
        <family val="1"/>
        <charset val="204"/>
      </rPr>
      <t xml:space="preserve">    Расходы на осуществление переданного полномочия                             (не более 1,5%)                                       (рублей)  </t>
    </r>
  </si>
  <si>
    <r>
      <rPr>
        <b/>
        <sz val="12"/>
        <rFont val="Times New Roman"/>
        <family val="1"/>
        <charset val="204"/>
      </rPr>
      <t xml:space="preserve">Дi      </t>
    </r>
    <r>
      <rPr>
        <b/>
        <sz val="10"/>
        <rFont val="Times New Roman"/>
        <family val="1"/>
        <charset val="204"/>
      </rPr>
      <t xml:space="preserve">                                      </t>
    </r>
    <r>
      <rPr>
        <sz val="10"/>
        <rFont val="Times New Roman"/>
        <family val="1"/>
        <charset val="204"/>
      </rPr>
      <t>Расходы на осуществление переданного полномочия                             (не более 1,5%)                                       (рублей)</t>
    </r>
  </si>
  <si>
    <t>Расчет необходимого объема средств из федерального бюджета на выплату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детей», на 2020 год</t>
  </si>
  <si>
    <t xml:space="preserve">Расчет необходимого объема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детей», на 2020 год </t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</si>
  <si>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размер пособия (за весь период выплаты </t>
    </r>
    <r>
      <rPr>
        <b/>
        <sz val="10"/>
        <rFont val="Times New Roman"/>
        <family val="1"/>
        <charset val="204"/>
      </rPr>
      <t>(2020 года) на январь</t>
    </r>
  </si>
  <si>
    <r>
      <rPr>
        <b/>
        <sz val="12"/>
        <rFont val="Times New Roman"/>
        <family val="1"/>
        <charset val="204"/>
      </rPr>
      <t xml:space="preserve">Пi               </t>
    </r>
    <r>
      <rPr>
        <sz val="10"/>
        <rFont val="Times New Roman"/>
        <family val="1"/>
        <charset val="204"/>
      </rPr>
      <t xml:space="preserve">  размер пособия (за весь период выплаты</t>
    </r>
    <r>
      <rPr>
        <b/>
        <sz val="10"/>
        <rFont val="Times New Roman"/>
        <family val="1"/>
        <charset val="204"/>
      </rPr>
      <t xml:space="preserve"> (индексация на 3,8%)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</si>
  <si>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(2019 года)</t>
    </r>
    <r>
      <rPr>
        <sz val="10"/>
        <rFont val="Times New Roman"/>
        <family val="1"/>
        <charset val="204"/>
      </rPr>
      <t xml:space="preserve"> (гр.6xгр.8)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</si>
  <si>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3,8%)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</si>
  <si>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>Дi</t>
    </r>
    <r>
      <rPr>
        <sz val="10"/>
        <rFont val="Times New Roman"/>
        <family val="1"/>
        <charset val="204"/>
      </rPr>
      <t xml:space="preserve">                   Расходы на осуществление переданного полномочия                             (не более 1,5%)                                       (рублей)</t>
    </r>
  </si>
  <si>
    <t>Расчет необходимого объема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  «О государственных пособиях гражданам, имеющим детей», на 2020 год</t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</si>
  <si>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       размер единовременного пособия                            </t>
    </r>
    <r>
      <rPr>
        <b/>
        <sz val="10"/>
        <rFont val="Times New Roman"/>
        <family val="1"/>
        <charset val="204"/>
      </rPr>
      <t>(индексация на 3,8%)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</si>
  <si>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 xml:space="preserve">(2019 года) </t>
    </r>
    <r>
      <rPr>
        <sz val="10"/>
        <rFont val="Times New Roman"/>
        <family val="1"/>
        <charset val="204"/>
      </rPr>
      <t>(гр.6xгр.8)</t>
    </r>
  </si>
  <si>
    <r>
      <rPr>
        <b/>
        <sz val="12"/>
        <rFont val="Times New Roman"/>
        <family val="1"/>
        <charset val="204"/>
      </rPr>
      <t xml:space="preserve">Дi </t>
    </r>
    <r>
      <rPr>
        <sz val="10"/>
        <rFont val="Times New Roman"/>
        <family val="1"/>
        <charset val="204"/>
      </rPr>
      <t xml:space="preserve"> Расходы на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</si>
  <si>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Пi  </t>
    </r>
    <r>
      <rPr>
        <sz val="10"/>
        <rFont val="Times New Roman"/>
        <family val="1"/>
        <charset val="204"/>
      </rPr>
      <t xml:space="preserve">                     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(2019 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</si>
</sst>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0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9" applyNumberFormat="0" applyAlignment="0" applyProtection="0"/>
    <xf numFmtId="0" fontId="11" fillId="27" borderId="10" applyNumberFormat="0" applyAlignment="0" applyProtection="0"/>
    <xf numFmtId="0" fontId="12" fillId="27" borderId="9" applyNumberFormat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28" borderId="15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8" fillId="0" borderId="0"/>
    <xf numFmtId="0" fontId="22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8" fillId="31" borderId="16" applyNumberFormat="0" applyFont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0" applyNumberFormat="0" applyBorder="0" applyAlignment="0" applyProtection="0"/>
  </cellStyleXfs>
  <cellXfs count="104"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33" borderId="2" xfId="0" applyNumberFormat="1" applyFont="1" applyFill="1" applyBorder="1" applyAlignment="1">
      <alignment horizontal="center" vertical="center"/>
    </xf>
    <xf numFmtId="1" fontId="2" fillId="3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5" fillId="3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4" fontId="27" fillId="3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27" fillId="3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/>
    <xf numFmtId="3" fontId="2" fillId="33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" fontId="5" fillId="33" borderId="2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164" fontId="5" fillId="33" borderId="2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1" fillId="34" borderId="0" xfId="0" applyFont="1" applyFill="1"/>
    <xf numFmtId="3" fontId="1" fillId="3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2" fontId="2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1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4" borderId="3" xfId="0" applyNumberFormat="1" applyFont="1" applyFill="1" applyBorder="1" applyAlignment="1">
      <alignment horizontal="center" vertical="center"/>
    </xf>
    <xf numFmtId="1" fontId="2" fillId="33" borderId="3" xfId="0" applyNumberFormat="1" applyFont="1" applyFill="1" applyBorder="1" applyAlignment="1">
      <alignment horizontal="center" vertical="center"/>
    </xf>
    <xf numFmtId="3" fontId="2" fillId="33" borderId="3" xfId="0" applyNumberFormat="1" applyFont="1" applyFill="1" applyBorder="1" applyAlignment="1">
      <alignment horizontal="center" vertical="center"/>
    </xf>
    <xf numFmtId="3" fontId="5" fillId="33" borderId="3" xfId="0" applyNumberFormat="1" applyFont="1" applyFill="1" applyBorder="1" applyAlignment="1">
      <alignment horizontal="right" vertical="center"/>
    </xf>
    <xf numFmtId="4" fontId="5" fillId="33" borderId="3" xfId="0" applyNumberFormat="1" applyFont="1" applyFill="1" applyBorder="1" applyAlignment="1">
      <alignment horizontal="right" vertical="center"/>
    </xf>
    <xf numFmtId="164" fontId="5" fillId="33" borderId="3" xfId="0" applyNumberFormat="1" applyFont="1" applyFill="1" applyBorder="1" applyAlignment="1">
      <alignment horizontal="right" vertical="center"/>
    </xf>
    <xf numFmtId="3" fontId="2" fillId="33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 wrapText="1"/>
    </xf>
    <xf numFmtId="4" fontId="2" fillId="34" borderId="3" xfId="0" applyNumberFormat="1" applyFont="1" applyFill="1" applyBorder="1" applyAlignment="1">
      <alignment horizontal="right" vertical="center" wrapText="1"/>
    </xf>
    <xf numFmtId="164" fontId="2" fillId="34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34" borderId="3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2" fillId="3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2" fillId="0" borderId="2" xfId="0" applyFont="1" applyBorder="1" applyAlignment="1">
      <alignment vertical="center" wrapText="1"/>
    </xf>
    <xf numFmtId="0" fontId="1" fillId="35" borderId="0" xfId="0" applyFont="1" applyFill="1"/>
    <xf numFmtId="0" fontId="1" fillId="35" borderId="3" xfId="0" applyFont="1" applyFill="1" applyBorder="1"/>
    <xf numFmtId="164" fontId="5" fillId="35" borderId="3" xfId="0" applyNumberFormat="1" applyFont="1" applyFill="1" applyBorder="1" applyAlignment="1">
      <alignment horizontal="right" vertical="center"/>
    </xf>
    <xf numFmtId="4" fontId="27" fillId="35" borderId="3" xfId="0" applyNumberFormat="1" applyFont="1" applyFill="1" applyBorder="1" applyAlignment="1">
      <alignment horizontal="right" vertical="center" wrapText="1"/>
    </xf>
    <xf numFmtId="4" fontId="28" fillId="0" borderId="0" xfId="0" applyNumberFormat="1" applyFont="1"/>
    <xf numFmtId="4" fontId="29" fillId="0" borderId="0" xfId="0" applyNumberFormat="1" applyFont="1"/>
    <xf numFmtId="4" fontId="28" fillId="34" borderId="0" xfId="0" applyNumberFormat="1" applyFont="1" applyFill="1"/>
    <xf numFmtId="164" fontId="29" fillId="0" borderId="3" xfId="0" applyNumberFormat="1" applyFont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164" fontId="31" fillId="35" borderId="3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64" fontId="27" fillId="0" borderId="1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4" fontId="28" fillId="36" borderId="0" xfId="0" applyNumberFormat="1" applyFont="1" applyFill="1"/>
    <xf numFmtId="4" fontId="2" fillId="34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8" fillId="3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60">
    <cellStyle name="20% — акцент1" xfId="1" builtinId="30" customBuiltin="1"/>
    <cellStyle name="20% - Акцент1 2" xfId="2"/>
    <cellStyle name="20% — акцент2" xfId="3" builtinId="34" customBuiltin="1"/>
    <cellStyle name="20% - Акцент2 2" xfId="4"/>
    <cellStyle name="20% — акцент3" xfId="5" builtinId="38" customBuiltin="1"/>
    <cellStyle name="20% - Акцент3 2" xfId="6"/>
    <cellStyle name="20% — акцент4" xfId="7" builtinId="42" customBuiltin="1"/>
    <cellStyle name="20% - Акцент4 2" xfId="8"/>
    <cellStyle name="20% — акцент5" xfId="9" builtinId="46" customBuiltin="1"/>
    <cellStyle name="20% - Акцент5 2" xfId="10"/>
    <cellStyle name="20% — акцент6" xfId="11" builtinId="50" customBuiltin="1"/>
    <cellStyle name="20% - Акцент6 2" xfId="12"/>
    <cellStyle name="40% — акцент1" xfId="13" builtinId="31" customBuiltin="1"/>
    <cellStyle name="40% - Акцент1 2" xfId="14"/>
    <cellStyle name="40% — акцент2" xfId="15" builtinId="35" customBuiltin="1"/>
    <cellStyle name="40% - Акцент2 2" xfId="16"/>
    <cellStyle name="40% — акцент3" xfId="17" builtinId="39" customBuiltin="1"/>
    <cellStyle name="40% - Акцент3 2" xfId="18"/>
    <cellStyle name="40% — акцент4" xfId="19" builtinId="43" customBuiltin="1"/>
    <cellStyle name="40% - Акцент4 2" xfId="20"/>
    <cellStyle name="40% — акцент5" xfId="21" builtinId="47" customBuiltin="1"/>
    <cellStyle name="40% - Акцент5 2" xfId="22"/>
    <cellStyle name="40% — акцент6" xfId="23" builtinId="51" customBuiltin="1"/>
    <cellStyle name="40% - Акцент6 2" xfId="24"/>
    <cellStyle name="60% — акцент1" xfId="25" builtinId="32" customBuiltin="1"/>
    <cellStyle name="60% — акцент2" xfId="26" builtinId="36" customBuiltin="1"/>
    <cellStyle name="60% — акцент3" xfId="27" builtinId="40" customBuiltin="1"/>
    <cellStyle name="60% — акцент4" xfId="28" builtinId="44" customBuiltin="1"/>
    <cellStyle name="60% — акцент5" xfId="29" builtinId="48" customBuiltin="1"/>
    <cellStyle name="60% — акцент6" xfId="30" builtinId="52" customBuiltin="1"/>
    <cellStyle name="Акцент1" xfId="31" builtinId="29" customBuiltin="1"/>
    <cellStyle name="Акцент2" xfId="32" builtinId="33" customBuiltin="1"/>
    <cellStyle name="Акцент3" xfId="33" builtinId="37" customBuiltin="1"/>
    <cellStyle name="Акцент4" xfId="34" builtinId="41" customBuiltin="1"/>
    <cellStyle name="Акцент5" xfId="35" builtinId="45" customBuiltin="1"/>
    <cellStyle name="Акцент6" xfId="36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Итог" xfId="44" builtinId="25" customBuiltin="1"/>
    <cellStyle name="Контрольная ячейка" xfId="45" builtinId="23" customBuiltin="1"/>
    <cellStyle name="Название" xfId="46" builtinId="15" customBuiltin="1"/>
    <cellStyle name="Нейтральный" xfId="47" builtinId="28" customBuiltin="1"/>
    <cellStyle name="Обычный" xfId="0" builtinId="0"/>
    <cellStyle name="Обычный 2" xfId="48"/>
    <cellStyle name="Обычный 2 2" xfId="49"/>
    <cellStyle name="Обычный 3" xfId="50"/>
    <cellStyle name="Обычный 4" xfId="51"/>
    <cellStyle name="Плохой" xfId="52" builtinId="27" customBuiltin="1"/>
    <cellStyle name="Пояснение" xfId="53" builtinId="53" customBuiltin="1"/>
    <cellStyle name="Примечание" xfId="54" builtinId="10" customBuiltin="1"/>
    <cellStyle name="Примечание 2" xfId="55"/>
    <cellStyle name="Примечание 3" xfId="56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tabSelected="1" topLeftCell="B1" zoomScaleNormal="100" workbookViewId="0">
      <selection activeCell="I4" sqref="I1:M1048576"/>
    </sheetView>
  </sheetViews>
  <sheetFormatPr defaultRowHeight="12.75" x14ac:dyDescent="0.2"/>
  <cols>
    <col min="1" max="1" width="3.85546875" customWidth="1"/>
    <col min="2" max="2" width="43.5703125" customWidth="1"/>
    <col min="3" max="3" width="28.42578125" customWidth="1"/>
    <col min="4" max="4" width="33" customWidth="1"/>
    <col min="5" max="5" width="30.7109375" customWidth="1"/>
    <col min="6" max="6" width="37.42578125" customWidth="1"/>
    <col min="7" max="7" width="28" customWidth="1"/>
    <col min="8" max="8" width="2.7109375" customWidth="1"/>
  </cols>
  <sheetData>
    <row r="1" spans="1:8" ht="15.75" x14ac:dyDescent="0.25">
      <c r="B1" s="89" t="s">
        <v>124</v>
      </c>
      <c r="C1" s="89"/>
      <c r="D1" s="89"/>
      <c r="E1" s="89"/>
      <c r="F1" s="89"/>
      <c r="G1" s="89"/>
    </row>
    <row r="2" spans="1:8" ht="21.75" customHeight="1" x14ac:dyDescent="0.2">
      <c r="A2" s="1"/>
      <c r="B2" s="1"/>
      <c r="C2" s="1"/>
      <c r="D2" s="1"/>
      <c r="E2" s="1"/>
      <c r="F2" s="1"/>
      <c r="G2" s="2" t="s">
        <v>0</v>
      </c>
    </row>
    <row r="3" spans="1:8" ht="65.25" customHeight="1" x14ac:dyDescent="0.2">
      <c r="A3" s="88" t="s">
        <v>125</v>
      </c>
      <c r="B3" s="88"/>
      <c r="C3" s="88"/>
      <c r="D3" s="88"/>
      <c r="E3" s="88"/>
      <c r="F3" s="88"/>
      <c r="G3" s="88"/>
    </row>
    <row r="4" spans="1:8" ht="42.75" customHeight="1" x14ac:dyDescent="0.2">
      <c r="A4" s="91" t="s">
        <v>1</v>
      </c>
      <c r="B4" s="91" t="s">
        <v>2</v>
      </c>
      <c r="C4" s="90" t="s">
        <v>89</v>
      </c>
      <c r="D4" s="90"/>
      <c r="E4" s="90"/>
      <c r="F4" s="90"/>
      <c r="G4" s="81" t="s">
        <v>126</v>
      </c>
      <c r="H4" s="66"/>
    </row>
    <row r="5" spans="1:8" ht="259.5" customHeight="1" x14ac:dyDescent="0.2">
      <c r="A5" s="91"/>
      <c r="B5" s="91"/>
      <c r="C5" s="37" t="s">
        <v>92</v>
      </c>
      <c r="D5" s="37" t="s">
        <v>93</v>
      </c>
      <c r="E5" s="37" t="s">
        <v>94</v>
      </c>
      <c r="F5" s="37" t="s">
        <v>95</v>
      </c>
      <c r="G5" s="37" t="s">
        <v>96</v>
      </c>
      <c r="H5" s="66"/>
    </row>
    <row r="6" spans="1:8" ht="15.75" customHeight="1" x14ac:dyDescent="0.2">
      <c r="A6" s="30">
        <v>1</v>
      </c>
      <c r="B6" s="37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66"/>
    </row>
    <row r="7" spans="1:8" ht="14.25" customHeight="1" x14ac:dyDescent="0.2">
      <c r="A7" s="30"/>
      <c r="B7" s="38" t="s">
        <v>3</v>
      </c>
      <c r="C7" s="36">
        <f>SUM(C9:C95)</f>
        <v>187.30000000000004</v>
      </c>
      <c r="D7" s="36">
        <f>SUM(D9:D95)</f>
        <v>41.899999999999991</v>
      </c>
      <c r="E7" s="36">
        <f>SUM(E9:E95)</f>
        <v>7208180.7000000011</v>
      </c>
      <c r="F7" s="36">
        <f>SUM(F9:F95)</f>
        <v>71089932.600000024</v>
      </c>
      <c r="G7" s="36">
        <f>SUM(G9:G95)</f>
        <v>79369484.599999964</v>
      </c>
      <c r="H7" s="66"/>
    </row>
    <row r="8" spans="1:8" ht="14.25" customHeight="1" x14ac:dyDescent="0.2">
      <c r="A8" s="30"/>
      <c r="B8" s="82"/>
      <c r="C8" s="39"/>
      <c r="D8" s="39"/>
      <c r="E8" s="39"/>
      <c r="F8" s="73"/>
      <c r="G8" s="74"/>
      <c r="H8" s="66"/>
    </row>
    <row r="9" spans="1:8" s="28" customFormat="1" ht="14.25" customHeight="1" x14ac:dyDescent="0.2">
      <c r="A9" s="30">
        <v>1</v>
      </c>
      <c r="B9" s="58" t="s">
        <v>106</v>
      </c>
      <c r="C9" s="40">
        <f>'Приложение 4'!L8</f>
        <v>0</v>
      </c>
      <c r="D9" s="40">
        <f>'Приложение 5'!L8</f>
        <v>0</v>
      </c>
      <c r="E9" s="40">
        <f>'Приложение 2'!L8</f>
        <v>27239.3</v>
      </c>
      <c r="F9" s="40">
        <f>'Приложение 3'!V9</f>
        <v>240824.2</v>
      </c>
      <c r="G9" s="56">
        <f>C9+D9+E9+F9</f>
        <v>268063.5</v>
      </c>
      <c r="H9" s="66"/>
    </row>
    <row r="10" spans="1:8" s="28" customFormat="1" ht="14.25" customHeight="1" x14ac:dyDescent="0.2">
      <c r="A10" s="30">
        <v>2</v>
      </c>
      <c r="B10" s="58" t="s">
        <v>55</v>
      </c>
      <c r="C10" s="40">
        <f>'Приложение 4'!L9</f>
        <v>0</v>
      </c>
      <c r="D10" s="40">
        <f>'Приложение 5'!L9</f>
        <v>0</v>
      </c>
      <c r="E10" s="40">
        <f>'Приложение 2'!L9</f>
        <v>31028.5</v>
      </c>
      <c r="F10" s="40">
        <f>'Приложение 3'!V10</f>
        <v>251650.5</v>
      </c>
      <c r="G10" s="56">
        <f t="shared" ref="G10:G69" si="0">C10+D10+E10+F10</f>
        <v>282679</v>
      </c>
      <c r="H10" s="66"/>
    </row>
    <row r="11" spans="1:8" s="28" customFormat="1" ht="14.25" customHeight="1" x14ac:dyDescent="0.2">
      <c r="A11" s="30">
        <v>3</v>
      </c>
      <c r="B11" s="58" t="s">
        <v>39</v>
      </c>
      <c r="C11" s="40">
        <f>'Приложение 4'!L10</f>
        <v>0</v>
      </c>
      <c r="D11" s="40">
        <f>'Приложение 5'!L10</f>
        <v>0</v>
      </c>
      <c r="E11" s="40">
        <f>'Приложение 2'!L10</f>
        <v>193844</v>
      </c>
      <c r="F11" s="40">
        <f>'Приложение 3'!V11</f>
        <v>2215849.5</v>
      </c>
      <c r="G11" s="56">
        <f t="shared" si="0"/>
        <v>2409693.5</v>
      </c>
      <c r="H11" s="66"/>
    </row>
    <row r="12" spans="1:8" s="28" customFormat="1" ht="14.25" customHeight="1" x14ac:dyDescent="0.2">
      <c r="A12" s="30">
        <v>4</v>
      </c>
      <c r="B12" s="58" t="s">
        <v>56</v>
      </c>
      <c r="C12" s="40">
        <f>'Приложение 4'!L11</f>
        <v>0</v>
      </c>
      <c r="D12" s="40">
        <f>'Приложение 5'!L11</f>
        <v>0</v>
      </c>
      <c r="E12" s="40">
        <f>'Приложение 2'!L11</f>
        <v>90631.7</v>
      </c>
      <c r="F12" s="40">
        <f>'Приложение 3'!V12</f>
        <v>821786.9</v>
      </c>
      <c r="G12" s="56">
        <f t="shared" si="0"/>
        <v>912418.6</v>
      </c>
      <c r="H12" s="66"/>
    </row>
    <row r="13" spans="1:8" s="28" customFormat="1" ht="14.25" customHeight="1" x14ac:dyDescent="0.2">
      <c r="A13" s="30">
        <v>5</v>
      </c>
      <c r="B13" s="58" t="s">
        <v>30</v>
      </c>
      <c r="C13" s="40">
        <f>'Приложение 4'!L12</f>
        <v>0</v>
      </c>
      <c r="D13" s="40">
        <f>'Приложение 5'!L12</f>
        <v>0</v>
      </c>
      <c r="E13" s="40">
        <f>'Приложение 2'!L12</f>
        <v>526868.1</v>
      </c>
      <c r="F13" s="40">
        <f>'Приложение 3'!V13</f>
        <v>3970474.3</v>
      </c>
      <c r="G13" s="56">
        <f t="shared" si="0"/>
        <v>4497342.3999999994</v>
      </c>
      <c r="H13" s="66"/>
    </row>
    <row r="14" spans="1:8" s="28" customFormat="1" ht="14.25" customHeight="1" x14ac:dyDescent="0.2">
      <c r="A14" s="30">
        <v>6</v>
      </c>
      <c r="B14" s="58" t="s">
        <v>31</v>
      </c>
      <c r="C14" s="40">
        <f>'Приложение 4'!L13</f>
        <v>0</v>
      </c>
      <c r="D14" s="40">
        <f>'Приложение 5'!L13</f>
        <v>0</v>
      </c>
      <c r="E14" s="40">
        <f>'Приложение 2'!L13</f>
        <v>183398.39999999999</v>
      </c>
      <c r="F14" s="40">
        <f>'Приложение 3'!V14</f>
        <v>2369637.6</v>
      </c>
      <c r="G14" s="56">
        <f t="shared" si="0"/>
        <v>2553036</v>
      </c>
      <c r="H14" s="66"/>
    </row>
    <row r="15" spans="1:8" s="28" customFormat="1" ht="14.25" customHeight="1" x14ac:dyDescent="0.2">
      <c r="A15" s="30">
        <v>7</v>
      </c>
      <c r="B15" s="58" t="s">
        <v>107</v>
      </c>
      <c r="C15" s="40">
        <f>'Приложение 4'!L14</f>
        <v>0</v>
      </c>
      <c r="D15" s="40">
        <f>'Приложение 5'!L14</f>
        <v>0</v>
      </c>
      <c r="E15" s="40">
        <f>'Приложение 2'!L14</f>
        <v>95390.1</v>
      </c>
      <c r="F15" s="40">
        <f>'Приложение 3'!V15</f>
        <v>754937.8</v>
      </c>
      <c r="G15" s="56">
        <f t="shared" si="0"/>
        <v>850327.9</v>
      </c>
      <c r="H15" s="66"/>
    </row>
    <row r="16" spans="1:8" s="28" customFormat="1" ht="14.25" customHeight="1" x14ac:dyDescent="0.2">
      <c r="A16" s="30">
        <v>8</v>
      </c>
      <c r="B16" s="58" t="s">
        <v>34</v>
      </c>
      <c r="C16" s="40">
        <f>'Приложение 4'!L15</f>
        <v>0</v>
      </c>
      <c r="D16" s="40">
        <f>'Приложение 5'!L15</f>
        <v>0</v>
      </c>
      <c r="E16" s="40">
        <f>'Приложение 2'!L15</f>
        <v>21855.9</v>
      </c>
      <c r="F16" s="40">
        <f>'Приложение 3'!V16</f>
        <v>183832.3</v>
      </c>
      <c r="G16" s="56">
        <f t="shared" si="0"/>
        <v>205688.19999999998</v>
      </c>
      <c r="H16" s="66"/>
    </row>
    <row r="17" spans="1:8" s="28" customFormat="1" ht="14.25" customHeight="1" x14ac:dyDescent="0.2">
      <c r="A17" s="30">
        <v>9</v>
      </c>
      <c r="B17" s="58" t="s">
        <v>108</v>
      </c>
      <c r="C17" s="40">
        <f>'Приложение 4'!L16</f>
        <v>0</v>
      </c>
      <c r="D17" s="40">
        <f>'Приложение 5'!L16</f>
        <v>0</v>
      </c>
      <c r="E17" s="40">
        <f>'Приложение 2'!L16</f>
        <v>36955.599999999999</v>
      </c>
      <c r="F17" s="40">
        <f>'Приложение 3'!V17</f>
        <v>302037.8</v>
      </c>
      <c r="G17" s="56">
        <f t="shared" si="0"/>
        <v>338993.39999999997</v>
      </c>
      <c r="H17" s="66"/>
    </row>
    <row r="18" spans="1:8" s="28" customFormat="1" ht="14.25" customHeight="1" x14ac:dyDescent="0.2">
      <c r="A18" s="30">
        <v>10</v>
      </c>
      <c r="B18" s="58" t="s">
        <v>21</v>
      </c>
      <c r="C18" s="40">
        <f>'Приложение 4'!L17</f>
        <v>3.8</v>
      </c>
      <c r="D18" s="40">
        <f>'Приложение 5'!L17</f>
        <v>0.8</v>
      </c>
      <c r="E18" s="40">
        <f>'Приложение 2'!L17</f>
        <v>21853.3</v>
      </c>
      <c r="F18" s="40">
        <f>'Приложение 3'!V18</f>
        <v>230992.5</v>
      </c>
      <c r="G18" s="56">
        <f t="shared" si="0"/>
        <v>252850.4</v>
      </c>
      <c r="H18" s="66"/>
    </row>
    <row r="19" spans="1:8" s="28" customFormat="1" ht="14.25" customHeight="1" x14ac:dyDescent="0.2">
      <c r="A19" s="30">
        <v>11</v>
      </c>
      <c r="B19" s="58" t="s">
        <v>22</v>
      </c>
      <c r="C19" s="40">
        <f>'Приложение 4'!L18</f>
        <v>0</v>
      </c>
      <c r="D19" s="40">
        <f>'Приложение 5'!L18</f>
        <v>0</v>
      </c>
      <c r="E19" s="40">
        <f>'Приложение 2'!L18</f>
        <v>30068</v>
      </c>
      <c r="F19" s="40">
        <f>'Приложение 3'!V19</f>
        <v>339592.7</v>
      </c>
      <c r="G19" s="56">
        <f t="shared" si="0"/>
        <v>369660.7</v>
      </c>
      <c r="H19" s="66"/>
    </row>
    <row r="20" spans="1:8" s="28" customFormat="1" ht="14.25" customHeight="1" x14ac:dyDescent="0.2">
      <c r="A20" s="30">
        <v>12</v>
      </c>
      <c r="B20" s="58" t="s">
        <v>85</v>
      </c>
      <c r="C20" s="40">
        <f>'Приложение 4'!L19</f>
        <v>0</v>
      </c>
      <c r="D20" s="40">
        <f>'Приложение 5'!L19</f>
        <v>0</v>
      </c>
      <c r="E20" s="40">
        <f>'Приложение 2'!L19</f>
        <v>126736.1</v>
      </c>
      <c r="F20" s="40">
        <f>'Приложение 3'!V20</f>
        <v>1059042.7</v>
      </c>
      <c r="G20" s="56">
        <f t="shared" si="0"/>
        <v>1185778.8</v>
      </c>
      <c r="H20" s="66"/>
    </row>
    <row r="21" spans="1:8" s="28" customFormat="1" ht="14.25" customHeight="1" x14ac:dyDescent="0.2">
      <c r="A21" s="30">
        <v>13</v>
      </c>
      <c r="B21" s="58" t="s">
        <v>40</v>
      </c>
      <c r="C21" s="40">
        <f>'Приложение 4'!L20</f>
        <v>3.2</v>
      </c>
      <c r="D21" s="40">
        <f>'Приложение 5'!L20</f>
        <v>0.7</v>
      </c>
      <c r="E21" s="40">
        <f>'Приложение 2'!L20</f>
        <v>27839.4</v>
      </c>
      <c r="F21" s="40">
        <f>'Приложение 3'!V21</f>
        <v>276611.09999999998</v>
      </c>
      <c r="G21" s="56">
        <f t="shared" si="0"/>
        <v>304454.39999999997</v>
      </c>
      <c r="H21" s="66"/>
    </row>
    <row r="22" spans="1:8" s="28" customFormat="1" ht="14.25" customHeight="1" x14ac:dyDescent="0.2">
      <c r="A22" s="30">
        <v>14</v>
      </c>
      <c r="B22" s="58" t="s">
        <v>41</v>
      </c>
      <c r="C22" s="40">
        <f>'Приложение 4'!L21</f>
        <v>0</v>
      </c>
      <c r="D22" s="40">
        <f>'Приложение 5'!L21</f>
        <v>0</v>
      </c>
      <c r="E22" s="40">
        <f>'Приложение 2'!L21</f>
        <v>17944</v>
      </c>
      <c r="F22" s="40">
        <f>'Приложение 3'!V22</f>
        <v>193349.6</v>
      </c>
      <c r="G22" s="56">
        <f t="shared" si="0"/>
        <v>211293.6</v>
      </c>
      <c r="H22" s="66"/>
    </row>
    <row r="23" spans="1:8" s="28" customFormat="1" ht="14.25" customHeight="1" x14ac:dyDescent="0.2">
      <c r="A23" s="30">
        <v>15</v>
      </c>
      <c r="B23" s="58" t="s">
        <v>67</v>
      </c>
      <c r="C23" s="40">
        <f>'Приложение 4'!L22</f>
        <v>0</v>
      </c>
      <c r="D23" s="40">
        <f>'Приложение 5'!L22</f>
        <v>0</v>
      </c>
      <c r="E23" s="40">
        <f>'Приложение 2'!L22</f>
        <v>93410.1</v>
      </c>
      <c r="F23" s="40">
        <f>'Приложение 3'!V23</f>
        <v>808363.2</v>
      </c>
      <c r="G23" s="56">
        <f t="shared" si="0"/>
        <v>901773.29999999993</v>
      </c>
      <c r="H23" s="66"/>
    </row>
    <row r="24" spans="1:8" s="28" customFormat="1" ht="14.25" customHeight="1" x14ac:dyDescent="0.2">
      <c r="A24" s="30">
        <v>16</v>
      </c>
      <c r="B24" s="58" t="s">
        <v>109</v>
      </c>
      <c r="C24" s="40">
        <f>'Приложение 4'!L23</f>
        <v>0</v>
      </c>
      <c r="D24" s="40">
        <f>'Приложение 5'!L23</f>
        <v>0</v>
      </c>
      <c r="E24" s="40">
        <f>'Приложение 2'!L23</f>
        <v>61943.8</v>
      </c>
      <c r="F24" s="40">
        <f>'Приложение 3'!V24</f>
        <v>536451.4</v>
      </c>
      <c r="G24" s="56">
        <f t="shared" si="0"/>
        <v>598395.20000000007</v>
      </c>
      <c r="H24" s="66"/>
    </row>
    <row r="25" spans="1:8" s="28" customFormat="1" ht="14.25" customHeight="1" x14ac:dyDescent="0.2">
      <c r="A25" s="30">
        <v>17</v>
      </c>
      <c r="B25" s="58" t="s">
        <v>110</v>
      </c>
      <c r="C25" s="40">
        <f>'Приложение 4'!L24</f>
        <v>6.4</v>
      </c>
      <c r="D25" s="40">
        <f>'Приложение 5'!L24</f>
        <v>1.4</v>
      </c>
      <c r="E25" s="40">
        <f>'Приложение 2'!L24</f>
        <v>102355.1</v>
      </c>
      <c r="F25" s="40">
        <f>'Приложение 3'!V25</f>
        <v>1148561.2</v>
      </c>
      <c r="G25" s="56">
        <f t="shared" si="0"/>
        <v>1250924.0999999999</v>
      </c>
      <c r="H25" s="66"/>
    </row>
    <row r="26" spans="1:8" s="28" customFormat="1" ht="14.25" customHeight="1" x14ac:dyDescent="0.2">
      <c r="A26" s="30">
        <v>18</v>
      </c>
      <c r="B26" s="58" t="s">
        <v>57</v>
      </c>
      <c r="C26" s="40">
        <f>'Приложение 4'!L25</f>
        <v>0</v>
      </c>
      <c r="D26" s="40">
        <f>'Приложение 5'!L25</f>
        <v>0</v>
      </c>
      <c r="E26" s="40">
        <f>'Приложение 2'!L25</f>
        <v>90106.1</v>
      </c>
      <c r="F26" s="40">
        <f>'Приложение 3'!V26</f>
        <v>651541</v>
      </c>
      <c r="G26" s="56">
        <f t="shared" si="0"/>
        <v>741647.1</v>
      </c>
      <c r="H26" s="66"/>
    </row>
    <row r="27" spans="1:8" s="28" customFormat="1" ht="14.25" customHeight="1" x14ac:dyDescent="0.2">
      <c r="A27" s="30">
        <v>19</v>
      </c>
      <c r="B27" s="58" t="s">
        <v>42</v>
      </c>
      <c r="C27" s="40">
        <f>'Приложение 4'!L26</f>
        <v>0</v>
      </c>
      <c r="D27" s="40">
        <f>'Приложение 5'!L26</f>
        <v>0</v>
      </c>
      <c r="E27" s="40">
        <f>'Приложение 2'!L26</f>
        <v>52626.2</v>
      </c>
      <c r="F27" s="40">
        <f>'Приложение 3'!V27</f>
        <v>541667.80000000005</v>
      </c>
      <c r="G27" s="56">
        <f t="shared" si="0"/>
        <v>594294</v>
      </c>
      <c r="H27" s="66"/>
    </row>
    <row r="28" spans="1:8" s="28" customFormat="1" ht="14.25" customHeight="1" x14ac:dyDescent="0.2">
      <c r="A28" s="30">
        <v>20</v>
      </c>
      <c r="B28" s="58" t="s">
        <v>58</v>
      </c>
      <c r="C28" s="40">
        <f>'Приложение 4'!L27</f>
        <v>0</v>
      </c>
      <c r="D28" s="40">
        <f>'Приложение 5'!L27</f>
        <v>0</v>
      </c>
      <c r="E28" s="40">
        <f>'Приложение 2'!L27</f>
        <v>40571.599999999999</v>
      </c>
      <c r="F28" s="40">
        <f>'Приложение 3'!V28</f>
        <v>385073.4</v>
      </c>
      <c r="G28" s="56">
        <f t="shared" si="0"/>
        <v>425645</v>
      </c>
      <c r="H28" s="66"/>
    </row>
    <row r="29" spans="1:8" s="28" customFormat="1" ht="14.25" customHeight="1" x14ac:dyDescent="0.2">
      <c r="A29" s="30">
        <v>21</v>
      </c>
      <c r="B29" s="58" t="s">
        <v>32</v>
      </c>
      <c r="C29" s="40">
        <f>'Приложение 4'!L28</f>
        <v>0</v>
      </c>
      <c r="D29" s="40">
        <f>'Приложение 5'!L28</f>
        <v>0</v>
      </c>
      <c r="E29" s="40">
        <f>'Приложение 2'!L28</f>
        <v>577308.4</v>
      </c>
      <c r="F29" s="40">
        <f>'Приложение 3'!V29</f>
        <v>4293833</v>
      </c>
      <c r="G29" s="56">
        <f t="shared" si="0"/>
        <v>4871141.4000000004</v>
      </c>
      <c r="H29" s="66"/>
    </row>
    <row r="30" spans="1:8" s="28" customFormat="1" ht="14.25" customHeight="1" x14ac:dyDescent="0.2">
      <c r="A30" s="30">
        <v>22</v>
      </c>
      <c r="B30" s="59" t="s">
        <v>111</v>
      </c>
      <c r="C30" s="40">
        <f>'Приложение 4'!L29</f>
        <v>0</v>
      </c>
      <c r="D30" s="40">
        <f>'Приложение 5'!L29</f>
        <v>0</v>
      </c>
      <c r="E30" s="40">
        <f>'Приложение 2'!L29</f>
        <v>46848</v>
      </c>
      <c r="F30" s="40">
        <f>'Приложение 3'!V30</f>
        <v>463524.6</v>
      </c>
      <c r="G30" s="56">
        <f t="shared" si="0"/>
        <v>510372.6</v>
      </c>
      <c r="H30" s="66"/>
    </row>
    <row r="31" spans="1:8" s="28" customFormat="1" ht="14.25" customHeight="1" x14ac:dyDescent="0.2">
      <c r="A31" s="30">
        <v>23</v>
      </c>
      <c r="B31" s="58" t="s">
        <v>59</v>
      </c>
      <c r="C31" s="40">
        <f>'Приложение 4'!L30</f>
        <v>7.5</v>
      </c>
      <c r="D31" s="40">
        <f>'Приложение 5'!L30</f>
        <v>1.6</v>
      </c>
      <c r="E31" s="40">
        <f>'Приложение 2'!L30</f>
        <v>138401.20000000001</v>
      </c>
      <c r="F31" s="40">
        <f>'Приложение 3'!V31</f>
        <v>1303901.1000000001</v>
      </c>
      <c r="G31" s="56">
        <f t="shared" si="0"/>
        <v>1442311.4000000001</v>
      </c>
      <c r="H31" s="66"/>
    </row>
    <row r="32" spans="1:8" s="28" customFormat="1" ht="14.25" customHeight="1" x14ac:dyDescent="0.2">
      <c r="A32" s="30">
        <v>24</v>
      </c>
      <c r="B32" s="58" t="s">
        <v>66</v>
      </c>
      <c r="C32" s="40">
        <f>'Приложение 4'!L31</f>
        <v>4</v>
      </c>
      <c r="D32" s="40">
        <f>'Приложение 5'!L31</f>
        <v>1.7</v>
      </c>
      <c r="E32" s="40">
        <f>'Приложение 2'!L31</f>
        <v>93149.1</v>
      </c>
      <c r="F32" s="40">
        <f>'Приложение 3'!V32</f>
        <v>829972.8</v>
      </c>
      <c r="G32" s="56">
        <f t="shared" si="0"/>
        <v>923127.60000000009</v>
      </c>
      <c r="H32" s="66"/>
    </row>
    <row r="33" spans="1:8" s="28" customFormat="1" ht="14.25" customHeight="1" x14ac:dyDescent="0.2">
      <c r="A33" s="30">
        <v>25</v>
      </c>
      <c r="B33" s="58" t="s">
        <v>71</v>
      </c>
      <c r="C33" s="40">
        <f>'Приложение 4'!L32</f>
        <v>0</v>
      </c>
      <c r="D33" s="40">
        <f>'Приложение 5'!L32</f>
        <v>0</v>
      </c>
      <c r="E33" s="40">
        <f>'Приложение 2'!L32</f>
        <v>15720.1</v>
      </c>
      <c r="F33" s="40">
        <f>'Приложение 3'!V33</f>
        <v>189358.9</v>
      </c>
      <c r="G33" s="56">
        <f t="shared" si="0"/>
        <v>205079</v>
      </c>
      <c r="H33" s="66"/>
    </row>
    <row r="34" spans="1:8" s="28" customFormat="1" ht="14.25" customHeight="1" x14ac:dyDescent="0.2">
      <c r="A34" s="30">
        <v>26</v>
      </c>
      <c r="B34" s="58" t="s">
        <v>35</v>
      </c>
      <c r="C34" s="40">
        <f>'Приложение 4'!L33</f>
        <v>0</v>
      </c>
      <c r="D34" s="40">
        <f>'Приложение 5'!L33</f>
        <v>0</v>
      </c>
      <c r="E34" s="40">
        <f>'Приложение 2'!L33</f>
        <v>343798.8</v>
      </c>
      <c r="F34" s="40">
        <f>'Приложение 3'!V34</f>
        <v>3018560.7</v>
      </c>
      <c r="G34" s="56">
        <f t="shared" si="0"/>
        <v>3362359.5</v>
      </c>
      <c r="H34" s="66"/>
    </row>
    <row r="35" spans="1:8" s="28" customFormat="1" ht="14.25" customHeight="1" x14ac:dyDescent="0.2">
      <c r="A35" s="30">
        <v>27</v>
      </c>
      <c r="B35" s="58" t="s">
        <v>60</v>
      </c>
      <c r="C35" s="40">
        <f>'Приложение 4'!L34</f>
        <v>0</v>
      </c>
      <c r="D35" s="40">
        <f>'Приложение 5'!L34</f>
        <v>0</v>
      </c>
      <c r="E35" s="40">
        <f>'Приложение 2'!L34</f>
        <v>162402.70000000001</v>
      </c>
      <c r="F35" s="40">
        <f>'Приложение 3'!V35</f>
        <v>1624153.6</v>
      </c>
      <c r="G35" s="56">
        <f t="shared" si="0"/>
        <v>1786556.3</v>
      </c>
      <c r="H35" s="66"/>
    </row>
    <row r="36" spans="1:8" s="28" customFormat="1" ht="14.25" customHeight="1" x14ac:dyDescent="0.2">
      <c r="A36" s="30">
        <v>28</v>
      </c>
      <c r="B36" s="58" t="s">
        <v>47</v>
      </c>
      <c r="C36" s="40">
        <f>'Приложение 4'!L35</f>
        <v>0</v>
      </c>
      <c r="D36" s="40">
        <f>'Приложение 5'!L35</f>
        <v>0</v>
      </c>
      <c r="E36" s="40">
        <f>'Приложение 2'!L35</f>
        <v>125388.2</v>
      </c>
      <c r="F36" s="40">
        <f>'Приложение 3'!V36</f>
        <v>1257208.2</v>
      </c>
      <c r="G36" s="56">
        <f t="shared" si="0"/>
        <v>1382596.4</v>
      </c>
      <c r="H36" s="66"/>
    </row>
    <row r="37" spans="1:8" s="28" customFormat="1" ht="14.25" customHeight="1" x14ac:dyDescent="0.2">
      <c r="A37" s="30">
        <v>29</v>
      </c>
      <c r="B37" s="58" t="s">
        <v>68</v>
      </c>
      <c r="C37" s="40">
        <f>'Приложение 4'!L36</f>
        <v>0</v>
      </c>
      <c r="D37" s="40">
        <f>'Приложение 5'!L36</f>
        <v>0</v>
      </c>
      <c r="E37" s="40">
        <f>'Приложение 2'!L36</f>
        <v>91685.6</v>
      </c>
      <c r="F37" s="40">
        <f>'Приложение 3'!V37</f>
        <v>968652.80000000005</v>
      </c>
      <c r="G37" s="56">
        <f t="shared" si="0"/>
        <v>1060338.4000000001</v>
      </c>
      <c r="H37" s="66"/>
    </row>
    <row r="38" spans="1:8" s="28" customFormat="1" ht="14.25" customHeight="1" x14ac:dyDescent="0.2">
      <c r="A38" s="30">
        <v>30</v>
      </c>
      <c r="B38" s="58" t="s">
        <v>33</v>
      </c>
      <c r="C38" s="40">
        <f>'Приложение 4'!L37</f>
        <v>0</v>
      </c>
      <c r="D38" s="40">
        <f>'Приложение 5'!L37</f>
        <v>0</v>
      </c>
      <c r="E38" s="40">
        <f>'Приложение 2'!L37</f>
        <v>205251.6</v>
      </c>
      <c r="F38" s="40">
        <f>'Приложение 3'!V38</f>
        <v>1664338.2</v>
      </c>
      <c r="G38" s="56">
        <f t="shared" si="0"/>
        <v>1869589.8</v>
      </c>
      <c r="H38" s="66"/>
    </row>
    <row r="39" spans="1:8" s="28" customFormat="1" ht="14.25" customHeight="1" x14ac:dyDescent="0.2">
      <c r="A39" s="30">
        <v>31</v>
      </c>
      <c r="B39" s="58" t="s">
        <v>69</v>
      </c>
      <c r="C39" s="40">
        <f>'Приложение 4'!L38</f>
        <v>8.1</v>
      </c>
      <c r="D39" s="40">
        <f>'Приложение 5'!L38</f>
        <v>1.7</v>
      </c>
      <c r="E39" s="40">
        <f>'Приложение 2'!L38</f>
        <v>71954.3</v>
      </c>
      <c r="F39" s="40">
        <f>'Приложение 3'!V39</f>
        <v>650774.5</v>
      </c>
      <c r="G39" s="56">
        <f t="shared" si="0"/>
        <v>722738.6</v>
      </c>
      <c r="H39" s="66"/>
    </row>
    <row r="40" spans="1:8" s="28" customFormat="1" ht="14.25" customHeight="1" x14ac:dyDescent="0.2">
      <c r="A40" s="30">
        <v>32</v>
      </c>
      <c r="B40" s="58" t="s">
        <v>70</v>
      </c>
      <c r="C40" s="40">
        <f>'Приложение 4'!L39</f>
        <v>4</v>
      </c>
      <c r="D40" s="40">
        <f>'Приложение 5'!L39</f>
        <v>0.9</v>
      </c>
      <c r="E40" s="40">
        <f>'Приложение 2'!L39</f>
        <v>55061</v>
      </c>
      <c r="F40" s="40">
        <f>'Приложение 3'!V40</f>
        <v>500486.9</v>
      </c>
      <c r="G40" s="56">
        <f t="shared" si="0"/>
        <v>555552.80000000005</v>
      </c>
      <c r="H40" s="66"/>
    </row>
    <row r="41" spans="1:8" s="28" customFormat="1" ht="14.25" customHeight="1" x14ac:dyDescent="0.2">
      <c r="A41" s="30">
        <v>33</v>
      </c>
      <c r="B41" s="58" t="s">
        <v>23</v>
      </c>
      <c r="C41" s="40">
        <f>'Приложение 4'!L40</f>
        <v>0</v>
      </c>
      <c r="D41" s="40">
        <f>'Приложение 5'!L40</f>
        <v>0</v>
      </c>
      <c r="E41" s="40">
        <f>'Приложение 2'!L40</f>
        <v>30150.6</v>
      </c>
      <c r="F41" s="40">
        <f>'Приложение 3'!V41</f>
        <v>356646.7</v>
      </c>
      <c r="G41" s="56">
        <f t="shared" si="0"/>
        <v>386797.3</v>
      </c>
      <c r="H41" s="66"/>
    </row>
    <row r="42" spans="1:8" s="28" customFormat="1" ht="14.25" customHeight="1" x14ac:dyDescent="0.2">
      <c r="A42" s="30">
        <v>34</v>
      </c>
      <c r="B42" s="58" t="s">
        <v>36</v>
      </c>
      <c r="C42" s="40">
        <f>'Приложение 4'!L41</f>
        <v>3.2</v>
      </c>
      <c r="D42" s="40">
        <f>'Приложение 5'!L41</f>
        <v>0.7</v>
      </c>
      <c r="E42" s="40">
        <f>'Приложение 2'!L41</f>
        <v>63936.2</v>
      </c>
      <c r="F42" s="40">
        <f>'Приложение 3'!V42</f>
        <v>575463.80000000005</v>
      </c>
      <c r="G42" s="56">
        <f t="shared" si="0"/>
        <v>639403.9</v>
      </c>
      <c r="H42" s="66"/>
    </row>
    <row r="43" spans="1:8" s="28" customFormat="1" ht="14.25" customHeight="1" x14ac:dyDescent="0.2">
      <c r="A43" s="30">
        <v>35</v>
      </c>
      <c r="B43" s="58" t="s">
        <v>4</v>
      </c>
      <c r="C43" s="40">
        <f>'Приложение 4'!L42</f>
        <v>0</v>
      </c>
      <c r="D43" s="40">
        <f>'Приложение 5'!L42</f>
        <v>0</v>
      </c>
      <c r="E43" s="40">
        <f>'Приложение 2'!L42</f>
        <v>42693.8</v>
      </c>
      <c r="F43" s="40">
        <f>'Приложение 3'!V43</f>
        <v>458316.5</v>
      </c>
      <c r="G43" s="56">
        <f t="shared" si="0"/>
        <v>501010.3</v>
      </c>
      <c r="H43" s="66"/>
    </row>
    <row r="44" spans="1:8" s="28" customFormat="1" ht="14.25" customHeight="1" x14ac:dyDescent="0.2">
      <c r="A44" s="30">
        <v>36</v>
      </c>
      <c r="B44" s="58" t="s">
        <v>5</v>
      </c>
      <c r="C44" s="40">
        <f>'Приложение 4'!L43</f>
        <v>3.2</v>
      </c>
      <c r="D44" s="40">
        <f>'Приложение 5'!L43</f>
        <v>0.7</v>
      </c>
      <c r="E44" s="40">
        <f>'Приложение 2'!L43</f>
        <v>43476</v>
      </c>
      <c r="F44" s="40">
        <f>'Приложение 3'!V44</f>
        <v>441672.2</v>
      </c>
      <c r="G44" s="56">
        <f t="shared" si="0"/>
        <v>485152.10000000003</v>
      </c>
      <c r="H44" s="66"/>
    </row>
    <row r="45" spans="1:8" s="28" customFormat="1" ht="14.25" customHeight="1" x14ac:dyDescent="0.2">
      <c r="A45" s="30">
        <v>37</v>
      </c>
      <c r="B45" s="58" t="s">
        <v>6</v>
      </c>
      <c r="C45" s="40">
        <f>'Приложение 4'!L44</f>
        <v>0</v>
      </c>
      <c r="D45" s="40">
        <f>'Приложение 5'!L44</f>
        <v>0</v>
      </c>
      <c r="E45" s="40">
        <f>'Приложение 2'!L44</f>
        <v>37723.699999999997</v>
      </c>
      <c r="F45" s="40">
        <f>'Приложение 3'!V45</f>
        <v>399708.1</v>
      </c>
      <c r="G45" s="56">
        <f t="shared" si="0"/>
        <v>437431.8</v>
      </c>
      <c r="H45" s="66"/>
    </row>
    <row r="46" spans="1:8" s="28" customFormat="1" ht="14.25" customHeight="1" x14ac:dyDescent="0.2">
      <c r="A46" s="30">
        <v>38</v>
      </c>
      <c r="B46" s="58" t="s">
        <v>37</v>
      </c>
      <c r="C46" s="40">
        <f>'Приложение 4'!L45</f>
        <v>3.2</v>
      </c>
      <c r="D46" s="40">
        <f>'Приложение 5'!L45</f>
        <v>0.7</v>
      </c>
      <c r="E46" s="40">
        <f>'Приложение 2'!L45</f>
        <v>79948</v>
      </c>
      <c r="F46" s="40">
        <f>'Приложение 3'!V46</f>
        <v>1147862.8</v>
      </c>
      <c r="G46" s="56">
        <f t="shared" si="0"/>
        <v>1227814.7</v>
      </c>
      <c r="H46" s="66"/>
    </row>
    <row r="47" spans="1:8" s="28" customFormat="1" ht="14.25" customHeight="1" x14ac:dyDescent="0.2">
      <c r="A47" s="30">
        <v>39</v>
      </c>
      <c r="B47" s="58" t="s">
        <v>24</v>
      </c>
      <c r="C47" s="40">
        <f>'Приложение 4'!L46</f>
        <v>0</v>
      </c>
      <c r="D47" s="40">
        <f>'Приложение 5'!L46</f>
        <v>0</v>
      </c>
      <c r="E47" s="40">
        <f>'Приложение 2'!L46</f>
        <v>40591.199999999997</v>
      </c>
      <c r="F47" s="40">
        <f>'Приложение 3'!V47</f>
        <v>427869.7</v>
      </c>
      <c r="G47" s="56">
        <f t="shared" si="0"/>
        <v>468460.9</v>
      </c>
      <c r="H47" s="66"/>
    </row>
    <row r="48" spans="1:8" s="28" customFormat="1" ht="14.25" customHeight="1" x14ac:dyDescent="0.2">
      <c r="A48" s="30">
        <v>40</v>
      </c>
      <c r="B48" s="58" t="s">
        <v>7</v>
      </c>
      <c r="C48" s="40">
        <f>'Приложение 4'!L47</f>
        <v>3.2</v>
      </c>
      <c r="D48" s="40">
        <f>'Приложение 5'!L47</f>
        <v>0.7</v>
      </c>
      <c r="E48" s="40">
        <f>'Приложение 2'!L47</f>
        <v>77171.600000000006</v>
      </c>
      <c r="F48" s="40">
        <f>'Приложение 3'!V48</f>
        <v>797978</v>
      </c>
      <c r="G48" s="56">
        <f t="shared" si="0"/>
        <v>875153.5</v>
      </c>
      <c r="H48" s="66"/>
    </row>
    <row r="49" spans="1:8" s="28" customFormat="1" ht="14.25" customHeight="1" x14ac:dyDescent="0.2">
      <c r="A49" s="30">
        <v>41</v>
      </c>
      <c r="B49" s="58" t="s">
        <v>8</v>
      </c>
      <c r="C49" s="40">
        <f>'Приложение 4'!L48</f>
        <v>3.2</v>
      </c>
      <c r="D49" s="40">
        <f>'Приложение 5'!L48</f>
        <v>0.7</v>
      </c>
      <c r="E49" s="40">
        <f>'Приложение 2'!L48</f>
        <v>30885.9</v>
      </c>
      <c r="F49" s="40">
        <f>'Приложение 3'!V49</f>
        <v>311930.5</v>
      </c>
      <c r="G49" s="56">
        <f t="shared" si="0"/>
        <v>342820.3</v>
      </c>
      <c r="H49" s="66"/>
    </row>
    <row r="50" spans="1:8" s="28" customFormat="1" ht="14.25" customHeight="1" x14ac:dyDescent="0.2">
      <c r="A50" s="30">
        <v>42</v>
      </c>
      <c r="B50" s="58" t="s">
        <v>61</v>
      </c>
      <c r="C50" s="40">
        <f>'Приложение 4'!L49</f>
        <v>0</v>
      </c>
      <c r="D50" s="40">
        <f>'Приложение 5'!L49</f>
        <v>0</v>
      </c>
      <c r="E50" s="40">
        <f>'Приложение 2'!L49</f>
        <v>180328.7</v>
      </c>
      <c r="F50" s="40">
        <f>'Приложение 3'!V50</f>
        <v>1735967.7</v>
      </c>
      <c r="G50" s="56">
        <f t="shared" si="0"/>
        <v>1916296.4</v>
      </c>
      <c r="H50" s="66"/>
    </row>
    <row r="51" spans="1:8" s="28" customFormat="1" ht="14.25" customHeight="1" x14ac:dyDescent="0.2">
      <c r="A51" s="30">
        <v>43</v>
      </c>
      <c r="B51" s="58" t="s">
        <v>25</v>
      </c>
      <c r="C51" s="40">
        <f>'Приложение 4'!L50</f>
        <v>3.2</v>
      </c>
      <c r="D51" s="40">
        <f>'Приложение 5'!L50</f>
        <v>0.7</v>
      </c>
      <c r="E51" s="40">
        <f>'Приложение 2'!L50</f>
        <v>31084.6</v>
      </c>
      <c r="F51" s="40">
        <f>'Приложение 3'!V51</f>
        <v>392992.7</v>
      </c>
      <c r="G51" s="56">
        <f t="shared" si="0"/>
        <v>424081.2</v>
      </c>
      <c r="H51" s="66"/>
    </row>
    <row r="52" spans="1:8" s="28" customFormat="1" ht="14.25" customHeight="1" x14ac:dyDescent="0.2">
      <c r="A52" s="30">
        <v>44</v>
      </c>
      <c r="B52" s="58" t="s">
        <v>9</v>
      </c>
      <c r="C52" s="40">
        <f>'Приложение 4'!L51</f>
        <v>0</v>
      </c>
      <c r="D52" s="40">
        <f>'Приложение 5'!L51</f>
        <v>0</v>
      </c>
      <c r="E52" s="40">
        <f>'Приложение 2'!L51</f>
        <v>36643.300000000003</v>
      </c>
      <c r="F52" s="40">
        <f>'Приложение 3'!V52</f>
        <v>351543.1</v>
      </c>
      <c r="G52" s="56">
        <f t="shared" si="0"/>
        <v>388186.39999999997</v>
      </c>
      <c r="H52" s="66"/>
    </row>
    <row r="53" spans="1:8" s="28" customFormat="1" ht="14.25" customHeight="1" x14ac:dyDescent="0.2">
      <c r="A53" s="30">
        <v>45</v>
      </c>
      <c r="B53" s="58" t="s">
        <v>62</v>
      </c>
      <c r="C53" s="40">
        <f>'Приложение 4'!L52</f>
        <v>4.0999999999999996</v>
      </c>
      <c r="D53" s="40">
        <f>'Приложение 5'!L52</f>
        <v>0.9</v>
      </c>
      <c r="E53" s="40">
        <f>'Приложение 2'!L52</f>
        <v>137304.29999999999</v>
      </c>
      <c r="F53" s="40">
        <f>'Приложение 3'!V53</f>
        <v>1502844.5</v>
      </c>
      <c r="G53" s="56">
        <f t="shared" si="0"/>
        <v>1640153.8</v>
      </c>
      <c r="H53" s="66"/>
    </row>
    <row r="54" spans="1:8" s="28" customFormat="1" ht="14.25" customHeight="1" x14ac:dyDescent="0.2">
      <c r="A54" s="30">
        <v>46</v>
      </c>
      <c r="B54" s="58" t="s">
        <v>43</v>
      </c>
      <c r="C54" s="40">
        <f>'Приложение 4'!L53</f>
        <v>3.5</v>
      </c>
      <c r="D54" s="40">
        <f>'Приложение 5'!L53</f>
        <v>0.7</v>
      </c>
      <c r="E54" s="40">
        <f>'Приложение 2'!L53</f>
        <v>40407.9</v>
      </c>
      <c r="F54" s="40">
        <f>'Приложение 3'!V54</f>
        <v>440504.7</v>
      </c>
      <c r="G54" s="56">
        <f t="shared" si="0"/>
        <v>480916.8</v>
      </c>
      <c r="H54" s="66"/>
    </row>
    <row r="55" spans="1:8" s="28" customFormat="1" ht="14.25" customHeight="1" x14ac:dyDescent="0.2">
      <c r="A55" s="30">
        <v>47</v>
      </c>
      <c r="B55" s="58" t="s">
        <v>10</v>
      </c>
      <c r="C55" s="40">
        <f>'Приложение 4'!L54</f>
        <v>0</v>
      </c>
      <c r="D55" s="40">
        <f>'Приложение 5'!L54</f>
        <v>0</v>
      </c>
      <c r="E55" s="40">
        <f>'Приложение 2'!L54</f>
        <v>18303.2</v>
      </c>
      <c r="F55" s="40">
        <f>'Приложение 3'!V55</f>
        <v>192055.7</v>
      </c>
      <c r="G55" s="56">
        <f t="shared" si="0"/>
        <v>210358.90000000002</v>
      </c>
      <c r="H55" s="66"/>
    </row>
    <row r="56" spans="1:8" s="28" customFormat="1" ht="14.25" customHeight="1" x14ac:dyDescent="0.2">
      <c r="A56" s="30">
        <v>48</v>
      </c>
      <c r="B56" s="58" t="s">
        <v>51</v>
      </c>
      <c r="C56" s="40">
        <f>'Приложение 4'!L55</f>
        <v>7.4</v>
      </c>
      <c r="D56" s="40">
        <f>'Приложение 5'!L55</f>
        <v>1.6</v>
      </c>
      <c r="E56" s="40">
        <f>'Приложение 2'!L55</f>
        <v>44541.3</v>
      </c>
      <c r="F56" s="40">
        <f>'Приложение 3'!V56</f>
        <v>452969</v>
      </c>
      <c r="G56" s="56">
        <f t="shared" si="0"/>
        <v>497519.3</v>
      </c>
      <c r="H56" s="66"/>
    </row>
    <row r="57" spans="1:8" s="28" customFormat="1" ht="14.25" customHeight="1" x14ac:dyDescent="0.2">
      <c r="A57" s="30">
        <v>49</v>
      </c>
      <c r="B57" s="58" t="s">
        <v>11</v>
      </c>
      <c r="C57" s="40">
        <f>'Приложение 4'!L56</f>
        <v>0</v>
      </c>
      <c r="D57" s="40">
        <f>'Приложение 5'!L56</f>
        <v>0</v>
      </c>
      <c r="E57" s="40">
        <f>'Приложение 2'!L56</f>
        <v>40967.9</v>
      </c>
      <c r="F57" s="40">
        <f>'Приложение 3'!V57</f>
        <v>410669.6</v>
      </c>
      <c r="G57" s="56">
        <f t="shared" si="0"/>
        <v>451637.5</v>
      </c>
      <c r="H57" s="66"/>
    </row>
    <row r="58" spans="1:8" s="64" customFormat="1" ht="14.25" customHeight="1" x14ac:dyDescent="0.2">
      <c r="A58" s="62">
        <v>50</v>
      </c>
      <c r="B58" s="63" t="s">
        <v>26</v>
      </c>
      <c r="C58" s="56">
        <f>'Приложение 4'!L57</f>
        <v>6.4</v>
      </c>
      <c r="D58" s="56">
        <f>'Приложение 5'!L57</f>
        <v>1.4</v>
      </c>
      <c r="E58" s="56">
        <f>'Приложение 2'!L57</f>
        <v>33638.9</v>
      </c>
      <c r="F58" s="56">
        <f>'Приложение 3'!V58</f>
        <v>437609.8</v>
      </c>
      <c r="G58" s="56">
        <f t="shared" si="0"/>
        <v>471256.5</v>
      </c>
      <c r="H58" s="66"/>
    </row>
    <row r="59" spans="1:8" s="28" customFormat="1" ht="14.25" customHeight="1" x14ac:dyDescent="0.2">
      <c r="A59" s="30">
        <v>51</v>
      </c>
      <c r="B59" s="58" t="s">
        <v>12</v>
      </c>
      <c r="C59" s="40">
        <f>'Приложение 4'!L58</f>
        <v>0</v>
      </c>
      <c r="D59" s="40">
        <f>'Приложение 5'!L58</f>
        <v>0</v>
      </c>
      <c r="E59" s="40">
        <f>'Приложение 2'!L58</f>
        <v>36148.9</v>
      </c>
      <c r="F59" s="40">
        <f>'Приложение 3'!V59</f>
        <v>395760.2</v>
      </c>
      <c r="G59" s="56">
        <f t="shared" si="0"/>
        <v>431909.10000000003</v>
      </c>
      <c r="H59" s="66"/>
    </row>
    <row r="60" spans="1:8" s="28" customFormat="1" ht="14.25" customHeight="1" x14ac:dyDescent="0.2">
      <c r="A60" s="30">
        <v>52</v>
      </c>
      <c r="B60" s="58" t="s">
        <v>72</v>
      </c>
      <c r="C60" s="40">
        <f>'Приложение 4'!L59</f>
        <v>0</v>
      </c>
      <c r="D60" s="40">
        <f>'Приложение 5'!L59</f>
        <v>0</v>
      </c>
      <c r="E60" s="40">
        <f>'Приложение 2'!L59</f>
        <v>7188.6</v>
      </c>
      <c r="F60" s="40">
        <f>'Приложение 3'!V60</f>
        <v>73609.3</v>
      </c>
      <c r="G60" s="56">
        <f t="shared" si="0"/>
        <v>80797.900000000009</v>
      </c>
      <c r="H60" s="66"/>
    </row>
    <row r="61" spans="1:8" s="28" customFormat="1" ht="14.25" customHeight="1" x14ac:dyDescent="0.2">
      <c r="A61" s="30">
        <v>53</v>
      </c>
      <c r="B61" s="58" t="s">
        <v>13</v>
      </c>
      <c r="C61" s="40">
        <f>'Приложение 4'!L60</f>
        <v>0</v>
      </c>
      <c r="D61" s="40">
        <f>'Приложение 5'!L60</f>
        <v>0</v>
      </c>
      <c r="E61" s="40">
        <f>'Приложение 2'!L60</f>
        <v>174990.7</v>
      </c>
      <c r="F61" s="40">
        <f>'Приложение 3'!V61</f>
        <v>2146238.2999999998</v>
      </c>
      <c r="G61" s="56">
        <f t="shared" si="0"/>
        <v>2321229</v>
      </c>
      <c r="H61" s="66"/>
    </row>
    <row r="62" spans="1:8" s="28" customFormat="1" ht="14.25" customHeight="1" x14ac:dyDescent="0.2">
      <c r="A62" s="30">
        <v>54</v>
      </c>
      <c r="B62" s="58" t="s">
        <v>27</v>
      </c>
      <c r="C62" s="40">
        <f>'Приложение 4'!L61</f>
        <v>4.4000000000000004</v>
      </c>
      <c r="D62" s="40">
        <f>'Приложение 5'!L61</f>
        <v>1</v>
      </c>
      <c r="E62" s="40">
        <f>'Приложение 2'!L61</f>
        <v>20783.599999999999</v>
      </c>
      <c r="F62" s="40">
        <f>'Приложение 3'!V62</f>
        <v>334942.09999999998</v>
      </c>
      <c r="G62" s="56">
        <f t="shared" si="0"/>
        <v>355731.1</v>
      </c>
      <c r="H62" s="66"/>
    </row>
    <row r="63" spans="1:8" s="28" customFormat="1" ht="14.25" customHeight="1" x14ac:dyDescent="0.2">
      <c r="A63" s="30">
        <v>55</v>
      </c>
      <c r="B63" s="58" t="s">
        <v>44</v>
      </c>
      <c r="C63" s="40">
        <f>'Приложение 4'!L62</f>
        <v>3.2</v>
      </c>
      <c r="D63" s="40">
        <f>'Приложение 5'!L62</f>
        <v>0.7</v>
      </c>
      <c r="E63" s="40">
        <f>'Приложение 2'!L62</f>
        <v>72436.399999999994</v>
      </c>
      <c r="F63" s="40">
        <f>'Приложение 3'!V63</f>
        <v>781370.8</v>
      </c>
      <c r="G63" s="56">
        <f t="shared" si="0"/>
        <v>853811.10000000009</v>
      </c>
      <c r="H63" s="66"/>
    </row>
    <row r="64" spans="1:8" s="28" customFormat="1" ht="14.25" customHeight="1" x14ac:dyDescent="0.2">
      <c r="A64" s="30">
        <v>56</v>
      </c>
      <c r="B64" s="58" t="s">
        <v>28</v>
      </c>
      <c r="C64" s="40">
        <f>'Приложение 4'!L63</f>
        <v>0</v>
      </c>
      <c r="D64" s="40">
        <f>'Приложение 5'!L63</f>
        <v>0</v>
      </c>
      <c r="E64" s="40">
        <f>'Приложение 2'!L63</f>
        <v>17972.2</v>
      </c>
      <c r="F64" s="40">
        <f>'Приложение 3'!V64</f>
        <v>178263.1</v>
      </c>
      <c r="G64" s="56">
        <f t="shared" si="0"/>
        <v>196235.30000000002</v>
      </c>
      <c r="H64" s="66"/>
    </row>
    <row r="65" spans="1:8" s="28" customFormat="1" ht="14.25" customHeight="1" x14ac:dyDescent="0.2">
      <c r="A65" s="30">
        <v>57</v>
      </c>
      <c r="B65" s="58" t="s">
        <v>63</v>
      </c>
      <c r="C65" s="40">
        <f>'Приложение 4'!L64</f>
        <v>0</v>
      </c>
      <c r="D65" s="40">
        <f>'Приложение 5'!L64</f>
        <v>0</v>
      </c>
      <c r="E65" s="40">
        <f>'Приложение 2'!L64</f>
        <v>139786.5</v>
      </c>
      <c r="F65" s="40">
        <f>'Приложение 3'!V65</f>
        <v>1389133</v>
      </c>
      <c r="G65" s="56">
        <f t="shared" si="0"/>
        <v>1528919.5</v>
      </c>
      <c r="H65" s="66"/>
    </row>
    <row r="66" spans="1:8" s="28" customFormat="1" ht="14.25" customHeight="1" x14ac:dyDescent="0.2">
      <c r="A66" s="30">
        <v>58</v>
      </c>
      <c r="B66" s="58" t="s">
        <v>64</v>
      </c>
      <c r="C66" s="40">
        <f>'Приложение 4'!L65</f>
        <v>0</v>
      </c>
      <c r="D66" s="40">
        <f>'Приложение 5'!L65</f>
        <v>0</v>
      </c>
      <c r="E66" s="40">
        <f>'Приложение 2'!L65</f>
        <v>118071.8</v>
      </c>
      <c r="F66" s="40">
        <f>'Приложение 3'!V66</f>
        <v>1087688.1000000001</v>
      </c>
      <c r="G66" s="56">
        <f t="shared" si="0"/>
        <v>1205759.9000000001</v>
      </c>
      <c r="H66" s="66"/>
    </row>
    <row r="67" spans="1:8" s="28" customFormat="1" ht="14.25" customHeight="1" x14ac:dyDescent="0.2">
      <c r="A67" s="30">
        <v>59</v>
      </c>
      <c r="B67" s="58" t="s">
        <v>45</v>
      </c>
      <c r="C67" s="40">
        <f>'Приложение 4'!L66</f>
        <v>7.4</v>
      </c>
      <c r="D67" s="40">
        <f>'Приложение 5'!L66</f>
        <v>1.6</v>
      </c>
      <c r="E67" s="40">
        <f>'Приложение 2'!L66</f>
        <v>111473.5</v>
      </c>
      <c r="F67" s="40">
        <f>'Приложение 3'!V67</f>
        <v>1213238.8</v>
      </c>
      <c r="G67" s="56">
        <f t="shared" si="0"/>
        <v>1324721.3</v>
      </c>
      <c r="H67" s="66"/>
    </row>
    <row r="68" spans="1:8" s="28" customFormat="1" ht="14.25" customHeight="1" x14ac:dyDescent="0.2">
      <c r="A68" s="30">
        <v>60</v>
      </c>
      <c r="B68" s="58" t="s">
        <v>14</v>
      </c>
      <c r="C68" s="40">
        <f>'Приложение 4'!L67</f>
        <v>31.5</v>
      </c>
      <c r="D68" s="40">
        <f>'Приложение 5'!L67</f>
        <v>4</v>
      </c>
      <c r="E68" s="40">
        <f>'Приложение 2'!L67</f>
        <v>24154</v>
      </c>
      <c r="F68" s="40">
        <f>'Приложение 3'!V68</f>
        <v>252335.8</v>
      </c>
      <c r="G68" s="56">
        <f t="shared" si="0"/>
        <v>276525.3</v>
      </c>
      <c r="H68" s="66"/>
    </row>
    <row r="69" spans="1:8" s="28" customFormat="1" ht="14.25" customHeight="1" x14ac:dyDescent="0.2">
      <c r="A69" s="30">
        <v>61</v>
      </c>
      <c r="B69" s="58" t="s">
        <v>46</v>
      </c>
      <c r="C69" s="40">
        <f>'Приложение 4'!L68</f>
        <v>0</v>
      </c>
      <c r="D69" s="40">
        <f>'Приложение 5'!L68</f>
        <v>0</v>
      </c>
      <c r="E69" s="40">
        <f>'Приложение 2'!L68</f>
        <v>45796.7</v>
      </c>
      <c r="F69" s="40">
        <f>'Приложение 3'!V69</f>
        <v>476422.3</v>
      </c>
      <c r="G69" s="56">
        <f t="shared" si="0"/>
        <v>522219</v>
      </c>
      <c r="H69" s="66"/>
    </row>
    <row r="70" spans="1:8" s="28" customFormat="1" ht="14.25" customHeight="1" x14ac:dyDescent="0.2">
      <c r="A70" s="30">
        <v>62</v>
      </c>
      <c r="B70" s="58" t="s">
        <v>29</v>
      </c>
      <c r="C70" s="40">
        <f>'Приложение 4'!L69</f>
        <v>3.2</v>
      </c>
      <c r="D70" s="40">
        <f>'Приложение 5'!L69</f>
        <v>0.7</v>
      </c>
      <c r="E70" s="40">
        <f>'Приложение 2'!L69</f>
        <v>19464</v>
      </c>
      <c r="F70" s="40">
        <f>'Приложение 3'!V70</f>
        <v>213848.2</v>
      </c>
      <c r="G70" s="56">
        <f t="shared" ref="G70:G94" si="1">C70+D70+E70+F70</f>
        <v>233316.1</v>
      </c>
      <c r="H70" s="66"/>
    </row>
    <row r="71" spans="1:8" s="28" customFormat="1" ht="14.25" customHeight="1" x14ac:dyDescent="0.2">
      <c r="A71" s="30">
        <v>63</v>
      </c>
      <c r="B71" s="58" t="s">
        <v>38</v>
      </c>
      <c r="C71" s="40">
        <f>'Приложение 4'!L70</f>
        <v>0</v>
      </c>
      <c r="D71" s="40">
        <f>'Приложение 5'!L70</f>
        <v>0</v>
      </c>
      <c r="E71" s="40">
        <f>'Приложение 2'!L70</f>
        <v>186186.2</v>
      </c>
      <c r="F71" s="40">
        <f>'Приложение 3'!V71</f>
        <v>1744477.1</v>
      </c>
      <c r="G71" s="56">
        <f t="shared" si="1"/>
        <v>1930663.3</v>
      </c>
      <c r="H71" s="66"/>
    </row>
    <row r="72" spans="1:8" s="28" customFormat="1" ht="14.25" customHeight="1" x14ac:dyDescent="0.2">
      <c r="A72" s="30">
        <v>64</v>
      </c>
      <c r="B72" s="58" t="s">
        <v>15</v>
      </c>
      <c r="C72" s="40">
        <f>'Приложение 4'!L71</f>
        <v>3.2</v>
      </c>
      <c r="D72" s="40">
        <f>'Приложение 5'!L71</f>
        <v>0.7</v>
      </c>
      <c r="E72" s="40">
        <f>'Приложение 2'!L71</f>
        <v>30983.599999999999</v>
      </c>
      <c r="F72" s="40">
        <f>'Приложение 3'!V72</f>
        <v>342851.1</v>
      </c>
      <c r="G72" s="56">
        <f t="shared" si="1"/>
        <v>373838.6</v>
      </c>
      <c r="H72" s="66"/>
    </row>
    <row r="73" spans="1:8" s="28" customFormat="1" ht="14.25" customHeight="1" x14ac:dyDescent="0.2">
      <c r="A73" s="30">
        <v>65</v>
      </c>
      <c r="B73" s="58" t="s">
        <v>48</v>
      </c>
      <c r="C73" s="40">
        <f>'Приложение 4'!L72</f>
        <v>3.2</v>
      </c>
      <c r="D73" s="40">
        <f>'Приложение 5'!L72</f>
        <v>4.0999999999999996</v>
      </c>
      <c r="E73" s="40">
        <f>'Приложение 2'!L72</f>
        <v>101193.1</v>
      </c>
      <c r="F73" s="40">
        <f>'Приложение 3'!V73</f>
        <v>1054598.8999999999</v>
      </c>
      <c r="G73" s="56">
        <f t="shared" si="1"/>
        <v>1155799.2999999998</v>
      </c>
      <c r="H73" s="66"/>
    </row>
    <row r="74" spans="1:8" s="28" customFormat="1" ht="14.25" customHeight="1" x14ac:dyDescent="0.2">
      <c r="A74" s="30">
        <v>66</v>
      </c>
      <c r="B74" s="58" t="s">
        <v>49</v>
      </c>
      <c r="C74" s="40">
        <f>'Приложение 4'!L73</f>
        <v>0</v>
      </c>
      <c r="D74" s="40">
        <f>'Приложение 5'!L73</f>
        <v>0</v>
      </c>
      <c r="E74" s="40">
        <f>'Приложение 2'!L73</f>
        <v>99621.9</v>
      </c>
      <c r="F74" s="40">
        <f>'Приложение 3'!V74</f>
        <v>982535.9</v>
      </c>
      <c r="G74" s="56">
        <f t="shared" si="1"/>
        <v>1082157.8</v>
      </c>
      <c r="H74" s="66"/>
    </row>
    <row r="75" spans="1:8" s="28" customFormat="1" ht="14.25" customHeight="1" x14ac:dyDescent="0.2">
      <c r="A75" s="30">
        <v>67</v>
      </c>
      <c r="B75" s="58" t="s">
        <v>73</v>
      </c>
      <c r="C75" s="40">
        <f>'Приложение 4'!L74</f>
        <v>0</v>
      </c>
      <c r="D75" s="40">
        <f>'Приложение 5'!L74</f>
        <v>0</v>
      </c>
      <c r="E75" s="40">
        <f>'Приложение 2'!L74</f>
        <v>29586.3</v>
      </c>
      <c r="F75" s="40">
        <f>'Приложение 3'!V75</f>
        <v>310614</v>
      </c>
      <c r="G75" s="56">
        <f t="shared" si="1"/>
        <v>340200.3</v>
      </c>
      <c r="H75" s="66"/>
    </row>
    <row r="76" spans="1:8" s="28" customFormat="1" ht="14.25" customHeight="1" x14ac:dyDescent="0.2">
      <c r="A76" s="30">
        <v>68</v>
      </c>
      <c r="B76" s="58" t="s">
        <v>52</v>
      </c>
      <c r="C76" s="40">
        <f>'Приложение 4'!L75</f>
        <v>0</v>
      </c>
      <c r="D76" s="40">
        <f>'Приложение 5'!L75</f>
        <v>0</v>
      </c>
      <c r="E76" s="40">
        <f>'Приложение 2'!L75</f>
        <v>165633.29999999999</v>
      </c>
      <c r="F76" s="40">
        <f>'Приложение 3'!V76</f>
        <v>1790479.6</v>
      </c>
      <c r="G76" s="56">
        <f t="shared" si="1"/>
        <v>1956112.9000000001</v>
      </c>
      <c r="H76" s="66"/>
    </row>
    <row r="77" spans="1:8" s="28" customFormat="1" ht="14.25" customHeight="1" x14ac:dyDescent="0.2">
      <c r="A77" s="30">
        <v>69</v>
      </c>
      <c r="B77" s="58" t="s">
        <v>16</v>
      </c>
      <c r="C77" s="40">
        <f>'Приложение 4'!L76</f>
        <v>3.2</v>
      </c>
      <c r="D77" s="40">
        <f>'Приложение 5'!L76</f>
        <v>0.7</v>
      </c>
      <c r="E77" s="40">
        <f>'Приложение 2'!L76</f>
        <v>28410.7</v>
      </c>
      <c r="F77" s="40">
        <f>'Приложение 3'!V77</f>
        <v>277752.09999999998</v>
      </c>
      <c r="G77" s="56">
        <f t="shared" si="1"/>
        <v>306166.69999999995</v>
      </c>
      <c r="H77" s="66"/>
    </row>
    <row r="78" spans="1:8" s="28" customFormat="1" ht="14.25" customHeight="1" x14ac:dyDescent="0.2">
      <c r="A78" s="30">
        <v>70</v>
      </c>
      <c r="B78" s="58" t="s">
        <v>17</v>
      </c>
      <c r="C78" s="40">
        <f>'Приложение 4'!L77</f>
        <v>0</v>
      </c>
      <c r="D78" s="40">
        <f>'Приложение 5'!L77</f>
        <v>0</v>
      </c>
      <c r="E78" s="40">
        <f>'Приложение 2'!L77</f>
        <v>38078.1</v>
      </c>
      <c r="F78" s="40">
        <f>'Приложение 3'!V78</f>
        <v>362370.4</v>
      </c>
      <c r="G78" s="56">
        <f t="shared" si="1"/>
        <v>400448.5</v>
      </c>
      <c r="H78" s="66"/>
    </row>
    <row r="79" spans="1:8" s="28" customFormat="1" ht="14.25" customHeight="1" x14ac:dyDescent="0.2">
      <c r="A79" s="30">
        <v>71</v>
      </c>
      <c r="B79" s="58" t="s">
        <v>18</v>
      </c>
      <c r="C79" s="40">
        <f>'Приложение 4'!L78</f>
        <v>0</v>
      </c>
      <c r="D79" s="40">
        <f>'Приложение 5'!L78</f>
        <v>0</v>
      </c>
      <c r="E79" s="40">
        <f>'Приложение 2'!L78</f>
        <v>39245.5</v>
      </c>
      <c r="F79" s="40">
        <f>'Приложение 3'!V79</f>
        <v>401819.2</v>
      </c>
      <c r="G79" s="56">
        <f t="shared" si="1"/>
        <v>441064.7</v>
      </c>
      <c r="H79" s="66"/>
    </row>
    <row r="80" spans="1:8" s="28" customFormat="1" ht="14.25" customHeight="1" x14ac:dyDescent="0.2">
      <c r="A80" s="30">
        <v>72</v>
      </c>
      <c r="B80" s="58" t="s">
        <v>65</v>
      </c>
      <c r="C80" s="40">
        <f>'Приложение 4'!L79</f>
        <v>4.3</v>
      </c>
      <c r="D80" s="40">
        <f>'Приложение 5'!L79</f>
        <v>0.9</v>
      </c>
      <c r="E80" s="40">
        <f>'Приложение 2'!L79</f>
        <v>55604.6</v>
      </c>
      <c r="F80" s="40">
        <f>'Приложение 3'!V80</f>
        <v>540586.9</v>
      </c>
      <c r="G80" s="56">
        <f t="shared" si="1"/>
        <v>596196.70000000007</v>
      </c>
      <c r="H80" s="66"/>
    </row>
    <row r="81" spans="1:8" s="28" customFormat="1" ht="14.25" customHeight="1" x14ac:dyDescent="0.2">
      <c r="A81" s="30">
        <v>73</v>
      </c>
      <c r="B81" s="58" t="s">
        <v>19</v>
      </c>
      <c r="C81" s="40">
        <f>'Приложение 4'!L80</f>
        <v>0</v>
      </c>
      <c r="D81" s="40">
        <f>'Приложение 5'!L80</f>
        <v>0</v>
      </c>
      <c r="E81" s="40">
        <f>'Приложение 2'!L80</f>
        <v>45517.4</v>
      </c>
      <c r="F81" s="40">
        <f>'Приложение 3'!V81</f>
        <v>434268.6</v>
      </c>
      <c r="G81" s="56">
        <f t="shared" si="1"/>
        <v>479786</v>
      </c>
      <c r="H81" s="66"/>
    </row>
    <row r="82" spans="1:8" s="28" customFormat="1" ht="14.25" customHeight="1" x14ac:dyDescent="0.2">
      <c r="A82" s="30">
        <v>74</v>
      </c>
      <c r="B82" s="58" t="s">
        <v>53</v>
      </c>
      <c r="C82" s="40">
        <f>'Приложение 4'!L81</f>
        <v>3.7</v>
      </c>
      <c r="D82" s="40">
        <f>'Приложение 5'!L81</f>
        <v>0.8</v>
      </c>
      <c r="E82" s="40">
        <f>'Приложение 2'!L81</f>
        <v>85892.3</v>
      </c>
      <c r="F82" s="40">
        <f>'Приложение 3'!V82</f>
        <v>927451</v>
      </c>
      <c r="G82" s="56">
        <f t="shared" si="1"/>
        <v>1013347.8</v>
      </c>
      <c r="H82" s="66"/>
    </row>
    <row r="83" spans="1:8" s="28" customFormat="1" ht="14.25" customHeight="1" x14ac:dyDescent="0.2">
      <c r="A83" s="30">
        <v>75</v>
      </c>
      <c r="B83" s="58" t="s">
        <v>50</v>
      </c>
      <c r="C83" s="40">
        <f>'Приложение 4'!L82</f>
        <v>3.2</v>
      </c>
      <c r="D83" s="40">
        <f>'Приложение 5'!L82</f>
        <v>0.7</v>
      </c>
      <c r="E83" s="40">
        <f>'Приложение 2'!L82</f>
        <v>42805.1</v>
      </c>
      <c r="F83" s="40">
        <f>'Приложение 3'!V83</f>
        <v>450316.6</v>
      </c>
      <c r="G83" s="56">
        <f t="shared" si="1"/>
        <v>493125.6</v>
      </c>
      <c r="H83" s="66"/>
    </row>
    <row r="84" spans="1:8" s="28" customFormat="1" ht="14.25" customHeight="1" x14ac:dyDescent="0.2">
      <c r="A84" s="30">
        <v>76</v>
      </c>
      <c r="B84" s="58" t="s">
        <v>54</v>
      </c>
      <c r="C84" s="40">
        <f>'Приложение 4'!L83</f>
        <v>7.3</v>
      </c>
      <c r="D84" s="40">
        <f>'Приложение 5'!L83</f>
        <v>1.6</v>
      </c>
      <c r="E84" s="40">
        <f>'Приложение 2'!L83</f>
        <v>171002.5</v>
      </c>
      <c r="F84" s="40">
        <f>'Приложение 3'!V84</f>
        <v>1680756.3</v>
      </c>
      <c r="G84" s="56">
        <f t="shared" si="1"/>
        <v>1851767.7</v>
      </c>
      <c r="H84" s="66"/>
    </row>
    <row r="85" spans="1:8" s="28" customFormat="1" ht="14.25" customHeight="1" x14ac:dyDescent="0.2">
      <c r="A85" s="30">
        <v>77</v>
      </c>
      <c r="B85" s="58" t="s">
        <v>20</v>
      </c>
      <c r="C85" s="40">
        <f>'Приложение 4'!L84</f>
        <v>0</v>
      </c>
      <c r="D85" s="40">
        <f>'Приложение 5'!L84</f>
        <v>0</v>
      </c>
      <c r="E85" s="40">
        <f>'Приложение 2'!L84</f>
        <v>35117.199999999997</v>
      </c>
      <c r="F85" s="40">
        <f>'Приложение 3'!V85</f>
        <v>348419.5</v>
      </c>
      <c r="G85" s="56">
        <f t="shared" si="1"/>
        <v>383536.7</v>
      </c>
      <c r="H85" s="66"/>
    </row>
    <row r="86" spans="1:8" s="28" customFormat="1" ht="14.25" customHeight="1" x14ac:dyDescent="0.2">
      <c r="A86" s="30">
        <v>78</v>
      </c>
      <c r="B86" s="58" t="s">
        <v>112</v>
      </c>
      <c r="C86" s="40">
        <f>'Приложение 4'!L85</f>
        <v>15.9</v>
      </c>
      <c r="D86" s="40">
        <f>'Приложение 5'!L85</f>
        <v>3.4</v>
      </c>
      <c r="E86" s="40">
        <f>'Приложение 2'!L85</f>
        <v>215173.6</v>
      </c>
      <c r="F86" s="40">
        <f>'Приложение 3'!V86</f>
        <v>2905895.3</v>
      </c>
      <c r="G86" s="56">
        <f t="shared" si="1"/>
        <v>3121088.1999999997</v>
      </c>
      <c r="H86" s="66"/>
    </row>
    <row r="87" spans="1:8" s="28" customFormat="1" ht="14.25" customHeight="1" x14ac:dyDescent="0.2">
      <c r="A87" s="30">
        <v>79</v>
      </c>
      <c r="B87" s="58" t="s">
        <v>113</v>
      </c>
      <c r="C87" s="40">
        <f>'Приложение 4'!L86</f>
        <v>0</v>
      </c>
      <c r="D87" s="40">
        <f>'Приложение 5'!L86</f>
        <v>0</v>
      </c>
      <c r="E87" s="40">
        <f>'Приложение 2'!L86</f>
        <v>93283.1</v>
      </c>
      <c r="F87" s="40">
        <f>'Приложение 3'!V87</f>
        <v>1299990.7</v>
      </c>
      <c r="G87" s="56">
        <f t="shared" si="1"/>
        <v>1393273.8</v>
      </c>
      <c r="H87" s="66"/>
    </row>
    <row r="88" spans="1:8" s="28" customFormat="1" ht="14.25" customHeight="1" x14ac:dyDescent="0.2">
      <c r="A88" s="30">
        <v>80</v>
      </c>
      <c r="B88" s="58" t="s">
        <v>86</v>
      </c>
      <c r="C88" s="40">
        <f>'Приложение 4'!L87</f>
        <v>6.4</v>
      </c>
      <c r="D88" s="40">
        <f>'Приложение 5'!L87</f>
        <v>1.4</v>
      </c>
      <c r="E88" s="40">
        <f>'Приложение 2'!L87</f>
        <v>18679.099999999999</v>
      </c>
      <c r="F88" s="40">
        <f>'Приложение 3'!V88</f>
        <v>194450.8</v>
      </c>
      <c r="G88" s="56">
        <f t="shared" si="1"/>
        <v>213137.69999999998</v>
      </c>
      <c r="H88" s="66"/>
    </row>
    <row r="89" spans="1:8" s="28" customFormat="1" ht="14.25" customHeight="1" x14ac:dyDescent="0.2">
      <c r="A89" s="30">
        <v>81</v>
      </c>
      <c r="B89" s="58" t="s">
        <v>74</v>
      </c>
      <c r="C89" s="40">
        <f>'Приложение 4'!L88</f>
        <v>0</v>
      </c>
      <c r="D89" s="40">
        <f>'Приложение 5'!L88</f>
        <v>0</v>
      </c>
      <c r="E89" s="40">
        <f>'Приложение 2'!L88</f>
        <v>12437</v>
      </c>
      <c r="F89" s="40">
        <f>'Приложение 3'!V89</f>
        <v>104987.4</v>
      </c>
      <c r="G89" s="56">
        <f t="shared" si="1"/>
        <v>117424.4</v>
      </c>
      <c r="H89" s="66"/>
    </row>
    <row r="90" spans="1:8" s="28" customFormat="1" ht="14.25" customHeight="1" x14ac:dyDescent="0.2">
      <c r="A90" s="30">
        <v>82</v>
      </c>
      <c r="B90" s="58" t="s">
        <v>87</v>
      </c>
      <c r="C90" s="40">
        <f>'Приложение 4'!L89</f>
        <v>0</v>
      </c>
      <c r="D90" s="40">
        <f>'Приложение 5'!L89</f>
        <v>0</v>
      </c>
      <c r="E90" s="40">
        <f>'Приложение 2'!L89</f>
        <v>3087.4</v>
      </c>
      <c r="F90" s="40">
        <f>'Приложение 3'!V90</f>
        <v>25856.5</v>
      </c>
      <c r="G90" s="56">
        <f t="shared" si="1"/>
        <v>28943.9</v>
      </c>
      <c r="H90" s="66"/>
    </row>
    <row r="91" spans="1:8" s="28" customFormat="1" ht="14.25" customHeight="1" x14ac:dyDescent="0.2">
      <c r="A91" s="30">
        <v>83</v>
      </c>
      <c r="B91" s="58" t="s">
        <v>114</v>
      </c>
      <c r="C91" s="40">
        <f>'Приложение 4'!L90</f>
        <v>4.8</v>
      </c>
      <c r="D91" s="40">
        <f>'Приложение 5'!L90</f>
        <v>1</v>
      </c>
      <c r="E91" s="40">
        <f>'Приложение 2'!L90</f>
        <v>76068.600000000006</v>
      </c>
      <c r="F91" s="40">
        <f>'Приложение 3'!V91</f>
        <v>1075372.7</v>
      </c>
      <c r="G91" s="56">
        <f t="shared" si="1"/>
        <v>1151447.0999999999</v>
      </c>
      <c r="H91" s="66"/>
    </row>
    <row r="92" spans="1:8" s="28" customFormat="1" ht="14.25" customHeight="1" x14ac:dyDescent="0.2">
      <c r="A92" s="30">
        <v>84</v>
      </c>
      <c r="B92" s="58" t="s">
        <v>75</v>
      </c>
      <c r="C92" s="40">
        <f>'Приложение 4'!L91</f>
        <v>0</v>
      </c>
      <c r="D92" s="40">
        <f>'Приложение 5'!L91</f>
        <v>0</v>
      </c>
      <c r="E92" s="40">
        <f>'Приложение 2'!L91</f>
        <v>4955.7</v>
      </c>
      <c r="F92" s="40">
        <f>'Приложение 3'!V92</f>
        <v>39965.699999999997</v>
      </c>
      <c r="G92" s="56">
        <f t="shared" si="1"/>
        <v>44921.399999999994</v>
      </c>
      <c r="H92" s="66"/>
    </row>
    <row r="93" spans="1:8" s="28" customFormat="1" ht="14.25" customHeight="1" x14ac:dyDescent="0.2">
      <c r="A93" s="30">
        <v>85</v>
      </c>
      <c r="B93" s="58" t="s">
        <v>115</v>
      </c>
      <c r="C93" s="40">
        <f>'Приложение 4'!L92</f>
        <v>4.8</v>
      </c>
      <c r="D93" s="40">
        <f>'Приложение 5'!L92</f>
        <v>1</v>
      </c>
      <c r="E93" s="40">
        <f>'Приложение 2'!L92</f>
        <v>31262.400000000001</v>
      </c>
      <c r="F93" s="40">
        <f>'Приложение 3'!V93</f>
        <v>362666.9</v>
      </c>
      <c r="G93" s="56">
        <f t="shared" si="1"/>
        <v>393935.10000000003</v>
      </c>
      <c r="H93" s="66"/>
    </row>
    <row r="94" spans="1:8" s="28" customFormat="1" ht="14.25" customHeight="1" x14ac:dyDescent="0.2">
      <c r="A94" s="30">
        <v>86</v>
      </c>
      <c r="B94" s="58" t="s">
        <v>116</v>
      </c>
      <c r="C94" s="40">
        <f>'Приложение 4'!L93</f>
        <v>0</v>
      </c>
      <c r="D94" s="40">
        <f>'Приложение 5'!L93</f>
        <v>0</v>
      </c>
      <c r="E94" s="40">
        <f>'Приложение 2'!L93</f>
        <v>657.7</v>
      </c>
      <c r="F94" s="40">
        <f>'Приложение 3'!V94</f>
        <v>6951.5</v>
      </c>
      <c r="G94" s="56">
        <f t="shared" si="1"/>
        <v>7609.2</v>
      </c>
      <c r="H94" s="66"/>
    </row>
    <row r="95" spans="1:8" x14ac:dyDescent="0.2">
      <c r="A95" s="31"/>
      <c r="B95" s="32" t="s">
        <v>88</v>
      </c>
      <c r="C95" s="33"/>
      <c r="D95" s="33"/>
      <c r="E95" s="33"/>
      <c r="F95" s="33"/>
      <c r="G95" s="34">
        <v>1071142.1000000001</v>
      </c>
    </row>
    <row r="97" spans="6:7" x14ac:dyDescent="0.2">
      <c r="F97" s="55"/>
      <c r="G97" s="55">
        <f>G95*100/G7</f>
        <v>1.3495641371469869</v>
      </c>
    </row>
    <row r="98" spans="6:7" x14ac:dyDescent="0.2">
      <c r="G98" s="55"/>
    </row>
    <row r="99" spans="6:7" x14ac:dyDescent="0.2">
      <c r="G99" s="55"/>
    </row>
    <row r="100" spans="6:7" x14ac:dyDescent="0.2">
      <c r="G100" s="57"/>
    </row>
    <row r="101" spans="6:7" x14ac:dyDescent="0.2">
      <c r="G101" s="35"/>
    </row>
  </sheetData>
  <mergeCells count="5">
    <mergeCell ref="A3:G3"/>
    <mergeCell ref="B1:G1"/>
    <mergeCell ref="C4:F4"/>
    <mergeCell ref="A4:A5"/>
    <mergeCell ref="B4:B5"/>
  </mergeCells>
  <pageMargins left="0.98" right="0.59" top="0.79" bottom="0.79" header="0.51" footer="0.51"/>
  <pageSetup paperSize="9" scale="64" fitToHeight="0" orientation="landscape" r:id="rId1"/>
  <rowBreaks count="1" manualBreakCount="1">
    <brk id="6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zoomScaleNormal="100" workbookViewId="0">
      <pane xSplit="1" ySplit="6" topLeftCell="B73" activePane="bottomRight" state="frozen"/>
      <selection pane="topRight" activeCell="B1" sqref="B1"/>
      <selection pane="bottomLeft" activeCell="A7" sqref="A7"/>
      <selection pane="bottomRight" activeCell="O1" sqref="O1:Q1048576"/>
    </sheetView>
  </sheetViews>
  <sheetFormatPr defaultRowHeight="12.75" x14ac:dyDescent="0.2"/>
  <cols>
    <col min="1" max="1" width="4.7109375" customWidth="1"/>
    <col min="2" max="2" width="30.7109375" customWidth="1"/>
    <col min="3" max="5" width="8" customWidth="1"/>
    <col min="6" max="7" width="11.28515625" customWidth="1"/>
    <col min="8" max="8" width="6.7109375" customWidth="1"/>
    <col min="9" max="10" width="12.5703125" customWidth="1"/>
    <col min="11" max="11" width="17.42578125" customWidth="1"/>
    <col min="12" max="12" width="24" customWidth="1"/>
    <col min="13" max="13" width="15.5703125" customWidth="1"/>
    <col min="14" max="14" width="11.42578125" customWidth="1"/>
    <col min="15" max="15" width="14.28515625" customWidth="1"/>
  </cols>
  <sheetData>
    <row r="1" spans="1:15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76</v>
      </c>
    </row>
    <row r="2" spans="1:15" ht="69.75" customHeight="1" x14ac:dyDescent="0.2">
      <c r="A2" s="94" t="s">
        <v>131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5" ht="26.25" customHeight="1" x14ac:dyDescent="0.2">
      <c r="A3" s="95" t="s">
        <v>77</v>
      </c>
      <c r="B3" s="95" t="s">
        <v>2</v>
      </c>
      <c r="C3" s="95" t="s">
        <v>90</v>
      </c>
      <c r="D3" s="98" t="s">
        <v>117</v>
      </c>
      <c r="E3" s="100"/>
      <c r="F3" s="98" t="s">
        <v>78</v>
      </c>
      <c r="G3" s="99"/>
      <c r="H3" s="99"/>
      <c r="I3" s="99"/>
      <c r="J3" s="100"/>
      <c r="K3" s="95" t="s">
        <v>145</v>
      </c>
      <c r="L3" s="95" t="s">
        <v>121</v>
      </c>
      <c r="M3" s="93" t="s">
        <v>120</v>
      </c>
    </row>
    <row r="4" spans="1:15" ht="134.25" customHeight="1" x14ac:dyDescent="0.2">
      <c r="A4" s="96"/>
      <c r="B4" s="96"/>
      <c r="C4" s="97"/>
      <c r="D4" s="65" t="s">
        <v>118</v>
      </c>
      <c r="E4" s="3" t="s">
        <v>119</v>
      </c>
      <c r="F4" s="3" t="s">
        <v>127</v>
      </c>
      <c r="G4" s="3" t="s">
        <v>129</v>
      </c>
      <c r="H4" s="3" t="s">
        <v>91</v>
      </c>
      <c r="I4" s="3" t="s">
        <v>128</v>
      </c>
      <c r="J4" s="3" t="s">
        <v>130</v>
      </c>
      <c r="K4" s="97"/>
      <c r="L4" s="97"/>
      <c r="M4" s="93"/>
    </row>
    <row r="5" spans="1:15" x14ac:dyDescent="0.2">
      <c r="A5" s="4">
        <v>1</v>
      </c>
      <c r="B5" s="5">
        <v>2</v>
      </c>
      <c r="C5" s="4">
        <v>3</v>
      </c>
      <c r="D5" s="5">
        <v>4</v>
      </c>
      <c r="E5" s="4">
        <v>5</v>
      </c>
      <c r="F5" s="5">
        <v>6</v>
      </c>
      <c r="G5" s="4">
        <v>7</v>
      </c>
      <c r="H5" s="5">
        <v>8</v>
      </c>
      <c r="I5" s="4">
        <v>9</v>
      </c>
      <c r="J5" s="5">
        <v>10</v>
      </c>
      <c r="K5" s="4">
        <v>11</v>
      </c>
      <c r="L5" s="5">
        <v>12</v>
      </c>
      <c r="M5" s="67"/>
    </row>
    <row r="6" spans="1:15" ht="14.25" customHeight="1" x14ac:dyDescent="0.2">
      <c r="A6" s="14"/>
      <c r="B6" s="15" t="s">
        <v>3</v>
      </c>
      <c r="C6" s="77">
        <f>SUM(C8:C93)</f>
        <v>365809</v>
      </c>
      <c r="D6" s="77">
        <f>SUM(D8:D93)</f>
        <v>24588</v>
      </c>
      <c r="E6" s="77">
        <f>SUM(E8:E93)</f>
        <v>341221</v>
      </c>
      <c r="F6" s="8"/>
      <c r="G6" s="8"/>
      <c r="H6" s="8"/>
      <c r="I6" s="8"/>
      <c r="J6" s="8"/>
      <c r="K6" s="61">
        <f>SUM(K8:K93)</f>
        <v>38310481.293514736</v>
      </c>
      <c r="L6" s="61">
        <f>SUM(L8:L93)</f>
        <v>7208180.7000000011</v>
      </c>
      <c r="M6" s="68">
        <f>SUM(M8:M93)</f>
        <v>107548054.05112773</v>
      </c>
      <c r="N6" s="68"/>
    </row>
    <row r="7" spans="1:15" ht="12" customHeight="1" x14ac:dyDescent="0.2">
      <c r="A7" s="14"/>
      <c r="B7" s="15"/>
      <c r="C7" s="10"/>
      <c r="D7" s="10"/>
      <c r="E7" s="10"/>
      <c r="F7" s="16"/>
      <c r="G7" s="16"/>
      <c r="H7" s="9"/>
      <c r="I7" s="9"/>
      <c r="J7" s="9"/>
      <c r="K7" s="9"/>
      <c r="L7" s="18"/>
      <c r="M7" s="67"/>
    </row>
    <row r="8" spans="1:15" ht="14.25" customHeight="1" x14ac:dyDescent="0.2">
      <c r="A8" s="14">
        <v>1</v>
      </c>
      <c r="B8" s="60" t="s">
        <v>106</v>
      </c>
      <c r="C8" s="11">
        <f t="shared" ref="C8:C72" si="0">D8+E8</f>
        <v>1500</v>
      </c>
      <c r="D8" s="11">
        <v>100</v>
      </c>
      <c r="E8" s="11">
        <v>1400</v>
      </c>
      <c r="F8" s="16">
        <v>17479.73</v>
      </c>
      <c r="G8" s="16">
        <f t="shared" ref="G8:G21" si="1">F8*1.038</f>
        <v>18143.959739999998</v>
      </c>
      <c r="H8" s="27">
        <v>1</v>
      </c>
      <c r="I8" s="12">
        <f>F8*H8</f>
        <v>17479.73</v>
      </c>
      <c r="J8" s="16">
        <f>G8*H8</f>
        <v>18143.959739999998</v>
      </c>
      <c r="K8" s="16">
        <v>89781.99</v>
      </c>
      <c r="L8" s="19">
        <f>ROUND(((D8*I8+E8*J8+K8)/1000),1)</f>
        <v>27239.3</v>
      </c>
      <c r="M8" s="69">
        <f>(D8*I8+E8*J8)*1.5/100</f>
        <v>407242.74953999999</v>
      </c>
      <c r="N8" s="71">
        <f>M8-K8</f>
        <v>317460.75954</v>
      </c>
    </row>
    <row r="9" spans="1:15" ht="14.25" customHeight="1" x14ac:dyDescent="0.2">
      <c r="A9" s="14">
        <v>2</v>
      </c>
      <c r="B9" s="60" t="s">
        <v>55</v>
      </c>
      <c r="C9" s="11">
        <f t="shared" si="0"/>
        <v>1225</v>
      </c>
      <c r="D9" s="11">
        <v>95</v>
      </c>
      <c r="E9" s="11">
        <v>1130</v>
      </c>
      <c r="F9" s="16">
        <v>17479.73</v>
      </c>
      <c r="G9" s="16">
        <f t="shared" si="1"/>
        <v>18143.959739999998</v>
      </c>
      <c r="H9" s="27">
        <v>1.4</v>
      </c>
      <c r="I9" s="12">
        <f t="shared" ref="I9:I67" si="2">F9*H9</f>
        <v>24471.621999999999</v>
      </c>
      <c r="J9" s="16">
        <f t="shared" ref="J9:J67" si="3">G9*H9</f>
        <v>25401.543635999995</v>
      </c>
      <c r="K9" s="16">
        <v>0</v>
      </c>
      <c r="L9" s="19">
        <f t="shared" ref="L9:L72" si="4">ROUND(((D9*I9+E9*J9+K9)/1000),1)</f>
        <v>31028.5</v>
      </c>
      <c r="M9" s="69">
        <f t="shared" ref="M9:M72" si="5">(D9*I9+E9*J9)*1.5/100</f>
        <v>465428.22598019987</v>
      </c>
      <c r="N9" s="71">
        <f t="shared" ref="N9:N72" si="6">M9-K9</f>
        <v>465428.22598019987</v>
      </c>
    </row>
    <row r="10" spans="1:15" ht="14.25" customHeight="1" x14ac:dyDescent="0.2">
      <c r="A10" s="14">
        <v>3</v>
      </c>
      <c r="B10" s="60" t="s">
        <v>39</v>
      </c>
      <c r="C10" s="11">
        <f t="shared" si="0"/>
        <v>9319</v>
      </c>
      <c r="D10" s="11">
        <v>819</v>
      </c>
      <c r="E10" s="11">
        <v>8500</v>
      </c>
      <c r="F10" s="16">
        <v>17479.73</v>
      </c>
      <c r="G10" s="16">
        <f t="shared" si="1"/>
        <v>18143.959739999998</v>
      </c>
      <c r="H10" s="27">
        <v>1.1499999999999999</v>
      </c>
      <c r="I10" s="12">
        <f t="shared" si="2"/>
        <v>20101.689499999997</v>
      </c>
      <c r="J10" s="16">
        <f t="shared" si="3"/>
        <v>20865.553700999997</v>
      </c>
      <c r="K10" s="16">
        <v>23460.19</v>
      </c>
      <c r="L10" s="19">
        <f t="shared" si="4"/>
        <v>193844</v>
      </c>
      <c r="M10" s="69">
        <f t="shared" si="5"/>
        <v>2907307.3523849999</v>
      </c>
      <c r="N10" s="71">
        <f t="shared" si="6"/>
        <v>2883847.1623849999</v>
      </c>
    </row>
    <row r="11" spans="1:15" ht="14.25" customHeight="1" x14ac:dyDescent="0.2">
      <c r="A11" s="14">
        <v>4</v>
      </c>
      <c r="B11" s="60" t="s">
        <v>56</v>
      </c>
      <c r="C11" s="11">
        <f t="shared" si="0"/>
        <v>4126</v>
      </c>
      <c r="D11" s="11">
        <v>126</v>
      </c>
      <c r="E11" s="11">
        <v>4000</v>
      </c>
      <c r="F11" s="16">
        <v>17479.73</v>
      </c>
      <c r="G11" s="16">
        <f t="shared" si="1"/>
        <v>18143.959739999998</v>
      </c>
      <c r="H11" s="27">
        <v>1.21</v>
      </c>
      <c r="I11" s="12">
        <f t="shared" si="2"/>
        <v>21150.473299999998</v>
      </c>
      <c r="J11" s="16">
        <f t="shared" si="3"/>
        <v>21954.191285399997</v>
      </c>
      <c r="K11" s="16">
        <v>150000</v>
      </c>
      <c r="L11" s="19">
        <f t="shared" si="4"/>
        <v>90631.7</v>
      </c>
      <c r="M11" s="69">
        <f t="shared" si="5"/>
        <v>1357225.8716609997</v>
      </c>
      <c r="N11" s="71">
        <f t="shared" si="6"/>
        <v>1207225.8716609997</v>
      </c>
    </row>
    <row r="12" spans="1:15" ht="14.25" customHeight="1" x14ac:dyDescent="0.2">
      <c r="A12" s="14">
        <v>5</v>
      </c>
      <c r="B12" s="60" t="s">
        <v>30</v>
      </c>
      <c r="C12" s="11">
        <f t="shared" si="0"/>
        <v>28926</v>
      </c>
      <c r="D12" s="11">
        <v>3635</v>
      </c>
      <c r="E12" s="11">
        <v>25291</v>
      </c>
      <c r="F12" s="16">
        <v>17479.73</v>
      </c>
      <c r="G12" s="16">
        <f t="shared" si="1"/>
        <v>18143.959739999998</v>
      </c>
      <c r="H12" s="27">
        <v>1</v>
      </c>
      <c r="I12" s="12">
        <f t="shared" si="2"/>
        <v>17479.73</v>
      </c>
      <c r="J12" s="16">
        <f t="shared" si="3"/>
        <v>18143.959739999998</v>
      </c>
      <c r="K12" s="16">
        <v>4450415.49</v>
      </c>
      <c r="L12" s="83">
        <f t="shared" si="4"/>
        <v>526868.1</v>
      </c>
      <c r="M12" s="69">
        <f t="shared" si="5"/>
        <v>7836265.565015099</v>
      </c>
      <c r="N12" s="71">
        <f t="shared" si="6"/>
        <v>3385850.0750150988</v>
      </c>
    </row>
    <row r="13" spans="1:15" ht="14.25" customHeight="1" x14ac:dyDescent="0.2">
      <c r="A13" s="14">
        <v>6</v>
      </c>
      <c r="B13" s="60" t="s">
        <v>31</v>
      </c>
      <c r="C13" s="11">
        <f t="shared" si="0"/>
        <v>10000</v>
      </c>
      <c r="D13" s="11">
        <v>828</v>
      </c>
      <c r="E13" s="11">
        <v>9172</v>
      </c>
      <c r="F13" s="16">
        <v>17479.73</v>
      </c>
      <c r="G13" s="16">
        <f t="shared" si="1"/>
        <v>18143.959739999998</v>
      </c>
      <c r="H13" s="27">
        <v>1</v>
      </c>
      <c r="I13" s="12">
        <f t="shared" si="2"/>
        <v>17479.73</v>
      </c>
      <c r="J13" s="16">
        <f t="shared" si="3"/>
        <v>18143.959739999998</v>
      </c>
      <c r="K13" s="16">
        <v>2508786.4600349995</v>
      </c>
      <c r="L13" s="19">
        <f t="shared" si="4"/>
        <v>183398.39999999999</v>
      </c>
      <c r="M13" s="69">
        <f t="shared" si="5"/>
        <v>2713344.2276291996</v>
      </c>
      <c r="N13" s="71">
        <f t="shared" si="6"/>
        <v>204557.76759420009</v>
      </c>
      <c r="O13" s="23"/>
    </row>
    <row r="14" spans="1:15" ht="14.25" customHeight="1" x14ac:dyDescent="0.2">
      <c r="A14" s="14">
        <v>7</v>
      </c>
      <c r="B14" s="60" t="s">
        <v>107</v>
      </c>
      <c r="C14" s="11">
        <f t="shared" si="0"/>
        <v>5200</v>
      </c>
      <c r="D14" s="11">
        <v>400</v>
      </c>
      <c r="E14" s="11">
        <v>4800</v>
      </c>
      <c r="F14" s="16">
        <v>17479.73</v>
      </c>
      <c r="G14" s="16">
        <f t="shared" si="1"/>
        <v>18143.959739999998</v>
      </c>
      <c r="H14" s="27">
        <v>1</v>
      </c>
      <c r="I14" s="12">
        <f t="shared" si="2"/>
        <v>17479.73</v>
      </c>
      <c r="J14" s="16">
        <f t="shared" si="3"/>
        <v>18143.959739999998</v>
      </c>
      <c r="K14" s="16">
        <v>1307208.8834999995</v>
      </c>
      <c r="L14" s="19">
        <f t="shared" si="4"/>
        <v>95390.1</v>
      </c>
      <c r="M14" s="69">
        <f t="shared" si="5"/>
        <v>1411243.4812799999</v>
      </c>
      <c r="N14" s="71">
        <f t="shared" si="6"/>
        <v>104034.59778000042</v>
      </c>
      <c r="O14" s="75"/>
    </row>
    <row r="15" spans="1:15" ht="14.25" customHeight="1" x14ac:dyDescent="0.2">
      <c r="A15" s="14">
        <v>8</v>
      </c>
      <c r="B15" s="60" t="s">
        <v>34</v>
      </c>
      <c r="C15" s="11">
        <f t="shared" si="0"/>
        <v>1004</v>
      </c>
      <c r="D15" s="11">
        <v>30</v>
      </c>
      <c r="E15" s="11">
        <v>974</v>
      </c>
      <c r="F15" s="16">
        <v>17479.73</v>
      </c>
      <c r="G15" s="16">
        <f t="shared" si="1"/>
        <v>18143.959739999998</v>
      </c>
      <c r="H15" s="27">
        <v>1.2</v>
      </c>
      <c r="I15" s="12">
        <f t="shared" si="2"/>
        <v>20975.675999999999</v>
      </c>
      <c r="J15" s="16">
        <f t="shared" si="3"/>
        <v>21772.751687999997</v>
      </c>
      <c r="K15" s="16">
        <v>20000</v>
      </c>
      <c r="L15" s="19">
        <f t="shared" si="4"/>
        <v>21855.9</v>
      </c>
      <c r="M15" s="69">
        <f t="shared" si="5"/>
        <v>327538.95636168</v>
      </c>
      <c r="N15" s="71">
        <f t="shared" si="6"/>
        <v>307538.95636168</v>
      </c>
    </row>
    <row r="16" spans="1:15" ht="14.25" customHeight="1" x14ac:dyDescent="0.2">
      <c r="A16" s="14">
        <v>9</v>
      </c>
      <c r="B16" s="60" t="s">
        <v>108</v>
      </c>
      <c r="C16" s="11">
        <f t="shared" si="0"/>
        <v>2016</v>
      </c>
      <c r="D16" s="11">
        <v>208</v>
      </c>
      <c r="E16" s="11">
        <v>1808</v>
      </c>
      <c r="F16" s="16">
        <v>17479.73</v>
      </c>
      <c r="G16" s="16">
        <f t="shared" si="1"/>
        <v>18143.959739999998</v>
      </c>
      <c r="H16" s="27">
        <v>1</v>
      </c>
      <c r="I16" s="12">
        <f t="shared" si="2"/>
        <v>17479.73</v>
      </c>
      <c r="J16" s="16">
        <f t="shared" si="3"/>
        <v>18143.959739999998</v>
      </c>
      <c r="K16" s="16">
        <v>515513.64215249987</v>
      </c>
      <c r="L16" s="19">
        <f t="shared" si="4"/>
        <v>36955.599999999999</v>
      </c>
      <c r="M16" s="69">
        <f t="shared" si="5"/>
        <v>546600.94574879995</v>
      </c>
      <c r="N16" s="71">
        <f t="shared" si="6"/>
        <v>31087.303596300073</v>
      </c>
    </row>
    <row r="17" spans="1:15" ht="14.25" customHeight="1" x14ac:dyDescent="0.2">
      <c r="A17" s="14">
        <v>10</v>
      </c>
      <c r="B17" s="60" t="s">
        <v>21</v>
      </c>
      <c r="C17" s="11">
        <f t="shared" si="0"/>
        <v>1000</v>
      </c>
      <c r="D17" s="11">
        <v>100</v>
      </c>
      <c r="E17" s="11">
        <v>900</v>
      </c>
      <c r="F17" s="16">
        <v>17479.73</v>
      </c>
      <c r="G17" s="16">
        <f t="shared" si="1"/>
        <v>18143.959739999998</v>
      </c>
      <c r="H17" s="27">
        <v>1.208</v>
      </c>
      <c r="I17" s="12">
        <f t="shared" si="2"/>
        <v>21115.51384</v>
      </c>
      <c r="J17" s="16">
        <f t="shared" si="3"/>
        <v>21917.903365919996</v>
      </c>
      <c r="K17" s="16">
        <v>15600</v>
      </c>
      <c r="L17" s="19">
        <f t="shared" si="4"/>
        <v>21853.3</v>
      </c>
      <c r="M17" s="69">
        <f t="shared" si="5"/>
        <v>327564.96619991993</v>
      </c>
      <c r="N17" s="71">
        <f t="shared" si="6"/>
        <v>311964.96619991993</v>
      </c>
    </row>
    <row r="18" spans="1:15" ht="14.25" customHeight="1" x14ac:dyDescent="0.2">
      <c r="A18" s="14">
        <v>11</v>
      </c>
      <c r="B18" s="60" t="s">
        <v>22</v>
      </c>
      <c r="C18" s="11">
        <f t="shared" si="0"/>
        <v>1260</v>
      </c>
      <c r="D18" s="11">
        <v>60</v>
      </c>
      <c r="E18" s="11">
        <v>1200</v>
      </c>
      <c r="F18" s="16">
        <v>17479.73</v>
      </c>
      <c r="G18" s="16">
        <f t="shared" si="1"/>
        <v>18143.959739999998</v>
      </c>
      <c r="H18" s="27">
        <v>1.3</v>
      </c>
      <c r="I18" s="12">
        <f t="shared" si="2"/>
        <v>22723.649000000001</v>
      </c>
      <c r="J18" s="16">
        <f t="shared" si="3"/>
        <v>23587.147661999999</v>
      </c>
      <c r="K18" s="16">
        <v>400000</v>
      </c>
      <c r="L18" s="19">
        <f t="shared" si="4"/>
        <v>30068</v>
      </c>
      <c r="M18" s="69">
        <f t="shared" si="5"/>
        <v>445019.94201599999</v>
      </c>
      <c r="N18" s="71">
        <f t="shared" si="6"/>
        <v>45019.942015999986</v>
      </c>
    </row>
    <row r="19" spans="1:15" ht="14.25" customHeight="1" x14ac:dyDescent="0.2">
      <c r="A19" s="14">
        <v>12</v>
      </c>
      <c r="B19" s="60" t="s">
        <v>85</v>
      </c>
      <c r="C19" s="11">
        <f t="shared" si="0"/>
        <v>7000</v>
      </c>
      <c r="D19" s="11">
        <v>500</v>
      </c>
      <c r="E19" s="11">
        <v>6500</v>
      </c>
      <c r="F19" s="16">
        <v>17479.73</v>
      </c>
      <c r="G19" s="16">
        <f t="shared" si="1"/>
        <v>18143.959739999998</v>
      </c>
      <c r="H19" s="27">
        <v>1</v>
      </c>
      <c r="I19" s="12">
        <f t="shared" si="2"/>
        <v>17479.73</v>
      </c>
      <c r="J19" s="16">
        <f t="shared" si="3"/>
        <v>18143.959739999998</v>
      </c>
      <c r="K19" s="16">
        <v>60520</v>
      </c>
      <c r="L19" s="19">
        <f t="shared" si="4"/>
        <v>126736.1</v>
      </c>
      <c r="M19" s="69">
        <f t="shared" si="5"/>
        <v>1900134.0496499997</v>
      </c>
      <c r="N19" s="71">
        <f t="shared" si="6"/>
        <v>1839614.0496499997</v>
      </c>
    </row>
    <row r="20" spans="1:15" ht="14.25" customHeight="1" x14ac:dyDescent="0.2">
      <c r="A20" s="14">
        <v>13</v>
      </c>
      <c r="B20" s="60" t="s">
        <v>40</v>
      </c>
      <c r="C20" s="11">
        <f t="shared" si="0"/>
        <v>1513</v>
      </c>
      <c r="D20" s="11">
        <v>30</v>
      </c>
      <c r="E20" s="11">
        <v>1483</v>
      </c>
      <c r="F20" s="16">
        <v>17479.73</v>
      </c>
      <c r="G20" s="16">
        <f t="shared" si="1"/>
        <v>18143.959739999998</v>
      </c>
      <c r="H20" s="27">
        <v>1</v>
      </c>
      <c r="I20" s="12">
        <f t="shared" si="2"/>
        <v>17479.73</v>
      </c>
      <c r="J20" s="16">
        <f t="shared" si="3"/>
        <v>18143.959739999998</v>
      </c>
      <c r="K20" s="16">
        <v>407552.9</v>
      </c>
      <c r="L20" s="19">
        <f t="shared" si="4"/>
        <v>27839.4</v>
      </c>
      <c r="M20" s="69">
        <f t="shared" si="5"/>
        <v>411478.26291629992</v>
      </c>
      <c r="N20" s="71">
        <f t="shared" si="6"/>
        <v>3925.3629162998986</v>
      </c>
    </row>
    <row r="21" spans="1:15" ht="14.25" customHeight="1" x14ac:dyDescent="0.2">
      <c r="A21" s="14">
        <v>14</v>
      </c>
      <c r="B21" s="60" t="s">
        <v>41</v>
      </c>
      <c r="C21" s="11">
        <f t="shared" si="0"/>
        <v>992</v>
      </c>
      <c r="D21" s="11">
        <v>90</v>
      </c>
      <c r="E21" s="11">
        <v>902</v>
      </c>
      <c r="F21" s="16">
        <v>17479.73</v>
      </c>
      <c r="G21" s="16">
        <f t="shared" si="1"/>
        <v>18143.959739999998</v>
      </c>
      <c r="H21" s="27">
        <v>1</v>
      </c>
      <c r="I21" s="12">
        <f t="shared" si="2"/>
        <v>17479.73</v>
      </c>
      <c r="J21" s="16">
        <f t="shared" si="3"/>
        <v>18143.959739999998</v>
      </c>
      <c r="K21" s="16">
        <v>5000</v>
      </c>
      <c r="L21" s="19">
        <f t="shared" si="4"/>
        <v>17944</v>
      </c>
      <c r="M21" s="69">
        <f t="shared" si="5"/>
        <v>269085.41078219994</v>
      </c>
      <c r="N21" s="71">
        <f t="shared" si="6"/>
        <v>264085.41078219994</v>
      </c>
    </row>
    <row r="22" spans="1:15" ht="14.25" customHeight="1" x14ac:dyDescent="0.2">
      <c r="A22" s="14">
        <v>15</v>
      </c>
      <c r="B22" s="60" t="s">
        <v>67</v>
      </c>
      <c r="C22" s="11">
        <f t="shared" si="0"/>
        <v>3400</v>
      </c>
      <c r="D22" s="11">
        <v>200</v>
      </c>
      <c r="E22" s="11">
        <v>3200</v>
      </c>
      <c r="F22" s="16">
        <v>17479.73</v>
      </c>
      <c r="G22" s="16">
        <f>F22*1.038</f>
        <v>18143.959739999998</v>
      </c>
      <c r="H22" s="27">
        <v>1.5</v>
      </c>
      <c r="I22" s="12">
        <f t="shared" si="2"/>
        <v>26219.595000000001</v>
      </c>
      <c r="J22" s="16">
        <f t="shared" si="3"/>
        <v>27215.939609999998</v>
      </c>
      <c r="K22" s="16">
        <v>1075154</v>
      </c>
      <c r="L22" s="19">
        <f t="shared" si="4"/>
        <v>93410.1</v>
      </c>
      <c r="M22" s="69">
        <f t="shared" si="5"/>
        <v>1385023.88628</v>
      </c>
      <c r="N22" s="71">
        <f t="shared" si="6"/>
        <v>309869.88627999998</v>
      </c>
    </row>
    <row r="23" spans="1:15" ht="22.5" customHeight="1" x14ac:dyDescent="0.2">
      <c r="A23" s="14">
        <v>16</v>
      </c>
      <c r="B23" s="60" t="s">
        <v>109</v>
      </c>
      <c r="C23" s="11">
        <f t="shared" si="0"/>
        <v>3425</v>
      </c>
      <c r="D23" s="11">
        <v>300</v>
      </c>
      <c r="E23" s="11">
        <v>3125</v>
      </c>
      <c r="F23" s="16">
        <v>17479.73</v>
      </c>
      <c r="G23" s="16">
        <f t="shared" ref="G23:G86" si="7">F23*1.038</f>
        <v>18143.959739999998</v>
      </c>
      <c r="H23" s="27">
        <v>1</v>
      </c>
      <c r="I23" s="12">
        <f t="shared" si="2"/>
        <v>17479.73</v>
      </c>
      <c r="J23" s="16">
        <f t="shared" si="3"/>
        <v>18143.959739999998</v>
      </c>
      <c r="K23" s="16">
        <v>0</v>
      </c>
      <c r="L23" s="19">
        <f t="shared" si="4"/>
        <v>61943.8</v>
      </c>
      <c r="M23" s="69">
        <f t="shared" si="5"/>
        <v>929156.8978124999</v>
      </c>
      <c r="N23" s="71">
        <f t="shared" si="6"/>
        <v>929156.8978124999</v>
      </c>
    </row>
    <row r="24" spans="1:15" ht="14.25" customHeight="1" x14ac:dyDescent="0.2">
      <c r="A24" s="14">
        <v>17</v>
      </c>
      <c r="B24" s="60" t="s">
        <v>110</v>
      </c>
      <c r="C24" s="11">
        <f t="shared" si="0"/>
        <v>5650</v>
      </c>
      <c r="D24" s="11">
        <v>420</v>
      </c>
      <c r="E24" s="11">
        <v>5230</v>
      </c>
      <c r="F24" s="16">
        <v>17479.73</v>
      </c>
      <c r="G24" s="16">
        <f t="shared" si="7"/>
        <v>18143.959739999998</v>
      </c>
      <c r="H24" s="27">
        <v>1</v>
      </c>
      <c r="I24" s="12">
        <f t="shared" si="2"/>
        <v>17479.73</v>
      </c>
      <c r="J24" s="16">
        <f t="shared" si="3"/>
        <v>18143.959739999998</v>
      </c>
      <c r="K24" s="16">
        <v>120700</v>
      </c>
      <c r="L24" s="19">
        <f t="shared" si="4"/>
        <v>102355.1</v>
      </c>
      <c r="M24" s="69">
        <f t="shared" si="5"/>
        <v>1533515.9406029996</v>
      </c>
      <c r="N24" s="71">
        <f t="shared" si="6"/>
        <v>1412815.9406029996</v>
      </c>
    </row>
    <row r="25" spans="1:15" ht="14.25" customHeight="1" x14ac:dyDescent="0.2">
      <c r="A25" s="14">
        <v>18</v>
      </c>
      <c r="B25" s="60" t="s">
        <v>57</v>
      </c>
      <c r="C25" s="11">
        <f t="shared" si="0"/>
        <v>3556</v>
      </c>
      <c r="D25" s="11">
        <v>265</v>
      </c>
      <c r="E25" s="11">
        <v>3291</v>
      </c>
      <c r="F25" s="16">
        <v>17479.73</v>
      </c>
      <c r="G25" s="16">
        <f t="shared" si="7"/>
        <v>18143.959739999998</v>
      </c>
      <c r="H25" s="27">
        <v>1.4</v>
      </c>
      <c r="I25" s="12">
        <f t="shared" si="2"/>
        <v>24471.621999999999</v>
      </c>
      <c r="J25" s="16">
        <f t="shared" si="3"/>
        <v>25401.543635999995</v>
      </c>
      <c r="K25" s="16">
        <v>24671.1</v>
      </c>
      <c r="L25" s="19">
        <f t="shared" si="4"/>
        <v>90106.1</v>
      </c>
      <c r="M25" s="69">
        <f t="shared" si="5"/>
        <v>1351221.8990411398</v>
      </c>
      <c r="N25" s="71">
        <f t="shared" si="6"/>
        <v>1326550.7990411397</v>
      </c>
    </row>
    <row r="26" spans="1:15" ht="14.25" customHeight="1" x14ac:dyDescent="0.2">
      <c r="A26" s="14">
        <v>19</v>
      </c>
      <c r="B26" s="60" t="s">
        <v>42</v>
      </c>
      <c r="C26" s="11">
        <f t="shared" si="0"/>
        <v>2529</v>
      </c>
      <c r="D26" s="11">
        <v>200</v>
      </c>
      <c r="E26" s="11">
        <v>2329</v>
      </c>
      <c r="F26" s="16">
        <v>17479.73</v>
      </c>
      <c r="G26" s="16">
        <f t="shared" si="7"/>
        <v>18143.959739999998</v>
      </c>
      <c r="H26" s="27">
        <v>1.1499999999999999</v>
      </c>
      <c r="I26" s="12">
        <f t="shared" si="2"/>
        <v>20101.689499999997</v>
      </c>
      <c r="J26" s="16">
        <f t="shared" si="3"/>
        <v>20865.553700999997</v>
      </c>
      <c r="K26" s="16">
        <v>10000</v>
      </c>
      <c r="L26" s="19">
        <f t="shared" si="4"/>
        <v>52626.2</v>
      </c>
      <c r="M26" s="69">
        <f t="shared" si="5"/>
        <v>789243.18704443483</v>
      </c>
      <c r="N26" s="71">
        <f t="shared" si="6"/>
        <v>779243.18704443483</v>
      </c>
    </row>
    <row r="27" spans="1:15" ht="14.25" customHeight="1" x14ac:dyDescent="0.2">
      <c r="A27" s="14">
        <v>20</v>
      </c>
      <c r="B27" s="60" t="s">
        <v>58</v>
      </c>
      <c r="C27" s="11">
        <f t="shared" si="0"/>
        <v>1723</v>
      </c>
      <c r="D27" s="11">
        <v>80</v>
      </c>
      <c r="E27" s="11">
        <v>1643</v>
      </c>
      <c r="F27" s="16">
        <v>17479.73</v>
      </c>
      <c r="G27" s="16">
        <f t="shared" si="7"/>
        <v>18143.959739999998</v>
      </c>
      <c r="H27" s="27">
        <v>1.3</v>
      </c>
      <c r="I27" s="12">
        <f t="shared" si="2"/>
        <v>22723.649000000001</v>
      </c>
      <c r="J27" s="16">
        <f t="shared" si="3"/>
        <v>23587.147661999999</v>
      </c>
      <c r="K27" s="16">
        <v>0</v>
      </c>
      <c r="L27" s="19">
        <f t="shared" si="4"/>
        <v>40571.599999999999</v>
      </c>
      <c r="M27" s="69">
        <f t="shared" si="5"/>
        <v>608573.63292998995</v>
      </c>
      <c r="N27" s="71">
        <f t="shared" si="6"/>
        <v>608573.63292998995</v>
      </c>
    </row>
    <row r="28" spans="1:15" ht="14.25" customHeight="1" x14ac:dyDescent="0.2">
      <c r="A28" s="14">
        <v>21</v>
      </c>
      <c r="B28" s="60" t="s">
        <v>32</v>
      </c>
      <c r="C28" s="11">
        <f t="shared" si="0"/>
        <v>31454</v>
      </c>
      <c r="D28" s="11">
        <v>2050</v>
      </c>
      <c r="E28" s="11">
        <v>29404</v>
      </c>
      <c r="F28" s="16">
        <v>17479.73</v>
      </c>
      <c r="G28" s="16">
        <f t="shared" si="7"/>
        <v>18143.959739999998</v>
      </c>
      <c r="H28" s="27">
        <v>1</v>
      </c>
      <c r="I28" s="12">
        <f t="shared" si="2"/>
        <v>17479.73</v>
      </c>
      <c r="J28" s="16">
        <f t="shared" si="3"/>
        <v>18143.959739999998</v>
      </c>
      <c r="K28" s="16">
        <v>7969952.0081699993</v>
      </c>
      <c r="L28" s="19">
        <f t="shared" si="4"/>
        <v>577308.4</v>
      </c>
      <c r="M28" s="69">
        <f t="shared" si="5"/>
        <v>8540076.5804243982</v>
      </c>
      <c r="N28" s="71">
        <f t="shared" si="6"/>
        <v>570124.57225439884</v>
      </c>
    </row>
    <row r="29" spans="1:15" ht="14.25" customHeight="1" x14ac:dyDescent="0.2">
      <c r="A29" s="14">
        <v>22</v>
      </c>
      <c r="B29" s="60" t="s">
        <v>111</v>
      </c>
      <c r="C29" s="11">
        <f t="shared" si="0"/>
        <v>2593</v>
      </c>
      <c r="D29" s="11">
        <v>300</v>
      </c>
      <c r="E29" s="11">
        <v>2293</v>
      </c>
      <c r="F29" s="16">
        <v>17479.73</v>
      </c>
      <c r="G29" s="16">
        <f t="shared" si="7"/>
        <v>18143.959739999998</v>
      </c>
      <c r="H29" s="27">
        <v>1</v>
      </c>
      <c r="I29" s="12">
        <f t="shared" si="2"/>
        <v>17479.73</v>
      </c>
      <c r="J29" s="16">
        <f t="shared" si="3"/>
        <v>18143.959739999998</v>
      </c>
      <c r="K29" s="16">
        <v>0</v>
      </c>
      <c r="L29" s="19">
        <f t="shared" si="4"/>
        <v>46848</v>
      </c>
      <c r="M29" s="69">
        <f t="shared" si="5"/>
        <v>702720.28025729989</v>
      </c>
      <c r="N29" s="71">
        <f t="shared" si="6"/>
        <v>702720.28025729989</v>
      </c>
    </row>
    <row r="30" spans="1:15" ht="14.25" customHeight="1" x14ac:dyDescent="0.2">
      <c r="A30" s="14">
        <v>23</v>
      </c>
      <c r="B30" s="60" t="s">
        <v>59</v>
      </c>
      <c r="C30" s="11">
        <f t="shared" si="0"/>
        <v>6350</v>
      </c>
      <c r="D30" s="11">
        <v>200</v>
      </c>
      <c r="E30" s="11">
        <v>6150</v>
      </c>
      <c r="F30" s="16">
        <v>17479.73</v>
      </c>
      <c r="G30" s="16">
        <f t="shared" si="7"/>
        <v>18143.959739999998</v>
      </c>
      <c r="H30" s="27">
        <v>1.2</v>
      </c>
      <c r="I30" s="12">
        <f t="shared" si="2"/>
        <v>20975.675999999999</v>
      </c>
      <c r="J30" s="16">
        <f t="shared" si="3"/>
        <v>21772.751687999997</v>
      </c>
      <c r="K30" s="16">
        <v>303690.74</v>
      </c>
      <c r="L30" s="19">
        <f t="shared" si="4"/>
        <v>138401.20000000001</v>
      </c>
      <c r="M30" s="69">
        <f t="shared" si="5"/>
        <v>2071463.3712179994</v>
      </c>
      <c r="N30" s="71">
        <f t="shared" si="6"/>
        <v>1767772.6312179994</v>
      </c>
    </row>
    <row r="31" spans="1:15" ht="14.25" customHeight="1" x14ac:dyDescent="0.2">
      <c r="A31" s="14">
        <v>24</v>
      </c>
      <c r="B31" s="60" t="s">
        <v>66</v>
      </c>
      <c r="C31" s="11">
        <f t="shared" si="0"/>
        <v>4130</v>
      </c>
      <c r="D31" s="11">
        <v>300</v>
      </c>
      <c r="E31" s="11">
        <v>3830</v>
      </c>
      <c r="F31" s="16">
        <v>17479.73</v>
      </c>
      <c r="G31" s="16">
        <f t="shared" si="7"/>
        <v>18143.959739999998</v>
      </c>
      <c r="H31" s="27">
        <v>1.24</v>
      </c>
      <c r="I31" s="12">
        <f t="shared" si="2"/>
        <v>21674.8652</v>
      </c>
      <c r="J31" s="16">
        <f t="shared" si="3"/>
        <v>22498.510077599996</v>
      </c>
      <c r="K31" s="16">
        <v>477310.3</v>
      </c>
      <c r="L31" s="19">
        <f t="shared" si="4"/>
        <v>93149.1</v>
      </c>
      <c r="M31" s="69">
        <f t="shared" si="5"/>
        <v>1390076.2973581199</v>
      </c>
      <c r="N31" s="71">
        <f t="shared" si="6"/>
        <v>912765.99735811981</v>
      </c>
      <c r="O31" s="35"/>
    </row>
    <row r="32" spans="1:15" ht="14.25" customHeight="1" x14ac:dyDescent="0.2">
      <c r="A32" s="14">
        <v>25</v>
      </c>
      <c r="B32" s="60" t="s">
        <v>71</v>
      </c>
      <c r="C32" s="11">
        <f t="shared" si="0"/>
        <v>540</v>
      </c>
      <c r="D32" s="11">
        <v>40</v>
      </c>
      <c r="E32" s="11">
        <v>500</v>
      </c>
      <c r="F32" s="16">
        <v>17479.73</v>
      </c>
      <c r="G32" s="16">
        <f t="shared" si="7"/>
        <v>18143.959739999998</v>
      </c>
      <c r="H32" s="27">
        <v>1.6</v>
      </c>
      <c r="I32" s="12">
        <f t="shared" si="2"/>
        <v>27967.567999999999</v>
      </c>
      <c r="J32" s="16">
        <f t="shared" si="3"/>
        <v>29030.335584</v>
      </c>
      <c r="K32" s="16">
        <v>86273.600000000006</v>
      </c>
      <c r="L32" s="19">
        <f t="shared" si="4"/>
        <v>15720.1</v>
      </c>
      <c r="M32" s="69">
        <f t="shared" si="5"/>
        <v>234508.05768</v>
      </c>
      <c r="N32" s="71">
        <f t="shared" si="6"/>
        <v>148234.45767999999</v>
      </c>
    </row>
    <row r="33" spans="1:14" ht="14.25" customHeight="1" x14ac:dyDescent="0.2">
      <c r="A33" s="14">
        <v>26</v>
      </c>
      <c r="B33" s="60" t="s">
        <v>35</v>
      </c>
      <c r="C33" s="11">
        <f t="shared" si="0"/>
        <v>18999</v>
      </c>
      <c r="D33" s="11">
        <v>1446</v>
      </c>
      <c r="E33" s="11">
        <v>17553</v>
      </c>
      <c r="F33" s="16">
        <v>17479.73</v>
      </c>
      <c r="G33" s="16">
        <f t="shared" si="7"/>
        <v>18143.959739999998</v>
      </c>
      <c r="H33" s="27">
        <v>1</v>
      </c>
      <c r="I33" s="12">
        <f t="shared" si="2"/>
        <v>17479.73</v>
      </c>
      <c r="J33" s="16">
        <f t="shared" si="3"/>
        <v>18143.959739999998</v>
      </c>
      <c r="K33" s="16">
        <v>42200</v>
      </c>
      <c r="L33" s="19">
        <f t="shared" si="4"/>
        <v>343798.8</v>
      </c>
      <c r="M33" s="69">
        <f t="shared" si="5"/>
        <v>5156349.2234432995</v>
      </c>
      <c r="N33" s="71">
        <f t="shared" si="6"/>
        <v>5114149.2234432995</v>
      </c>
    </row>
    <row r="34" spans="1:14" ht="14.25" customHeight="1" x14ac:dyDescent="0.2">
      <c r="A34" s="14">
        <v>27</v>
      </c>
      <c r="B34" s="60" t="s">
        <v>60</v>
      </c>
      <c r="C34" s="11">
        <f t="shared" si="0"/>
        <v>7164</v>
      </c>
      <c r="D34" s="11">
        <v>610</v>
      </c>
      <c r="E34" s="11">
        <v>6554</v>
      </c>
      <c r="F34" s="16">
        <v>17479.73</v>
      </c>
      <c r="G34" s="16">
        <f t="shared" si="7"/>
        <v>18143.959739999998</v>
      </c>
      <c r="H34" s="27">
        <v>1.25</v>
      </c>
      <c r="I34" s="12">
        <f t="shared" si="2"/>
        <v>21849.662499999999</v>
      </c>
      <c r="J34" s="16">
        <f t="shared" si="3"/>
        <v>22679.949674999996</v>
      </c>
      <c r="K34" s="16">
        <v>430000</v>
      </c>
      <c r="L34" s="19">
        <f t="shared" si="4"/>
        <v>162402.70000000001</v>
      </c>
      <c r="M34" s="69">
        <f t="shared" si="5"/>
        <v>2429590.2644242495</v>
      </c>
      <c r="N34" s="71">
        <f t="shared" si="6"/>
        <v>1999590.2644242495</v>
      </c>
    </row>
    <row r="35" spans="1:14" ht="14.25" customHeight="1" x14ac:dyDescent="0.2">
      <c r="A35" s="14">
        <v>28</v>
      </c>
      <c r="B35" s="60" t="s">
        <v>47</v>
      </c>
      <c r="C35" s="11">
        <f t="shared" si="0"/>
        <v>6013</v>
      </c>
      <c r="D35" s="11">
        <v>100</v>
      </c>
      <c r="E35" s="11">
        <v>5913</v>
      </c>
      <c r="F35" s="16">
        <v>17479.73</v>
      </c>
      <c r="G35" s="16">
        <f t="shared" si="7"/>
        <v>18143.959739999998</v>
      </c>
      <c r="H35" s="27">
        <v>1.1499999999999999</v>
      </c>
      <c r="I35" s="12">
        <f t="shared" si="2"/>
        <v>20101.689499999997</v>
      </c>
      <c r="J35" s="16">
        <f t="shared" si="3"/>
        <v>20865.553700999997</v>
      </c>
      <c r="K35" s="16">
        <v>0</v>
      </c>
      <c r="L35" s="19">
        <f t="shared" si="4"/>
        <v>125388.2</v>
      </c>
      <c r="M35" s="69">
        <f t="shared" si="5"/>
        <v>1880822.819760195</v>
      </c>
      <c r="N35" s="71">
        <f t="shared" si="6"/>
        <v>1880822.819760195</v>
      </c>
    </row>
    <row r="36" spans="1:14" ht="14.25" customHeight="1" x14ac:dyDescent="0.2">
      <c r="A36" s="14">
        <v>29</v>
      </c>
      <c r="B36" s="60" t="s">
        <v>68</v>
      </c>
      <c r="C36" s="11">
        <f t="shared" si="0"/>
        <v>4173</v>
      </c>
      <c r="D36" s="11">
        <v>178</v>
      </c>
      <c r="E36" s="11">
        <v>3995</v>
      </c>
      <c r="F36" s="16">
        <v>17479.73</v>
      </c>
      <c r="G36" s="16">
        <f t="shared" si="7"/>
        <v>18143.959739999998</v>
      </c>
      <c r="H36" s="27">
        <v>1.21</v>
      </c>
      <c r="I36" s="12">
        <f t="shared" si="2"/>
        <v>21150.473299999998</v>
      </c>
      <c r="J36" s="16">
        <f t="shared" si="3"/>
        <v>21954.191285399997</v>
      </c>
      <c r="K36" s="16">
        <v>213808.8</v>
      </c>
      <c r="L36" s="19">
        <f t="shared" si="4"/>
        <v>91685.6</v>
      </c>
      <c r="M36" s="69">
        <f t="shared" si="5"/>
        <v>1372076.6764885951</v>
      </c>
      <c r="N36" s="71">
        <f t="shared" si="6"/>
        <v>1158267.876488595</v>
      </c>
    </row>
    <row r="37" spans="1:14" ht="14.25" customHeight="1" x14ac:dyDescent="0.2">
      <c r="A37" s="14">
        <v>30</v>
      </c>
      <c r="B37" s="60" t="s">
        <v>33</v>
      </c>
      <c r="C37" s="11">
        <f t="shared" si="0"/>
        <v>11200</v>
      </c>
      <c r="D37" s="11">
        <v>1000</v>
      </c>
      <c r="E37" s="11">
        <v>10200</v>
      </c>
      <c r="F37" s="16">
        <v>17479.73</v>
      </c>
      <c r="G37" s="16">
        <f t="shared" si="7"/>
        <v>18143.959739999998</v>
      </c>
      <c r="H37" s="27">
        <v>1</v>
      </c>
      <c r="I37" s="12">
        <f t="shared" si="2"/>
        <v>17479.73</v>
      </c>
      <c r="J37" s="16">
        <f t="shared" si="3"/>
        <v>18143.959739999998</v>
      </c>
      <c r="K37" s="16">
        <v>2703445.31385</v>
      </c>
      <c r="L37" s="19">
        <f t="shared" si="4"/>
        <v>205251.6</v>
      </c>
      <c r="M37" s="69">
        <f t="shared" si="5"/>
        <v>3038221.7902199994</v>
      </c>
      <c r="N37" s="71">
        <f t="shared" si="6"/>
        <v>334776.47636999935</v>
      </c>
    </row>
    <row r="38" spans="1:14" ht="14.25" customHeight="1" x14ac:dyDescent="0.2">
      <c r="A38" s="14">
        <v>31</v>
      </c>
      <c r="B38" s="60" t="s">
        <v>69</v>
      </c>
      <c r="C38" s="11">
        <f t="shared" si="0"/>
        <v>3120</v>
      </c>
      <c r="D38" s="11">
        <v>260</v>
      </c>
      <c r="E38" s="11">
        <v>2860</v>
      </c>
      <c r="F38" s="16">
        <v>17479.73</v>
      </c>
      <c r="G38" s="16">
        <f t="shared" si="7"/>
        <v>18143.959739999998</v>
      </c>
      <c r="H38" s="27">
        <v>1.27</v>
      </c>
      <c r="I38" s="12">
        <f t="shared" si="2"/>
        <v>22199.257099999999</v>
      </c>
      <c r="J38" s="16">
        <f t="shared" si="3"/>
        <v>23042.8288698</v>
      </c>
      <c r="K38" s="16">
        <v>280000</v>
      </c>
      <c r="L38" s="19">
        <f t="shared" si="4"/>
        <v>71954.3</v>
      </c>
      <c r="M38" s="69">
        <f t="shared" si="5"/>
        <v>1075114.4612044201</v>
      </c>
      <c r="N38" s="71">
        <f t="shared" si="6"/>
        <v>795114.46120442008</v>
      </c>
    </row>
    <row r="39" spans="1:14" ht="14.25" customHeight="1" x14ac:dyDescent="0.2">
      <c r="A39" s="14">
        <v>32</v>
      </c>
      <c r="B39" s="60" t="s">
        <v>70</v>
      </c>
      <c r="C39" s="11">
        <f t="shared" si="0"/>
        <v>2334</v>
      </c>
      <c r="D39" s="11">
        <v>184</v>
      </c>
      <c r="E39" s="11">
        <v>2150</v>
      </c>
      <c r="F39" s="16">
        <v>17479.73</v>
      </c>
      <c r="G39" s="16">
        <f t="shared" si="7"/>
        <v>18143.959739999998</v>
      </c>
      <c r="H39" s="27">
        <v>1.3</v>
      </c>
      <c r="I39" s="12">
        <f t="shared" si="2"/>
        <v>22723.649000000001</v>
      </c>
      <c r="J39" s="16">
        <f t="shared" si="3"/>
        <v>23587.147661999999</v>
      </c>
      <c r="K39" s="16">
        <v>167527.85</v>
      </c>
      <c r="L39" s="19">
        <f t="shared" si="4"/>
        <v>55061</v>
      </c>
      <c r="M39" s="69">
        <f t="shared" si="5"/>
        <v>823402.78333949996</v>
      </c>
      <c r="N39" s="71">
        <f t="shared" si="6"/>
        <v>655874.93333949998</v>
      </c>
    </row>
    <row r="40" spans="1:14" ht="14.25" customHeight="1" x14ac:dyDescent="0.2">
      <c r="A40" s="14">
        <v>33</v>
      </c>
      <c r="B40" s="60" t="s">
        <v>23</v>
      </c>
      <c r="C40" s="11">
        <f t="shared" si="0"/>
        <v>1351</v>
      </c>
      <c r="D40" s="11">
        <v>36</v>
      </c>
      <c r="E40" s="11">
        <v>1315</v>
      </c>
      <c r="F40" s="16">
        <v>17479.73</v>
      </c>
      <c r="G40" s="16">
        <f t="shared" si="7"/>
        <v>18143.959739999998</v>
      </c>
      <c r="H40" s="27">
        <v>1.23</v>
      </c>
      <c r="I40" s="12">
        <f t="shared" si="2"/>
        <v>21500.067899999998</v>
      </c>
      <c r="J40" s="16">
        <f t="shared" si="3"/>
        <v>22317.070480199996</v>
      </c>
      <c r="K40" s="16">
        <v>29600</v>
      </c>
      <c r="L40" s="19">
        <f t="shared" si="4"/>
        <v>30150.6</v>
      </c>
      <c r="M40" s="69">
        <f t="shared" si="5"/>
        <v>451814.25188794493</v>
      </c>
      <c r="N40" s="71">
        <f t="shared" si="6"/>
        <v>422214.25188794493</v>
      </c>
    </row>
    <row r="41" spans="1:14" ht="14.25" customHeight="1" x14ac:dyDescent="0.2">
      <c r="A41" s="14">
        <v>34</v>
      </c>
      <c r="B41" s="60" t="s">
        <v>36</v>
      </c>
      <c r="C41" s="11">
        <f t="shared" si="0"/>
        <v>3529</v>
      </c>
      <c r="D41" s="11">
        <v>209</v>
      </c>
      <c r="E41" s="11">
        <v>3320</v>
      </c>
      <c r="F41" s="16">
        <v>17479.73</v>
      </c>
      <c r="G41" s="16">
        <f t="shared" si="7"/>
        <v>18143.959739999998</v>
      </c>
      <c r="H41" s="27">
        <v>1</v>
      </c>
      <c r="I41" s="12">
        <f t="shared" si="2"/>
        <v>17479.73</v>
      </c>
      <c r="J41" s="16">
        <f t="shared" si="3"/>
        <v>18143.959739999998</v>
      </c>
      <c r="K41" s="16">
        <v>45000</v>
      </c>
      <c r="L41" s="19">
        <f t="shared" si="4"/>
        <v>63936.2</v>
      </c>
      <c r="M41" s="69">
        <f t="shared" si="5"/>
        <v>958368.14860199986</v>
      </c>
      <c r="N41" s="71">
        <f t="shared" si="6"/>
        <v>913368.14860199986</v>
      </c>
    </row>
    <row r="42" spans="1:14" ht="14.25" customHeight="1" x14ac:dyDescent="0.2">
      <c r="A42" s="14">
        <v>35</v>
      </c>
      <c r="B42" s="60" t="s">
        <v>4</v>
      </c>
      <c r="C42" s="11">
        <f t="shared" si="0"/>
        <v>2325</v>
      </c>
      <c r="D42" s="11">
        <v>150</v>
      </c>
      <c r="E42" s="11">
        <v>2175</v>
      </c>
      <c r="F42" s="16">
        <v>17479.73</v>
      </c>
      <c r="G42" s="16">
        <f t="shared" si="7"/>
        <v>18143.959739999998</v>
      </c>
      <c r="H42" s="27">
        <v>1</v>
      </c>
      <c r="I42" s="12">
        <f t="shared" si="2"/>
        <v>17479.73</v>
      </c>
      <c r="J42" s="16">
        <f t="shared" si="3"/>
        <v>18143.959739999998</v>
      </c>
      <c r="K42" s="16">
        <v>608692.1290312499</v>
      </c>
      <c r="L42" s="19">
        <f t="shared" si="4"/>
        <v>42693.8</v>
      </c>
      <c r="M42" s="69">
        <f t="shared" si="5"/>
        <v>631276.07901749993</v>
      </c>
      <c r="N42" s="71">
        <f t="shared" si="6"/>
        <v>22583.949986250023</v>
      </c>
    </row>
    <row r="43" spans="1:14" ht="14.25" customHeight="1" x14ac:dyDescent="0.2">
      <c r="A43" s="14">
        <v>36</v>
      </c>
      <c r="B43" s="60" t="s">
        <v>5</v>
      </c>
      <c r="C43" s="11">
        <f t="shared" si="0"/>
        <v>2388</v>
      </c>
      <c r="D43" s="11">
        <v>78</v>
      </c>
      <c r="E43" s="11">
        <v>2310</v>
      </c>
      <c r="F43" s="16">
        <v>17479.73</v>
      </c>
      <c r="G43" s="16">
        <f t="shared" si="7"/>
        <v>18143.959739999998</v>
      </c>
      <c r="H43" s="27">
        <v>1</v>
      </c>
      <c r="I43" s="12">
        <f t="shared" si="2"/>
        <v>17479.73</v>
      </c>
      <c r="J43" s="16">
        <f t="shared" si="3"/>
        <v>18143.959739999998</v>
      </c>
      <c r="K43" s="16">
        <v>200000</v>
      </c>
      <c r="L43" s="19">
        <f t="shared" si="4"/>
        <v>43476</v>
      </c>
      <c r="M43" s="69">
        <f t="shared" si="5"/>
        <v>649139.48909099994</v>
      </c>
      <c r="N43" s="71">
        <f t="shared" si="6"/>
        <v>449139.48909099994</v>
      </c>
    </row>
    <row r="44" spans="1:14" ht="14.25" customHeight="1" x14ac:dyDescent="0.2">
      <c r="A44" s="14">
        <v>37</v>
      </c>
      <c r="B44" s="60" t="s">
        <v>6</v>
      </c>
      <c r="C44" s="11">
        <f t="shared" si="0"/>
        <v>2081</v>
      </c>
      <c r="D44" s="11">
        <v>51</v>
      </c>
      <c r="E44" s="11">
        <v>2030</v>
      </c>
      <c r="F44" s="16">
        <v>17479.73</v>
      </c>
      <c r="G44" s="16">
        <f t="shared" si="7"/>
        <v>18143.959739999998</v>
      </c>
      <c r="H44" s="27">
        <v>1</v>
      </c>
      <c r="I44" s="12">
        <f t="shared" si="2"/>
        <v>17479.73</v>
      </c>
      <c r="J44" s="16">
        <f t="shared" si="3"/>
        <v>18143.959739999998</v>
      </c>
      <c r="K44" s="16">
        <v>0</v>
      </c>
      <c r="L44" s="19">
        <f t="shared" si="4"/>
        <v>37723.699999999997</v>
      </c>
      <c r="M44" s="69">
        <f t="shared" si="5"/>
        <v>565855.56753299991</v>
      </c>
      <c r="N44" s="71">
        <f t="shared" si="6"/>
        <v>565855.56753299991</v>
      </c>
    </row>
    <row r="45" spans="1:14" ht="14.25" customHeight="1" x14ac:dyDescent="0.2">
      <c r="A45" s="14">
        <v>38</v>
      </c>
      <c r="B45" s="60" t="s">
        <v>37</v>
      </c>
      <c r="C45" s="11">
        <f t="shared" si="0"/>
        <v>4395</v>
      </c>
      <c r="D45" s="11">
        <v>300</v>
      </c>
      <c r="E45" s="11">
        <v>4095</v>
      </c>
      <c r="F45" s="16">
        <v>17479.73</v>
      </c>
      <c r="G45" s="16">
        <f t="shared" si="7"/>
        <v>18143.959739999998</v>
      </c>
      <c r="H45" s="27">
        <v>1</v>
      </c>
      <c r="I45" s="12">
        <f t="shared" si="2"/>
        <v>17479.73</v>
      </c>
      <c r="J45" s="16">
        <f t="shared" si="3"/>
        <v>18143.959739999998</v>
      </c>
      <c r="K45" s="16">
        <v>404600</v>
      </c>
      <c r="L45" s="19">
        <f t="shared" si="4"/>
        <v>79948</v>
      </c>
      <c r="M45" s="69">
        <f t="shared" si="5"/>
        <v>1193151.5120295</v>
      </c>
      <c r="N45" s="71">
        <f t="shared" si="6"/>
        <v>788551.51202949998</v>
      </c>
    </row>
    <row r="46" spans="1:14" ht="14.25" customHeight="1" x14ac:dyDescent="0.2">
      <c r="A46" s="14">
        <v>39</v>
      </c>
      <c r="B46" s="60" t="s">
        <v>24</v>
      </c>
      <c r="C46" s="11">
        <f t="shared" si="0"/>
        <v>1843</v>
      </c>
      <c r="D46" s="11">
        <v>170</v>
      </c>
      <c r="E46" s="11">
        <v>1673</v>
      </c>
      <c r="F46" s="16">
        <v>17479.73</v>
      </c>
      <c r="G46" s="16">
        <f t="shared" si="7"/>
        <v>18143.959739999998</v>
      </c>
      <c r="H46" s="27">
        <v>1.2</v>
      </c>
      <c r="I46" s="12">
        <f t="shared" si="2"/>
        <v>20975.675999999999</v>
      </c>
      <c r="J46" s="16">
        <f t="shared" si="3"/>
        <v>21772.751687999997</v>
      </c>
      <c r="K46" s="16">
        <v>599548</v>
      </c>
      <c r="L46" s="19">
        <f t="shared" si="4"/>
        <v>40591.199999999997</v>
      </c>
      <c r="M46" s="69">
        <f t="shared" si="5"/>
        <v>599875.17741035996</v>
      </c>
      <c r="N46" s="71">
        <f t="shared" si="6"/>
        <v>327.17741035996005</v>
      </c>
    </row>
    <row r="47" spans="1:14" ht="14.25" customHeight="1" x14ac:dyDescent="0.2">
      <c r="A47" s="14">
        <v>40</v>
      </c>
      <c r="B47" s="60" t="s">
        <v>7</v>
      </c>
      <c r="C47" s="11">
        <f t="shared" si="0"/>
        <v>4266</v>
      </c>
      <c r="D47" s="11">
        <v>353</v>
      </c>
      <c r="E47" s="11">
        <v>3913</v>
      </c>
      <c r="F47" s="16">
        <v>17479.73</v>
      </c>
      <c r="G47" s="16">
        <f t="shared" si="7"/>
        <v>18143.959739999998</v>
      </c>
      <c r="H47" s="27">
        <v>1</v>
      </c>
      <c r="I47" s="12">
        <f t="shared" si="2"/>
        <v>17479.73</v>
      </c>
      <c r="J47" s="16">
        <f t="shared" si="3"/>
        <v>18143.959739999998</v>
      </c>
      <c r="K47" s="16">
        <v>3911.55</v>
      </c>
      <c r="L47" s="19">
        <f t="shared" si="4"/>
        <v>77171.600000000006</v>
      </c>
      <c r="M47" s="69">
        <f t="shared" si="5"/>
        <v>1157514.8872892999</v>
      </c>
      <c r="N47" s="71">
        <f t="shared" si="6"/>
        <v>1153603.3372892998</v>
      </c>
    </row>
    <row r="48" spans="1:14" ht="14.25" customHeight="1" x14ac:dyDescent="0.2">
      <c r="A48" s="14">
        <v>41</v>
      </c>
      <c r="B48" s="60" t="s">
        <v>8</v>
      </c>
      <c r="C48" s="11">
        <f t="shared" si="0"/>
        <v>1681</v>
      </c>
      <c r="D48" s="11">
        <v>81</v>
      </c>
      <c r="E48" s="11">
        <v>1600</v>
      </c>
      <c r="F48" s="16">
        <v>17479.73</v>
      </c>
      <c r="G48" s="16">
        <f t="shared" si="7"/>
        <v>18143.959739999998</v>
      </c>
      <c r="H48" s="27">
        <v>1</v>
      </c>
      <c r="I48" s="12">
        <f t="shared" si="2"/>
        <v>17479.73</v>
      </c>
      <c r="J48" s="16">
        <f t="shared" si="3"/>
        <v>18143.959739999998</v>
      </c>
      <c r="K48" s="16">
        <v>439662.41749124997</v>
      </c>
      <c r="L48" s="19">
        <f t="shared" si="4"/>
        <v>30885.9</v>
      </c>
      <c r="M48" s="69">
        <f t="shared" si="5"/>
        <v>456692.90570999996</v>
      </c>
      <c r="N48" s="71">
        <f t="shared" si="6"/>
        <v>17030.48821874999</v>
      </c>
    </row>
    <row r="49" spans="1:14" ht="14.25" customHeight="1" x14ac:dyDescent="0.2">
      <c r="A49" s="14">
        <v>42</v>
      </c>
      <c r="B49" s="60" t="s">
        <v>61</v>
      </c>
      <c r="C49" s="11">
        <f t="shared" si="0"/>
        <v>8000</v>
      </c>
      <c r="D49" s="11">
        <v>600</v>
      </c>
      <c r="E49" s="11">
        <v>7400</v>
      </c>
      <c r="F49" s="16">
        <v>17479.73</v>
      </c>
      <c r="G49" s="16">
        <f t="shared" si="7"/>
        <v>18143.959739999998</v>
      </c>
      <c r="H49" s="27">
        <v>1.23</v>
      </c>
      <c r="I49" s="12">
        <f t="shared" si="2"/>
        <v>21500.067899999998</v>
      </c>
      <c r="J49" s="16">
        <f t="shared" si="3"/>
        <v>22317.070480199996</v>
      </c>
      <c r="K49" s="16">
        <v>2282356.5442321491</v>
      </c>
      <c r="L49" s="19">
        <f t="shared" si="4"/>
        <v>180328.7</v>
      </c>
      <c r="M49" s="69">
        <f t="shared" si="5"/>
        <v>2670695.4344021995</v>
      </c>
      <c r="N49" s="71">
        <f t="shared" si="6"/>
        <v>388338.89017005032</v>
      </c>
    </row>
    <row r="50" spans="1:14" ht="14.25" customHeight="1" x14ac:dyDescent="0.2">
      <c r="A50" s="14">
        <v>43</v>
      </c>
      <c r="B50" s="60" t="s">
        <v>25</v>
      </c>
      <c r="C50" s="11">
        <f t="shared" si="0"/>
        <v>1716</v>
      </c>
      <c r="D50" s="11">
        <v>76</v>
      </c>
      <c r="E50" s="11">
        <v>1640</v>
      </c>
      <c r="F50" s="16">
        <v>17479.73</v>
      </c>
      <c r="G50" s="16">
        <f t="shared" si="7"/>
        <v>18143.959739999998</v>
      </c>
      <c r="H50" s="27">
        <v>1</v>
      </c>
      <c r="I50" s="12">
        <f t="shared" si="2"/>
        <v>17479.73</v>
      </c>
      <c r="J50" s="16">
        <f t="shared" si="3"/>
        <v>18143.959739999998</v>
      </c>
      <c r="K50" s="16">
        <v>0</v>
      </c>
      <c r="L50" s="19">
        <f t="shared" si="4"/>
        <v>31084.6</v>
      </c>
      <c r="M50" s="69">
        <f t="shared" si="5"/>
        <v>466268.30180399999</v>
      </c>
      <c r="N50" s="71">
        <f t="shared" si="6"/>
        <v>466268.30180399999</v>
      </c>
    </row>
    <row r="51" spans="1:14" ht="14.25" customHeight="1" x14ac:dyDescent="0.2">
      <c r="A51" s="14">
        <v>44</v>
      </c>
      <c r="B51" s="60" t="s">
        <v>9</v>
      </c>
      <c r="C51" s="11">
        <f t="shared" si="0"/>
        <v>1997</v>
      </c>
      <c r="D51" s="11">
        <v>100</v>
      </c>
      <c r="E51" s="11">
        <v>1897</v>
      </c>
      <c r="F51" s="16">
        <v>17479.73</v>
      </c>
      <c r="G51" s="16">
        <f t="shared" si="7"/>
        <v>18143.959739999998</v>
      </c>
      <c r="H51" s="27">
        <v>1</v>
      </c>
      <c r="I51" s="12">
        <f t="shared" si="2"/>
        <v>17479.73</v>
      </c>
      <c r="J51" s="16">
        <f t="shared" si="3"/>
        <v>18143.959739999998</v>
      </c>
      <c r="K51" s="16">
        <v>476266.71877874993</v>
      </c>
      <c r="L51" s="19">
        <f t="shared" si="4"/>
        <v>36643.300000000003</v>
      </c>
      <c r="M51" s="69">
        <f t="shared" si="5"/>
        <v>542505.96940169996</v>
      </c>
      <c r="N51" s="71">
        <f t="shared" si="6"/>
        <v>66239.250622950029</v>
      </c>
    </row>
    <row r="52" spans="1:14" ht="14.25" customHeight="1" x14ac:dyDescent="0.2">
      <c r="A52" s="14">
        <v>45</v>
      </c>
      <c r="B52" s="60" t="s">
        <v>62</v>
      </c>
      <c r="C52" s="11">
        <f t="shared" si="0"/>
        <v>5840</v>
      </c>
      <c r="D52" s="11">
        <v>600</v>
      </c>
      <c r="E52" s="11">
        <v>5240</v>
      </c>
      <c r="F52" s="16">
        <v>17479.73</v>
      </c>
      <c r="G52" s="16">
        <f t="shared" si="7"/>
        <v>18143.959739999998</v>
      </c>
      <c r="H52" s="27">
        <v>1.3</v>
      </c>
      <c r="I52" s="12">
        <f t="shared" si="2"/>
        <v>22723.649000000001</v>
      </c>
      <c r="J52" s="16">
        <f t="shared" si="3"/>
        <v>23587.147661999999</v>
      </c>
      <c r="K52" s="16">
        <v>73417.2</v>
      </c>
      <c r="L52" s="19">
        <f t="shared" si="4"/>
        <v>137304.29999999999</v>
      </c>
      <c r="M52" s="69">
        <f t="shared" si="5"/>
        <v>2058462.6472332</v>
      </c>
      <c r="N52" s="71">
        <f t="shared" si="6"/>
        <v>1985045.4472332001</v>
      </c>
    </row>
    <row r="53" spans="1:14" ht="14.25" customHeight="1" x14ac:dyDescent="0.2">
      <c r="A53" s="14">
        <v>46</v>
      </c>
      <c r="B53" s="60" t="s">
        <v>43</v>
      </c>
      <c r="C53" s="11">
        <f t="shared" si="0"/>
        <v>2026</v>
      </c>
      <c r="D53" s="11">
        <v>106</v>
      </c>
      <c r="E53" s="11">
        <v>1920</v>
      </c>
      <c r="F53" s="16">
        <v>17479.73</v>
      </c>
      <c r="G53" s="16">
        <f t="shared" si="7"/>
        <v>18143.959739999998</v>
      </c>
      <c r="H53" s="27">
        <v>1.1000000000000001</v>
      </c>
      <c r="I53" s="12">
        <f t="shared" si="2"/>
        <v>19227.703000000001</v>
      </c>
      <c r="J53" s="16">
        <f t="shared" si="3"/>
        <v>19958.355714000001</v>
      </c>
      <c r="K53" s="16">
        <v>49700</v>
      </c>
      <c r="L53" s="19">
        <f t="shared" si="4"/>
        <v>40407.9</v>
      </c>
      <c r="M53" s="69">
        <f t="shared" si="5"/>
        <v>605372.69233320002</v>
      </c>
      <c r="N53" s="71">
        <f t="shared" si="6"/>
        <v>555672.69233320002</v>
      </c>
    </row>
    <row r="54" spans="1:14" ht="14.25" customHeight="1" x14ac:dyDescent="0.2">
      <c r="A54" s="14">
        <v>47</v>
      </c>
      <c r="B54" s="60" t="s">
        <v>10</v>
      </c>
      <c r="C54" s="11">
        <f t="shared" si="0"/>
        <v>995</v>
      </c>
      <c r="D54" s="11">
        <v>10</v>
      </c>
      <c r="E54" s="11">
        <v>985</v>
      </c>
      <c r="F54" s="16">
        <v>17479.73</v>
      </c>
      <c r="G54" s="16">
        <f t="shared" si="7"/>
        <v>18143.959739999998</v>
      </c>
      <c r="H54" s="27">
        <v>1</v>
      </c>
      <c r="I54" s="12">
        <f t="shared" si="2"/>
        <v>17479.73</v>
      </c>
      <c r="J54" s="16">
        <f t="shared" si="3"/>
        <v>18143.959739999998</v>
      </c>
      <c r="K54" s="16">
        <v>256573.46594249993</v>
      </c>
      <c r="L54" s="19">
        <f t="shared" si="4"/>
        <v>18303.2</v>
      </c>
      <c r="M54" s="69">
        <f t="shared" si="5"/>
        <v>270698.96465849999</v>
      </c>
      <c r="N54" s="71">
        <f t="shared" si="6"/>
        <v>14125.49871600006</v>
      </c>
    </row>
    <row r="55" spans="1:14" ht="14.25" customHeight="1" x14ac:dyDescent="0.2">
      <c r="A55" s="14">
        <v>48</v>
      </c>
      <c r="B55" s="60" t="s">
        <v>51</v>
      </c>
      <c r="C55" s="11">
        <f t="shared" si="0"/>
        <v>2107</v>
      </c>
      <c r="D55" s="11">
        <v>100</v>
      </c>
      <c r="E55" s="11">
        <v>2007</v>
      </c>
      <c r="F55" s="16">
        <v>17479.73</v>
      </c>
      <c r="G55" s="16">
        <f t="shared" si="7"/>
        <v>18143.959739999998</v>
      </c>
      <c r="H55" s="27">
        <v>1.1499999999999999</v>
      </c>
      <c r="I55" s="12">
        <f t="shared" si="2"/>
        <v>20101.689499999997</v>
      </c>
      <c r="J55" s="16">
        <f t="shared" si="3"/>
        <v>20865.553700999997</v>
      </c>
      <c r="K55" s="16">
        <v>653966.49936993734</v>
      </c>
      <c r="L55" s="19">
        <f t="shared" si="4"/>
        <v>44541.3</v>
      </c>
      <c r="M55" s="69">
        <f t="shared" si="5"/>
        <v>658310.02841860487</v>
      </c>
      <c r="N55" s="71">
        <f t="shared" si="6"/>
        <v>4343.5290486675221</v>
      </c>
    </row>
    <row r="56" spans="1:14" ht="14.25" customHeight="1" x14ac:dyDescent="0.2">
      <c r="A56" s="14">
        <v>49</v>
      </c>
      <c r="B56" s="60" t="s">
        <v>11</v>
      </c>
      <c r="C56" s="11">
        <f t="shared" si="0"/>
        <v>2265</v>
      </c>
      <c r="D56" s="11">
        <v>208</v>
      </c>
      <c r="E56" s="11">
        <v>2057</v>
      </c>
      <c r="F56" s="16">
        <v>17479.73</v>
      </c>
      <c r="G56" s="16">
        <f t="shared" si="7"/>
        <v>18143.959739999998</v>
      </c>
      <c r="H56" s="27">
        <v>1</v>
      </c>
      <c r="I56" s="12">
        <f t="shared" si="2"/>
        <v>17479.73</v>
      </c>
      <c r="J56" s="16">
        <f t="shared" si="3"/>
        <v>18143.959739999998</v>
      </c>
      <c r="K56" s="16">
        <v>10000</v>
      </c>
      <c r="L56" s="19">
        <f t="shared" si="4"/>
        <v>40967.9</v>
      </c>
      <c r="M56" s="69">
        <f t="shared" si="5"/>
        <v>614368.63537769997</v>
      </c>
      <c r="N56" s="71">
        <f t="shared" si="6"/>
        <v>604368.63537769997</v>
      </c>
    </row>
    <row r="57" spans="1:14" ht="14.25" customHeight="1" x14ac:dyDescent="0.2">
      <c r="A57" s="14">
        <v>50</v>
      </c>
      <c r="B57" s="60" t="s">
        <v>26</v>
      </c>
      <c r="C57" s="11">
        <f t="shared" si="0"/>
        <v>1856</v>
      </c>
      <c r="D57" s="11">
        <v>56</v>
      </c>
      <c r="E57" s="11">
        <v>1800</v>
      </c>
      <c r="F57" s="16">
        <v>17479.73</v>
      </c>
      <c r="G57" s="16">
        <f t="shared" si="7"/>
        <v>18143.959739999998</v>
      </c>
      <c r="H57" s="27">
        <v>1</v>
      </c>
      <c r="I57" s="12">
        <f t="shared" si="2"/>
        <v>17479.73</v>
      </c>
      <c r="J57" s="16">
        <f t="shared" si="3"/>
        <v>18143.959739999998</v>
      </c>
      <c r="K57" s="16">
        <v>923.9</v>
      </c>
      <c r="L57" s="19">
        <f t="shared" si="4"/>
        <v>33638.9</v>
      </c>
      <c r="M57" s="69">
        <f t="shared" si="5"/>
        <v>504569.88618000003</v>
      </c>
      <c r="N57" s="71">
        <f t="shared" si="6"/>
        <v>503645.98618000001</v>
      </c>
    </row>
    <row r="58" spans="1:14" ht="14.25" customHeight="1" x14ac:dyDescent="0.2">
      <c r="A58" s="14">
        <v>51</v>
      </c>
      <c r="B58" s="60" t="s">
        <v>12</v>
      </c>
      <c r="C58" s="11">
        <f t="shared" si="0"/>
        <v>1996</v>
      </c>
      <c r="D58" s="11">
        <v>100</v>
      </c>
      <c r="E58" s="11">
        <v>1896</v>
      </c>
      <c r="F58" s="16">
        <v>17479.73</v>
      </c>
      <c r="G58" s="16">
        <f t="shared" si="7"/>
        <v>18143.959739999998</v>
      </c>
      <c r="H58" s="27">
        <v>1</v>
      </c>
      <c r="I58" s="12">
        <f t="shared" si="2"/>
        <v>17479.73</v>
      </c>
      <c r="J58" s="16">
        <f t="shared" si="3"/>
        <v>18143.959739999998</v>
      </c>
      <c r="K58" s="16">
        <v>0</v>
      </c>
      <c r="L58" s="19">
        <f t="shared" si="4"/>
        <v>36148.9</v>
      </c>
      <c r="M58" s="69">
        <f t="shared" si="5"/>
        <v>542233.81000559998</v>
      </c>
      <c r="N58" s="71">
        <f t="shared" si="6"/>
        <v>542233.81000559998</v>
      </c>
    </row>
    <row r="59" spans="1:14" ht="14.25" customHeight="1" x14ac:dyDescent="0.2">
      <c r="A59" s="14">
        <v>52</v>
      </c>
      <c r="B59" s="60" t="s">
        <v>72</v>
      </c>
      <c r="C59" s="11">
        <f t="shared" si="0"/>
        <v>233</v>
      </c>
      <c r="D59" s="11">
        <v>25</v>
      </c>
      <c r="E59" s="11">
        <v>208</v>
      </c>
      <c r="F59" s="16">
        <v>17479.73</v>
      </c>
      <c r="G59" s="16">
        <f t="shared" si="7"/>
        <v>18143.959739999998</v>
      </c>
      <c r="H59" s="27">
        <v>1.7</v>
      </c>
      <c r="I59" s="12">
        <f t="shared" si="2"/>
        <v>29715.540999999997</v>
      </c>
      <c r="J59" s="16">
        <f t="shared" si="3"/>
        <v>30844.731557999996</v>
      </c>
      <c r="K59" s="16">
        <v>30000</v>
      </c>
      <c r="L59" s="19">
        <f t="shared" si="4"/>
        <v>7188.6</v>
      </c>
      <c r="M59" s="69">
        <f t="shared" si="5"/>
        <v>107378.89033595999</v>
      </c>
      <c r="N59" s="71">
        <f t="shared" si="6"/>
        <v>77378.890335959994</v>
      </c>
    </row>
    <row r="60" spans="1:14" ht="14.25" customHeight="1" x14ac:dyDescent="0.2">
      <c r="A60" s="14">
        <v>53</v>
      </c>
      <c r="B60" s="60" t="s">
        <v>13</v>
      </c>
      <c r="C60" s="11">
        <f t="shared" si="0"/>
        <v>9668</v>
      </c>
      <c r="D60" s="11">
        <v>640</v>
      </c>
      <c r="E60" s="11">
        <v>9028</v>
      </c>
      <c r="F60" s="16">
        <v>17479.73</v>
      </c>
      <c r="G60" s="16">
        <f t="shared" si="7"/>
        <v>18143.959739999998</v>
      </c>
      <c r="H60" s="27">
        <v>1</v>
      </c>
      <c r="I60" s="12">
        <f t="shared" si="2"/>
        <v>17479.73</v>
      </c>
      <c r="J60" s="16">
        <f t="shared" si="3"/>
        <v>18143.959739999998</v>
      </c>
      <c r="K60" s="16">
        <v>0</v>
      </c>
      <c r="L60" s="19">
        <f t="shared" si="4"/>
        <v>174990.7</v>
      </c>
      <c r="M60" s="69">
        <f t="shared" si="5"/>
        <v>2624860.4359907997</v>
      </c>
      <c r="N60" s="71">
        <f t="shared" si="6"/>
        <v>2624860.4359907997</v>
      </c>
    </row>
    <row r="61" spans="1:14" ht="14.25" customHeight="1" x14ac:dyDescent="0.2">
      <c r="A61" s="14">
        <v>54</v>
      </c>
      <c r="B61" s="60" t="s">
        <v>27</v>
      </c>
      <c r="C61" s="11">
        <f t="shared" si="0"/>
        <v>820</v>
      </c>
      <c r="D61" s="11">
        <v>50</v>
      </c>
      <c r="E61" s="11">
        <v>770</v>
      </c>
      <c r="F61" s="16">
        <v>17479.73</v>
      </c>
      <c r="G61" s="16">
        <f t="shared" si="7"/>
        <v>18143.959739999998</v>
      </c>
      <c r="H61" s="27">
        <v>1.4</v>
      </c>
      <c r="I61" s="12">
        <f t="shared" si="2"/>
        <v>24471.621999999999</v>
      </c>
      <c r="J61" s="16">
        <f t="shared" si="3"/>
        <v>25401.543635999995</v>
      </c>
      <c r="K61" s="16">
        <v>880</v>
      </c>
      <c r="L61" s="19">
        <f t="shared" si="4"/>
        <v>20783.599999999999</v>
      </c>
      <c r="M61" s="69">
        <f t="shared" si="5"/>
        <v>311741.54549579998</v>
      </c>
      <c r="N61" s="71">
        <f t="shared" si="6"/>
        <v>310861.54549579998</v>
      </c>
    </row>
    <row r="62" spans="1:14" ht="14.25" customHeight="1" x14ac:dyDescent="0.2">
      <c r="A62" s="14">
        <v>55</v>
      </c>
      <c r="B62" s="60" t="s">
        <v>44</v>
      </c>
      <c r="C62" s="11">
        <f t="shared" si="0"/>
        <v>3937</v>
      </c>
      <c r="D62" s="11">
        <v>100</v>
      </c>
      <c r="E62" s="11">
        <v>3837</v>
      </c>
      <c r="F62" s="16">
        <v>17479.73</v>
      </c>
      <c r="G62" s="16">
        <f t="shared" si="7"/>
        <v>18143.959739999998</v>
      </c>
      <c r="H62" s="27">
        <v>1</v>
      </c>
      <c r="I62" s="12">
        <f t="shared" si="2"/>
        <v>17479.73</v>
      </c>
      <c r="J62" s="16">
        <f t="shared" si="3"/>
        <v>18143.959739999998</v>
      </c>
      <c r="K62" s="16">
        <v>1070036.21</v>
      </c>
      <c r="L62" s="19">
        <f t="shared" si="4"/>
        <v>72436.399999999994</v>
      </c>
      <c r="M62" s="69">
        <f t="shared" si="5"/>
        <v>1070495.1978356999</v>
      </c>
      <c r="N62" s="71">
        <f t="shared" si="6"/>
        <v>458.9878356999252</v>
      </c>
    </row>
    <row r="63" spans="1:14" ht="14.25" customHeight="1" x14ac:dyDescent="0.2">
      <c r="A63" s="14">
        <v>56</v>
      </c>
      <c r="B63" s="60" t="s">
        <v>28</v>
      </c>
      <c r="C63" s="11">
        <f t="shared" si="0"/>
        <v>992</v>
      </c>
      <c r="D63" s="11">
        <v>40</v>
      </c>
      <c r="E63" s="11">
        <v>952</v>
      </c>
      <c r="F63" s="16">
        <v>17479.73</v>
      </c>
      <c r="G63" s="16">
        <f t="shared" si="7"/>
        <v>18143.959739999998</v>
      </c>
      <c r="H63" s="27">
        <v>1</v>
      </c>
      <c r="I63" s="12">
        <f t="shared" si="2"/>
        <v>17479.73</v>
      </c>
      <c r="J63" s="16">
        <f t="shared" si="3"/>
        <v>18143.959739999998</v>
      </c>
      <c r="K63" s="16">
        <v>0</v>
      </c>
      <c r="L63" s="19">
        <f t="shared" si="4"/>
        <v>17972.2</v>
      </c>
      <c r="M63" s="69">
        <f t="shared" si="5"/>
        <v>269583.58308719995</v>
      </c>
      <c r="N63" s="71">
        <f t="shared" si="6"/>
        <v>269583.58308719995</v>
      </c>
    </row>
    <row r="64" spans="1:14" ht="14.25" customHeight="1" x14ac:dyDescent="0.2">
      <c r="A64" s="14">
        <v>57</v>
      </c>
      <c r="B64" s="60" t="s">
        <v>63</v>
      </c>
      <c r="C64" s="11">
        <f t="shared" si="0"/>
        <v>6429</v>
      </c>
      <c r="D64" s="11">
        <v>239</v>
      </c>
      <c r="E64" s="11">
        <v>6190</v>
      </c>
      <c r="F64" s="16">
        <v>17479.73</v>
      </c>
      <c r="G64" s="16">
        <f t="shared" si="7"/>
        <v>18143.959739999998</v>
      </c>
      <c r="H64" s="27">
        <v>1.2</v>
      </c>
      <c r="I64" s="12">
        <f t="shared" si="2"/>
        <v>20975.675999999999</v>
      </c>
      <c r="J64" s="16">
        <f t="shared" si="3"/>
        <v>21772.751687999997</v>
      </c>
      <c r="K64" s="16">
        <v>0</v>
      </c>
      <c r="L64" s="19">
        <f t="shared" si="4"/>
        <v>139786.5</v>
      </c>
      <c r="M64" s="69">
        <f t="shared" si="5"/>
        <v>2096797.7926907998</v>
      </c>
      <c r="N64" s="71">
        <f t="shared" si="6"/>
        <v>2096797.7926907998</v>
      </c>
    </row>
    <row r="65" spans="1:14" ht="14.25" customHeight="1" x14ac:dyDescent="0.2">
      <c r="A65" s="14">
        <v>58</v>
      </c>
      <c r="B65" s="60" t="s">
        <v>64</v>
      </c>
      <c r="C65" s="11">
        <f t="shared" si="0"/>
        <v>5677</v>
      </c>
      <c r="D65" s="11">
        <v>500</v>
      </c>
      <c r="E65" s="11">
        <v>5177</v>
      </c>
      <c r="F65" s="16">
        <v>17479.73</v>
      </c>
      <c r="G65" s="16">
        <f t="shared" si="7"/>
        <v>18143.959739999998</v>
      </c>
      <c r="H65" s="27">
        <v>1.1499999999999999</v>
      </c>
      <c r="I65" s="12">
        <f t="shared" si="2"/>
        <v>20101.689499999997</v>
      </c>
      <c r="J65" s="16">
        <f t="shared" si="3"/>
        <v>20865.553700999997</v>
      </c>
      <c r="K65" s="16">
        <v>0</v>
      </c>
      <c r="L65" s="19">
        <f t="shared" si="4"/>
        <v>118071.8</v>
      </c>
      <c r="M65" s="69">
        <f t="shared" si="5"/>
        <v>1771077.2439011547</v>
      </c>
      <c r="N65" s="71">
        <f t="shared" si="6"/>
        <v>1771077.2439011547</v>
      </c>
    </row>
    <row r="66" spans="1:14" ht="14.25" customHeight="1" x14ac:dyDescent="0.2">
      <c r="A66" s="14">
        <v>59</v>
      </c>
      <c r="B66" s="60" t="s">
        <v>45</v>
      </c>
      <c r="C66" s="11">
        <f t="shared" si="0"/>
        <v>5283</v>
      </c>
      <c r="D66" s="11">
        <v>378</v>
      </c>
      <c r="E66" s="11">
        <v>4905</v>
      </c>
      <c r="F66" s="16">
        <v>17479.73</v>
      </c>
      <c r="G66" s="16">
        <f t="shared" si="7"/>
        <v>18143.959739999998</v>
      </c>
      <c r="H66" s="27">
        <v>1.1499999999999999</v>
      </c>
      <c r="I66" s="12">
        <f t="shared" si="2"/>
        <v>20101.689499999997</v>
      </c>
      <c r="J66" s="16">
        <f t="shared" si="3"/>
        <v>20865.553700999997</v>
      </c>
      <c r="K66" s="16">
        <v>1529534.3350871247</v>
      </c>
      <c r="L66" s="19">
        <f t="shared" si="4"/>
        <v>111473.5</v>
      </c>
      <c r="M66" s="69">
        <f t="shared" si="5"/>
        <v>1649159.6930160746</v>
      </c>
      <c r="N66" s="71">
        <f t="shared" si="6"/>
        <v>119625.35792894987</v>
      </c>
    </row>
    <row r="67" spans="1:14" ht="14.25" customHeight="1" x14ac:dyDescent="0.2">
      <c r="A67" s="14">
        <v>60</v>
      </c>
      <c r="B67" s="60" t="s">
        <v>14</v>
      </c>
      <c r="C67" s="11">
        <f t="shared" si="0"/>
        <v>1336</v>
      </c>
      <c r="D67" s="11">
        <v>130</v>
      </c>
      <c r="E67" s="11">
        <v>1206</v>
      </c>
      <c r="F67" s="16">
        <v>17479.73</v>
      </c>
      <c r="G67" s="16">
        <f t="shared" si="7"/>
        <v>18143.959739999998</v>
      </c>
      <c r="H67" s="27">
        <v>1</v>
      </c>
      <c r="I67" s="12">
        <f t="shared" si="2"/>
        <v>17479.73</v>
      </c>
      <c r="J67" s="16">
        <f t="shared" si="3"/>
        <v>18143.959739999998</v>
      </c>
      <c r="K67" s="16">
        <v>0</v>
      </c>
      <c r="L67" s="19">
        <f t="shared" si="4"/>
        <v>24154</v>
      </c>
      <c r="M67" s="69">
        <f t="shared" si="5"/>
        <v>362309.70519659994</v>
      </c>
      <c r="N67" s="71">
        <f t="shared" si="6"/>
        <v>362309.70519659994</v>
      </c>
    </row>
    <row r="68" spans="1:14" ht="14.25" customHeight="1" x14ac:dyDescent="0.2">
      <c r="A68" s="14">
        <v>61</v>
      </c>
      <c r="B68" s="60" t="s">
        <v>46</v>
      </c>
      <c r="C68" s="11">
        <f t="shared" si="0"/>
        <v>2490</v>
      </c>
      <c r="D68" s="11">
        <v>60</v>
      </c>
      <c r="E68" s="11">
        <v>2430</v>
      </c>
      <c r="F68" s="16">
        <v>17479.73</v>
      </c>
      <c r="G68" s="16">
        <f t="shared" si="7"/>
        <v>18143.959739999998</v>
      </c>
      <c r="H68" s="27">
        <v>1</v>
      </c>
      <c r="I68" s="12">
        <f t="shared" ref="I68:I93" si="8">F68*H68</f>
        <v>17479.73</v>
      </c>
      <c r="J68" s="16">
        <f t="shared" ref="J68:J93" si="9">G68*H68</f>
        <v>18143.959739999998</v>
      </c>
      <c r="K68" s="16">
        <v>658111</v>
      </c>
      <c r="L68" s="19">
        <f t="shared" si="4"/>
        <v>45796.7</v>
      </c>
      <c r="M68" s="69">
        <f t="shared" si="5"/>
        <v>677079.08952299983</v>
      </c>
      <c r="N68" s="71">
        <f t="shared" si="6"/>
        <v>18968.089522999828</v>
      </c>
    </row>
    <row r="69" spans="1:14" ht="14.25" customHeight="1" x14ac:dyDescent="0.2">
      <c r="A69" s="14">
        <v>62</v>
      </c>
      <c r="B69" s="60" t="s">
        <v>29</v>
      </c>
      <c r="C69" s="11">
        <f t="shared" si="0"/>
        <v>1070</v>
      </c>
      <c r="D69" s="11">
        <v>0</v>
      </c>
      <c r="E69" s="11">
        <v>1070</v>
      </c>
      <c r="F69" s="16">
        <v>17479.73</v>
      </c>
      <c r="G69" s="16">
        <f t="shared" si="7"/>
        <v>18143.959739999998</v>
      </c>
      <c r="H69" s="27">
        <v>1</v>
      </c>
      <c r="I69" s="12">
        <f t="shared" si="8"/>
        <v>17479.73</v>
      </c>
      <c r="J69" s="16">
        <f t="shared" si="9"/>
        <v>18143.959739999998</v>
      </c>
      <c r="K69" s="16">
        <v>50000</v>
      </c>
      <c r="L69" s="19">
        <f t="shared" si="4"/>
        <v>19464</v>
      </c>
      <c r="M69" s="69">
        <f t="shared" si="5"/>
        <v>291210.55382699997</v>
      </c>
      <c r="N69" s="71">
        <f t="shared" si="6"/>
        <v>241210.55382699997</v>
      </c>
    </row>
    <row r="70" spans="1:14" ht="14.25" customHeight="1" x14ac:dyDescent="0.2">
      <c r="A70" s="14">
        <v>63</v>
      </c>
      <c r="B70" s="60" t="s">
        <v>38</v>
      </c>
      <c r="C70" s="11">
        <f t="shared" si="0"/>
        <v>10058</v>
      </c>
      <c r="D70" s="11">
        <v>604</v>
      </c>
      <c r="E70" s="11">
        <v>9454</v>
      </c>
      <c r="F70" s="16">
        <v>17479.73</v>
      </c>
      <c r="G70" s="16">
        <f t="shared" si="7"/>
        <v>18143.959739999998</v>
      </c>
      <c r="H70" s="27">
        <v>1.008</v>
      </c>
      <c r="I70" s="12">
        <f t="shared" si="8"/>
        <v>17619.56784</v>
      </c>
      <c r="J70" s="16">
        <f t="shared" si="9"/>
        <v>18289.111417919998</v>
      </c>
      <c r="K70" s="16">
        <v>2638695.2601945596</v>
      </c>
      <c r="L70" s="19">
        <f t="shared" si="4"/>
        <v>186186.2</v>
      </c>
      <c r="M70" s="69">
        <f t="shared" si="5"/>
        <v>2753212.1748056347</v>
      </c>
      <c r="N70" s="71">
        <f t="shared" si="6"/>
        <v>114516.91461107507</v>
      </c>
    </row>
    <row r="71" spans="1:14" ht="14.25" customHeight="1" x14ac:dyDescent="0.2">
      <c r="A71" s="14">
        <v>64</v>
      </c>
      <c r="B71" s="60" t="s">
        <v>15</v>
      </c>
      <c r="C71" s="11">
        <f t="shared" si="0"/>
        <v>1708</v>
      </c>
      <c r="D71" s="11">
        <v>50</v>
      </c>
      <c r="E71" s="11">
        <v>1658</v>
      </c>
      <c r="F71" s="16">
        <v>17479.73</v>
      </c>
      <c r="G71" s="16">
        <f t="shared" si="7"/>
        <v>18143.959739999998</v>
      </c>
      <c r="H71" s="27">
        <v>1</v>
      </c>
      <c r="I71" s="12">
        <f t="shared" si="8"/>
        <v>17479.73</v>
      </c>
      <c r="J71" s="16">
        <f t="shared" si="9"/>
        <v>18143.959739999998</v>
      </c>
      <c r="K71" s="16">
        <v>26956.46</v>
      </c>
      <c r="L71" s="19">
        <f t="shared" si="4"/>
        <v>30983.599999999999</v>
      </c>
      <c r="M71" s="69">
        <f t="shared" si="5"/>
        <v>464350.07623379998</v>
      </c>
      <c r="N71" s="71">
        <f t="shared" si="6"/>
        <v>437393.61623379996</v>
      </c>
    </row>
    <row r="72" spans="1:14" ht="14.25" customHeight="1" x14ac:dyDescent="0.2">
      <c r="A72" s="14">
        <v>65</v>
      </c>
      <c r="B72" s="60" t="s">
        <v>48</v>
      </c>
      <c r="C72" s="11">
        <f t="shared" si="0"/>
        <v>5584</v>
      </c>
      <c r="D72" s="11">
        <v>212</v>
      </c>
      <c r="E72" s="11">
        <v>5372</v>
      </c>
      <c r="F72" s="16">
        <v>17479.73</v>
      </c>
      <c r="G72" s="16">
        <f t="shared" si="7"/>
        <v>18143.959739999998</v>
      </c>
      <c r="H72" s="27">
        <v>1</v>
      </c>
      <c r="I72" s="12">
        <f t="shared" si="8"/>
        <v>17479.73</v>
      </c>
      <c r="J72" s="16">
        <f t="shared" si="9"/>
        <v>18143.959739999998</v>
      </c>
      <c r="K72" s="16">
        <v>18000</v>
      </c>
      <c r="L72" s="19">
        <f t="shared" si="4"/>
        <v>101193.1</v>
      </c>
      <c r="M72" s="69">
        <f t="shared" si="5"/>
        <v>1517625.8172492001</v>
      </c>
      <c r="N72" s="71">
        <f t="shared" si="6"/>
        <v>1499625.8172492001</v>
      </c>
    </row>
    <row r="73" spans="1:14" ht="14.25" customHeight="1" x14ac:dyDescent="0.2">
      <c r="A73" s="14">
        <v>66</v>
      </c>
      <c r="B73" s="60" t="s">
        <v>49</v>
      </c>
      <c r="C73" s="11">
        <f t="shared" ref="C73:C93" si="10">D73+E73</f>
        <v>5482</v>
      </c>
      <c r="D73" s="11">
        <v>100</v>
      </c>
      <c r="E73" s="11">
        <v>5382</v>
      </c>
      <c r="F73" s="16">
        <v>17479.73</v>
      </c>
      <c r="G73" s="16">
        <f t="shared" si="7"/>
        <v>18143.959739999998</v>
      </c>
      <c r="H73" s="27">
        <v>1.002</v>
      </c>
      <c r="I73" s="12">
        <f t="shared" si="8"/>
        <v>17514.689459999998</v>
      </c>
      <c r="J73" s="16">
        <f t="shared" si="9"/>
        <v>18180.247659479999</v>
      </c>
      <c r="K73" s="16">
        <v>24365.13</v>
      </c>
      <c r="L73" s="19">
        <f t="shared" ref="L73:L93" si="11">ROUND(((D73*I73+E73*J73+K73)/1000),1)</f>
        <v>99621.9</v>
      </c>
      <c r="M73" s="69">
        <f t="shared" ref="M73:M93" si="12">(D73*I73+E73*J73)*1.5/100</f>
        <v>1493963.4277398202</v>
      </c>
      <c r="N73" s="71">
        <f t="shared" ref="N73:N93" si="13">M73-K73</f>
        <v>1469598.2977398203</v>
      </c>
    </row>
    <row r="74" spans="1:14" ht="14.25" customHeight="1" x14ac:dyDescent="0.2">
      <c r="A74" s="14">
        <v>67</v>
      </c>
      <c r="B74" s="60" t="s">
        <v>73</v>
      </c>
      <c r="C74" s="11">
        <f t="shared" si="10"/>
        <v>1146</v>
      </c>
      <c r="D74" s="11">
        <v>90</v>
      </c>
      <c r="E74" s="11">
        <v>1056</v>
      </c>
      <c r="F74" s="16">
        <v>17479.73</v>
      </c>
      <c r="G74" s="16">
        <f t="shared" si="7"/>
        <v>18143.959739999998</v>
      </c>
      <c r="H74" s="27">
        <v>1.427</v>
      </c>
      <c r="I74" s="12">
        <f t="shared" si="8"/>
        <v>24943.574710000001</v>
      </c>
      <c r="J74" s="16">
        <f t="shared" si="9"/>
        <v>25891.430548979999</v>
      </c>
      <c r="K74" s="16">
        <v>0</v>
      </c>
      <c r="L74" s="19">
        <f t="shared" si="11"/>
        <v>29586.3</v>
      </c>
      <c r="M74" s="69">
        <f t="shared" si="12"/>
        <v>443794.08575434319</v>
      </c>
      <c r="N74" s="71">
        <f t="shared" si="13"/>
        <v>443794.08575434319</v>
      </c>
    </row>
    <row r="75" spans="1:14" ht="14.25" customHeight="1" x14ac:dyDescent="0.2">
      <c r="A75" s="14">
        <v>68</v>
      </c>
      <c r="B75" s="60" t="s">
        <v>52</v>
      </c>
      <c r="C75" s="11">
        <f t="shared" si="10"/>
        <v>7940</v>
      </c>
      <c r="D75" s="11">
        <v>480</v>
      </c>
      <c r="E75" s="11">
        <v>7460</v>
      </c>
      <c r="F75" s="16">
        <v>17479.73</v>
      </c>
      <c r="G75" s="16">
        <f t="shared" si="7"/>
        <v>18143.959739999998</v>
      </c>
      <c r="H75" s="27">
        <v>1.1519999999999999</v>
      </c>
      <c r="I75" s="12">
        <f t="shared" si="8"/>
        <v>20136.648959999999</v>
      </c>
      <c r="J75" s="16">
        <f t="shared" si="9"/>
        <v>20901.841620479998</v>
      </c>
      <c r="K75" s="16">
        <v>40000</v>
      </c>
      <c r="L75" s="19">
        <f t="shared" si="11"/>
        <v>165633.29999999999</v>
      </c>
      <c r="M75" s="69">
        <f t="shared" si="12"/>
        <v>2483899.9498437122</v>
      </c>
      <c r="N75" s="71">
        <f t="shared" si="13"/>
        <v>2443899.9498437122</v>
      </c>
    </row>
    <row r="76" spans="1:14" ht="14.25" customHeight="1" x14ac:dyDescent="0.2">
      <c r="A76" s="14">
        <v>69</v>
      </c>
      <c r="B76" s="60" t="s">
        <v>16</v>
      </c>
      <c r="C76" s="11">
        <f t="shared" si="10"/>
        <v>1546</v>
      </c>
      <c r="D76" s="11">
        <v>65</v>
      </c>
      <c r="E76" s="11">
        <v>1481</v>
      </c>
      <c r="F76" s="16">
        <v>17479.73</v>
      </c>
      <c r="G76" s="16">
        <f t="shared" si="7"/>
        <v>18143.959739999998</v>
      </c>
      <c r="H76" s="27">
        <v>1</v>
      </c>
      <c r="I76" s="12">
        <f t="shared" si="8"/>
        <v>17479.73</v>
      </c>
      <c r="J76" s="16">
        <f t="shared" si="9"/>
        <v>18143.959739999998</v>
      </c>
      <c r="K76" s="16">
        <v>403327.89664874988</v>
      </c>
      <c r="L76" s="19">
        <f t="shared" si="11"/>
        <v>28410.7</v>
      </c>
      <c r="M76" s="69">
        <f t="shared" si="12"/>
        <v>420110.80237409996</v>
      </c>
      <c r="N76" s="71">
        <f t="shared" si="13"/>
        <v>16782.90572535008</v>
      </c>
    </row>
    <row r="77" spans="1:14" ht="14.25" customHeight="1" x14ac:dyDescent="0.2">
      <c r="A77" s="14">
        <v>70</v>
      </c>
      <c r="B77" s="60" t="s">
        <v>17</v>
      </c>
      <c r="C77" s="11">
        <f t="shared" si="10"/>
        <v>2100</v>
      </c>
      <c r="D77" s="11">
        <v>50</v>
      </c>
      <c r="E77" s="11">
        <v>2050</v>
      </c>
      <c r="F77" s="16">
        <v>17479.73</v>
      </c>
      <c r="G77" s="16">
        <f t="shared" si="7"/>
        <v>18143.959739999998</v>
      </c>
      <c r="H77" s="27">
        <v>1</v>
      </c>
      <c r="I77" s="12">
        <f t="shared" si="8"/>
        <v>17479.73</v>
      </c>
      <c r="J77" s="16">
        <f t="shared" si="9"/>
        <v>18143.959739999998</v>
      </c>
      <c r="K77" s="16">
        <v>9000</v>
      </c>
      <c r="L77" s="19">
        <f t="shared" si="11"/>
        <v>38078.1</v>
      </c>
      <c r="M77" s="69">
        <f t="shared" si="12"/>
        <v>571036.55950500001</v>
      </c>
      <c r="N77" s="71">
        <f t="shared" si="13"/>
        <v>562036.55950500001</v>
      </c>
    </row>
    <row r="78" spans="1:14" ht="14.25" customHeight="1" x14ac:dyDescent="0.2">
      <c r="A78" s="14">
        <v>71</v>
      </c>
      <c r="B78" s="60" t="s">
        <v>18</v>
      </c>
      <c r="C78" s="11">
        <f t="shared" si="10"/>
        <v>2165</v>
      </c>
      <c r="D78" s="11">
        <v>80</v>
      </c>
      <c r="E78" s="11">
        <v>2085</v>
      </c>
      <c r="F78" s="16">
        <v>17479.73</v>
      </c>
      <c r="G78" s="16">
        <f t="shared" si="7"/>
        <v>18143.959739999998</v>
      </c>
      <c r="H78" s="27">
        <v>1</v>
      </c>
      <c r="I78" s="12">
        <f t="shared" si="8"/>
        <v>17479.73</v>
      </c>
      <c r="J78" s="16">
        <f t="shared" si="9"/>
        <v>18143.959739999998</v>
      </c>
      <c r="K78" s="16">
        <v>17000</v>
      </c>
      <c r="L78" s="19">
        <f t="shared" si="11"/>
        <v>39245.5</v>
      </c>
      <c r="M78" s="69">
        <f t="shared" si="12"/>
        <v>588428.01686849992</v>
      </c>
      <c r="N78" s="71">
        <f t="shared" si="13"/>
        <v>571428.01686849992</v>
      </c>
    </row>
    <row r="79" spans="1:14" ht="14.25" customHeight="1" x14ac:dyDescent="0.2">
      <c r="A79" s="14">
        <v>72</v>
      </c>
      <c r="B79" s="60" t="s">
        <v>65</v>
      </c>
      <c r="C79" s="11">
        <f t="shared" si="10"/>
        <v>2165</v>
      </c>
      <c r="D79" s="11">
        <v>50</v>
      </c>
      <c r="E79" s="11">
        <v>2115</v>
      </c>
      <c r="F79" s="16">
        <v>17479.73</v>
      </c>
      <c r="G79" s="16">
        <f t="shared" si="7"/>
        <v>18143.959739999998</v>
      </c>
      <c r="H79" s="27">
        <v>1.4</v>
      </c>
      <c r="I79" s="12">
        <f t="shared" si="8"/>
        <v>24471.621999999999</v>
      </c>
      <c r="J79" s="16">
        <f t="shared" si="9"/>
        <v>25401.543635999995</v>
      </c>
      <c r="K79" s="16">
        <v>656721.57999999996</v>
      </c>
      <c r="L79" s="19">
        <f t="shared" si="11"/>
        <v>55604.6</v>
      </c>
      <c r="M79" s="69">
        <f t="shared" si="12"/>
        <v>824217.68835209985</v>
      </c>
      <c r="N79" s="71">
        <f t="shared" si="13"/>
        <v>167496.10835209989</v>
      </c>
    </row>
    <row r="80" spans="1:14" ht="14.25" customHeight="1" x14ac:dyDescent="0.2">
      <c r="A80" s="14">
        <v>73</v>
      </c>
      <c r="B80" s="60" t="s">
        <v>19</v>
      </c>
      <c r="C80" s="11">
        <f t="shared" si="10"/>
        <v>2516</v>
      </c>
      <c r="D80" s="11">
        <v>200</v>
      </c>
      <c r="E80" s="11">
        <v>2316</v>
      </c>
      <c r="F80" s="16">
        <v>17479.73</v>
      </c>
      <c r="G80" s="16">
        <f t="shared" si="7"/>
        <v>18143.959739999998</v>
      </c>
      <c r="H80" s="27">
        <v>1</v>
      </c>
      <c r="I80" s="12">
        <f t="shared" si="8"/>
        <v>17479.73</v>
      </c>
      <c r="J80" s="16">
        <f t="shared" si="9"/>
        <v>18143.959739999998</v>
      </c>
      <c r="K80" s="16">
        <v>0</v>
      </c>
      <c r="L80" s="83">
        <f t="shared" si="11"/>
        <v>45517.4</v>
      </c>
      <c r="M80" s="69">
        <f t="shared" si="12"/>
        <v>682760.35136759991</v>
      </c>
      <c r="N80" s="71">
        <f t="shared" si="13"/>
        <v>682760.35136759991</v>
      </c>
    </row>
    <row r="81" spans="1:14" ht="14.25" customHeight="1" x14ac:dyDescent="0.2">
      <c r="A81" s="14">
        <v>74</v>
      </c>
      <c r="B81" s="60" t="s">
        <v>53</v>
      </c>
      <c r="C81" s="11">
        <f t="shared" si="10"/>
        <v>4070</v>
      </c>
      <c r="D81" s="11">
        <v>70</v>
      </c>
      <c r="E81" s="11">
        <v>4000</v>
      </c>
      <c r="F81" s="16">
        <v>17479.73</v>
      </c>
      <c r="G81" s="16">
        <f t="shared" si="7"/>
        <v>18143.959739999998</v>
      </c>
      <c r="H81" s="27">
        <v>1.1599999999999999</v>
      </c>
      <c r="I81" s="12">
        <f t="shared" si="8"/>
        <v>20276.486799999999</v>
      </c>
      <c r="J81" s="16">
        <f t="shared" si="9"/>
        <v>21046.993298399997</v>
      </c>
      <c r="K81" s="16">
        <v>285000</v>
      </c>
      <c r="L81" s="19">
        <f t="shared" si="11"/>
        <v>85892.3</v>
      </c>
      <c r="M81" s="69">
        <f t="shared" si="12"/>
        <v>1284109.9090439999</v>
      </c>
      <c r="N81" s="71">
        <f t="shared" si="13"/>
        <v>999109.90904399985</v>
      </c>
    </row>
    <row r="82" spans="1:14" ht="14.25" customHeight="1" x14ac:dyDescent="0.2">
      <c r="A82" s="14">
        <v>75</v>
      </c>
      <c r="B82" s="60" t="s">
        <v>50</v>
      </c>
      <c r="C82" s="11">
        <f t="shared" si="10"/>
        <v>2350</v>
      </c>
      <c r="D82" s="11">
        <v>50</v>
      </c>
      <c r="E82" s="11">
        <v>2300</v>
      </c>
      <c r="F82" s="16">
        <v>17479.73</v>
      </c>
      <c r="G82" s="16">
        <f t="shared" si="7"/>
        <v>18143.959739999998</v>
      </c>
      <c r="H82" s="27">
        <v>1</v>
      </c>
      <c r="I82" s="12">
        <f t="shared" si="8"/>
        <v>17479.73</v>
      </c>
      <c r="J82" s="16">
        <f t="shared" si="9"/>
        <v>18143.959739999998</v>
      </c>
      <c r="K82" s="16">
        <v>200000</v>
      </c>
      <c r="L82" s="19">
        <f t="shared" si="11"/>
        <v>42805.1</v>
      </c>
      <c r="M82" s="69">
        <f t="shared" si="12"/>
        <v>639076.4085299999</v>
      </c>
      <c r="N82" s="71">
        <f t="shared" si="13"/>
        <v>439076.4085299999</v>
      </c>
    </row>
    <row r="83" spans="1:14" ht="14.25" customHeight="1" x14ac:dyDescent="0.2">
      <c r="A83" s="14">
        <v>76</v>
      </c>
      <c r="B83" s="60" t="s">
        <v>54</v>
      </c>
      <c r="C83" s="11">
        <f t="shared" si="10"/>
        <v>8210</v>
      </c>
      <c r="D83" s="11">
        <v>450</v>
      </c>
      <c r="E83" s="11">
        <v>7760</v>
      </c>
      <c r="F83" s="16">
        <v>17479.73</v>
      </c>
      <c r="G83" s="16">
        <f t="shared" si="7"/>
        <v>18143.959739999998</v>
      </c>
      <c r="H83" s="27">
        <v>1.1499999999999999</v>
      </c>
      <c r="I83" s="12">
        <f t="shared" si="8"/>
        <v>20101.689499999997</v>
      </c>
      <c r="J83" s="16">
        <f t="shared" si="9"/>
        <v>20865.553700999997</v>
      </c>
      <c r="K83" s="16">
        <v>40000</v>
      </c>
      <c r="L83" s="19">
        <f t="shared" si="11"/>
        <v>171002.5</v>
      </c>
      <c r="M83" s="69">
        <f t="shared" si="12"/>
        <v>2564436.8549213996</v>
      </c>
      <c r="N83" s="71">
        <f t="shared" si="13"/>
        <v>2524436.8549213996</v>
      </c>
    </row>
    <row r="84" spans="1:14" ht="14.25" customHeight="1" x14ac:dyDescent="0.2">
      <c r="A84" s="14">
        <v>77</v>
      </c>
      <c r="B84" s="60" t="s">
        <v>20</v>
      </c>
      <c r="C84" s="11">
        <f t="shared" si="10"/>
        <v>1939</v>
      </c>
      <c r="D84" s="11">
        <v>129</v>
      </c>
      <c r="E84" s="11">
        <v>1810</v>
      </c>
      <c r="F84" s="16">
        <v>17479.73</v>
      </c>
      <c r="G84" s="16">
        <f t="shared" si="7"/>
        <v>18143.959739999998</v>
      </c>
      <c r="H84" s="27">
        <v>1</v>
      </c>
      <c r="I84" s="12">
        <f t="shared" si="8"/>
        <v>17479.73</v>
      </c>
      <c r="J84" s="16">
        <f t="shared" si="9"/>
        <v>18143.959739999998</v>
      </c>
      <c r="K84" s="16">
        <v>21701</v>
      </c>
      <c r="L84" s="19">
        <f t="shared" si="11"/>
        <v>35117.199999999997</v>
      </c>
      <c r="M84" s="69">
        <f t="shared" si="12"/>
        <v>526431.78449099988</v>
      </c>
      <c r="N84" s="71">
        <f t="shared" si="13"/>
        <v>504730.78449099988</v>
      </c>
    </row>
    <row r="85" spans="1:14" ht="14.25" customHeight="1" x14ac:dyDescent="0.2">
      <c r="A85" s="14">
        <v>78</v>
      </c>
      <c r="B85" s="60" t="s">
        <v>112</v>
      </c>
      <c r="C85" s="11">
        <f t="shared" si="10"/>
        <v>11880</v>
      </c>
      <c r="D85" s="11">
        <v>570</v>
      </c>
      <c r="E85" s="11">
        <v>11310</v>
      </c>
      <c r="F85" s="16">
        <v>17479.73</v>
      </c>
      <c r="G85" s="16">
        <f t="shared" si="7"/>
        <v>18143.959739999998</v>
      </c>
      <c r="H85" s="27">
        <v>1</v>
      </c>
      <c r="I85" s="12">
        <f t="shared" si="8"/>
        <v>17479.73</v>
      </c>
      <c r="J85" s="16">
        <f t="shared" si="9"/>
        <v>18143.959739999998</v>
      </c>
      <c r="K85" s="16">
        <v>2000</v>
      </c>
      <c r="L85" s="19">
        <f t="shared" si="11"/>
        <v>215173.6</v>
      </c>
      <c r="M85" s="69">
        <f t="shared" si="12"/>
        <v>3227574.4613909996</v>
      </c>
      <c r="N85" s="71">
        <f t="shared" si="13"/>
        <v>3225574.4613909996</v>
      </c>
    </row>
    <row r="86" spans="1:14" ht="14.25" customHeight="1" x14ac:dyDescent="0.2">
      <c r="A86" s="14">
        <v>79</v>
      </c>
      <c r="B86" s="60" t="s">
        <v>113</v>
      </c>
      <c r="C86" s="11">
        <f t="shared" si="10"/>
        <v>5138</v>
      </c>
      <c r="D86" s="11">
        <v>424</v>
      </c>
      <c r="E86" s="11">
        <v>4714</v>
      </c>
      <c r="F86" s="16">
        <v>17479.73</v>
      </c>
      <c r="G86" s="16">
        <f t="shared" si="7"/>
        <v>18143.959739999998</v>
      </c>
      <c r="H86" s="27">
        <v>1</v>
      </c>
      <c r="I86" s="12">
        <f t="shared" si="8"/>
        <v>17479.73</v>
      </c>
      <c r="J86" s="16">
        <f t="shared" si="9"/>
        <v>18143.959739999998</v>
      </c>
      <c r="K86" s="16">
        <v>341084.86</v>
      </c>
      <c r="L86" s="19">
        <f t="shared" si="11"/>
        <v>93283.1</v>
      </c>
      <c r="M86" s="69">
        <f t="shared" si="12"/>
        <v>1394130.4760153999</v>
      </c>
      <c r="N86" s="71">
        <f t="shared" si="13"/>
        <v>1053045.6160153998</v>
      </c>
    </row>
    <row r="87" spans="1:14" ht="14.25" customHeight="1" x14ac:dyDescent="0.2">
      <c r="A87" s="14">
        <v>80</v>
      </c>
      <c r="B87" s="60" t="s">
        <v>86</v>
      </c>
      <c r="C87" s="11">
        <f t="shared" si="10"/>
        <v>1030</v>
      </c>
      <c r="D87" s="11">
        <v>50</v>
      </c>
      <c r="E87" s="11">
        <v>980</v>
      </c>
      <c r="F87" s="16">
        <v>17479.73</v>
      </c>
      <c r="G87" s="16">
        <f t="shared" ref="G87:G93" si="14">F87*1.038</f>
        <v>18143.959739999998</v>
      </c>
      <c r="H87" s="27">
        <v>1</v>
      </c>
      <c r="I87" s="12">
        <f t="shared" si="8"/>
        <v>17479.73</v>
      </c>
      <c r="J87" s="16">
        <f t="shared" si="9"/>
        <v>18143.959739999998</v>
      </c>
      <c r="K87" s="16">
        <v>24053</v>
      </c>
      <c r="L87" s="19">
        <f t="shared" si="11"/>
        <v>18679.099999999999</v>
      </c>
      <c r="M87" s="69">
        <f t="shared" si="12"/>
        <v>279826.00567799999</v>
      </c>
      <c r="N87" s="71">
        <f t="shared" si="13"/>
        <v>255773.00567799999</v>
      </c>
    </row>
    <row r="88" spans="1:14" ht="14.25" customHeight="1" x14ac:dyDescent="0.2">
      <c r="A88" s="14">
        <v>81</v>
      </c>
      <c r="B88" s="60" t="s">
        <v>74</v>
      </c>
      <c r="C88" s="11">
        <f t="shared" si="10"/>
        <v>534</v>
      </c>
      <c r="D88" s="11">
        <v>45</v>
      </c>
      <c r="E88" s="11">
        <v>489</v>
      </c>
      <c r="F88" s="16">
        <v>17479.73</v>
      </c>
      <c r="G88" s="16">
        <f t="shared" si="14"/>
        <v>18143.959739999998</v>
      </c>
      <c r="H88" s="27">
        <v>1.27</v>
      </c>
      <c r="I88" s="12">
        <f t="shared" si="8"/>
        <v>22199.257099999999</v>
      </c>
      <c r="J88" s="16">
        <f t="shared" si="9"/>
        <v>23042.8288698</v>
      </c>
      <c r="K88" s="16">
        <v>170134.76903096249</v>
      </c>
      <c r="L88" s="19">
        <f t="shared" si="11"/>
        <v>12437</v>
      </c>
      <c r="M88" s="69">
        <f t="shared" si="12"/>
        <v>184003.64830248299</v>
      </c>
      <c r="N88" s="71">
        <f t="shared" si="13"/>
        <v>13868.879271520505</v>
      </c>
    </row>
    <row r="89" spans="1:14" ht="14.25" customHeight="1" x14ac:dyDescent="0.2">
      <c r="A89" s="14">
        <v>82</v>
      </c>
      <c r="B89" s="60" t="s">
        <v>87</v>
      </c>
      <c r="C89" s="11">
        <f t="shared" si="10"/>
        <v>113</v>
      </c>
      <c r="D89" s="11">
        <v>10</v>
      </c>
      <c r="E89" s="11">
        <v>103</v>
      </c>
      <c r="F89" s="16">
        <v>17479.73</v>
      </c>
      <c r="G89" s="16">
        <f t="shared" si="14"/>
        <v>18143.959739999998</v>
      </c>
      <c r="H89" s="27">
        <v>1.5</v>
      </c>
      <c r="I89" s="12">
        <f t="shared" si="8"/>
        <v>26219.595000000001</v>
      </c>
      <c r="J89" s="16">
        <f t="shared" si="9"/>
        <v>27215.939609999998</v>
      </c>
      <c r="K89" s="16">
        <v>22000</v>
      </c>
      <c r="L89" s="19">
        <f t="shared" si="11"/>
        <v>3087.4</v>
      </c>
      <c r="M89" s="69">
        <f t="shared" si="12"/>
        <v>45981.565947449999</v>
      </c>
      <c r="N89" s="71">
        <f t="shared" si="13"/>
        <v>23981.565947449999</v>
      </c>
    </row>
    <row r="90" spans="1:14" ht="25.5" customHeight="1" x14ac:dyDescent="0.2">
      <c r="A90" s="14">
        <v>83</v>
      </c>
      <c r="B90" s="60" t="s">
        <v>114</v>
      </c>
      <c r="C90" s="11">
        <f t="shared" si="10"/>
        <v>2795</v>
      </c>
      <c r="D90" s="11">
        <v>0</v>
      </c>
      <c r="E90" s="11">
        <v>2795</v>
      </c>
      <c r="F90" s="16">
        <v>17479.73</v>
      </c>
      <c r="G90" s="16">
        <f t="shared" si="14"/>
        <v>18143.959739999998</v>
      </c>
      <c r="H90" s="27">
        <v>1.5</v>
      </c>
      <c r="I90" s="12">
        <f t="shared" si="8"/>
        <v>26219.595000000001</v>
      </c>
      <c r="J90" s="16">
        <f t="shared" si="9"/>
        <v>27215.939609999998</v>
      </c>
      <c r="K90" s="16">
        <v>0</v>
      </c>
      <c r="L90" s="19">
        <f t="shared" si="11"/>
        <v>76068.600000000006</v>
      </c>
      <c r="M90" s="69">
        <f t="shared" si="12"/>
        <v>1141028.26814925</v>
      </c>
      <c r="N90" s="71">
        <f t="shared" si="13"/>
        <v>1141028.26814925</v>
      </c>
    </row>
    <row r="91" spans="1:14" ht="14.25" customHeight="1" x14ac:dyDescent="0.2">
      <c r="A91" s="14">
        <v>84</v>
      </c>
      <c r="B91" s="60" t="s">
        <v>75</v>
      </c>
      <c r="C91" s="11">
        <f t="shared" si="10"/>
        <v>136</v>
      </c>
      <c r="D91" s="11">
        <v>10</v>
      </c>
      <c r="E91" s="11">
        <v>126</v>
      </c>
      <c r="F91" s="16">
        <v>17479.73</v>
      </c>
      <c r="G91" s="16">
        <f t="shared" si="14"/>
        <v>18143.959739999998</v>
      </c>
      <c r="H91" s="27">
        <v>2</v>
      </c>
      <c r="I91" s="12">
        <f t="shared" si="8"/>
        <v>34959.46</v>
      </c>
      <c r="J91" s="16">
        <f t="shared" si="9"/>
        <v>36287.919479999997</v>
      </c>
      <c r="K91" s="16">
        <v>33786.33</v>
      </c>
      <c r="L91" s="19">
        <f t="shared" si="11"/>
        <v>4955.7</v>
      </c>
      <c r="M91" s="69">
        <f t="shared" si="12"/>
        <v>73828.086817199975</v>
      </c>
      <c r="N91" s="71">
        <f t="shared" si="13"/>
        <v>40041.756817199974</v>
      </c>
    </row>
    <row r="92" spans="1:14" ht="14.25" customHeight="1" x14ac:dyDescent="0.2">
      <c r="A92" s="14">
        <v>85</v>
      </c>
      <c r="B92" s="60" t="s">
        <v>115</v>
      </c>
      <c r="C92" s="11">
        <f t="shared" si="10"/>
        <v>1152</v>
      </c>
      <c r="D92" s="11">
        <v>96</v>
      </c>
      <c r="E92" s="11">
        <v>1056</v>
      </c>
      <c r="F92" s="16">
        <v>17479.73</v>
      </c>
      <c r="G92" s="16">
        <f t="shared" si="14"/>
        <v>18143.959739999998</v>
      </c>
      <c r="H92" s="27">
        <v>1.5</v>
      </c>
      <c r="I92" s="12">
        <f t="shared" si="8"/>
        <v>26219.595000000001</v>
      </c>
      <c r="J92" s="16">
        <f t="shared" si="9"/>
        <v>27215.939609999998</v>
      </c>
      <c r="K92" s="16">
        <v>5301.77</v>
      </c>
      <c r="L92" s="19">
        <f t="shared" si="11"/>
        <v>31262.400000000001</v>
      </c>
      <c r="M92" s="69">
        <f t="shared" si="12"/>
        <v>468856.70022239996</v>
      </c>
      <c r="N92" s="71">
        <f t="shared" si="13"/>
        <v>463554.93022239994</v>
      </c>
    </row>
    <row r="93" spans="1:14" ht="14.25" customHeight="1" x14ac:dyDescent="0.2">
      <c r="A93" s="30">
        <v>86</v>
      </c>
      <c r="B93" s="60" t="s">
        <v>116</v>
      </c>
      <c r="C93" s="11">
        <f t="shared" si="10"/>
        <v>26</v>
      </c>
      <c r="D93" s="11">
        <v>3</v>
      </c>
      <c r="E93" s="11">
        <v>23</v>
      </c>
      <c r="F93" s="16">
        <v>17479.73</v>
      </c>
      <c r="G93" s="16">
        <f t="shared" si="14"/>
        <v>18143.959739999998</v>
      </c>
      <c r="H93" s="27">
        <v>1.4</v>
      </c>
      <c r="I93" s="12">
        <f t="shared" si="8"/>
        <v>24471.621999999999</v>
      </c>
      <c r="J93" s="16">
        <f t="shared" si="9"/>
        <v>25401.543635999995</v>
      </c>
      <c r="K93" s="16">
        <v>0</v>
      </c>
      <c r="L93" s="19">
        <f t="shared" si="11"/>
        <v>657.7</v>
      </c>
      <c r="M93" s="69">
        <f t="shared" si="12"/>
        <v>9864.7555444199988</v>
      </c>
      <c r="N93" s="71">
        <f t="shared" si="13"/>
        <v>9864.7555444199988</v>
      </c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93" sqref="P93"/>
    </sheetView>
  </sheetViews>
  <sheetFormatPr defaultRowHeight="12.75" x14ac:dyDescent="0.2"/>
  <cols>
    <col min="1" max="1" width="4.28515625" customWidth="1"/>
    <col min="2" max="2" width="24.140625" customWidth="1"/>
    <col min="3" max="3" width="9.7109375" style="23" customWidth="1"/>
    <col min="4" max="4" width="10.42578125" customWidth="1"/>
    <col min="5" max="5" width="10.7109375" customWidth="1"/>
    <col min="6" max="6" width="7.5703125" customWidth="1"/>
    <col min="7" max="7" width="9.28515625" customWidth="1"/>
    <col min="8" max="8" width="9.85546875" bestFit="1" customWidth="1"/>
    <col min="9" max="9" width="9.85546875" style="23" bestFit="1" customWidth="1"/>
    <col min="10" max="10" width="11" style="23" customWidth="1"/>
    <col min="11" max="11" width="10.42578125" customWidth="1"/>
    <col min="12" max="12" width="8.28515625" customWidth="1"/>
    <col min="13" max="14" width="10.7109375" customWidth="1"/>
    <col min="15" max="15" width="9.85546875" style="23" bestFit="1" customWidth="1"/>
    <col min="16" max="17" width="10.5703125" customWidth="1"/>
    <col min="18" max="18" width="8.140625" customWidth="1"/>
    <col min="19" max="19" width="9.28515625" customWidth="1"/>
    <col min="20" max="20" width="10.7109375" customWidth="1"/>
    <col min="21" max="21" width="14.85546875" customWidth="1"/>
    <col min="22" max="22" width="12.42578125" customWidth="1"/>
    <col min="23" max="23" width="12.5703125" customWidth="1"/>
    <col min="24" max="24" width="12.7109375" customWidth="1"/>
  </cols>
  <sheetData>
    <row r="1" spans="1:24" x14ac:dyDescent="0.2">
      <c r="A1" s="1"/>
      <c r="B1" s="1"/>
      <c r="C1" s="21"/>
      <c r="D1" s="1"/>
      <c r="E1" s="1"/>
      <c r="F1" s="1"/>
      <c r="G1" s="1"/>
      <c r="H1" s="1"/>
      <c r="I1" s="21"/>
      <c r="J1" s="21"/>
      <c r="K1" s="1"/>
      <c r="L1" s="1"/>
      <c r="M1" s="1"/>
      <c r="N1" s="1"/>
      <c r="O1" s="21"/>
      <c r="P1" s="1"/>
      <c r="Q1" s="1"/>
      <c r="R1" s="1"/>
      <c r="S1" s="1"/>
      <c r="T1" s="1"/>
      <c r="U1" s="1"/>
      <c r="V1" s="2" t="s">
        <v>79</v>
      </c>
    </row>
    <row r="2" spans="1:24" x14ac:dyDescent="0.2">
      <c r="A2" s="1"/>
      <c r="B2" s="1"/>
      <c r="C2" s="21"/>
      <c r="D2" s="1"/>
      <c r="E2" s="1"/>
      <c r="F2" s="1"/>
      <c r="G2" s="1"/>
      <c r="H2" s="1"/>
      <c r="I2" s="21"/>
      <c r="J2" s="21"/>
      <c r="K2" s="1"/>
      <c r="L2" s="1"/>
      <c r="M2" s="1"/>
      <c r="N2" s="1"/>
      <c r="O2" s="21"/>
      <c r="P2" s="1"/>
      <c r="Q2" s="1"/>
      <c r="R2" s="1"/>
      <c r="S2" s="1"/>
      <c r="T2" s="1"/>
      <c r="U2" s="7"/>
      <c r="V2" s="1"/>
      <c r="W2" s="75"/>
    </row>
    <row r="3" spans="1:24" ht="65.25" customHeight="1" x14ac:dyDescent="0.2">
      <c r="A3" s="94" t="s">
        <v>146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35"/>
    </row>
    <row r="4" spans="1:24" ht="30.75" customHeight="1" x14ac:dyDescent="0.2">
      <c r="A4" s="95" t="s">
        <v>77</v>
      </c>
      <c r="B4" s="87" t="s">
        <v>2</v>
      </c>
      <c r="C4" s="101" t="s">
        <v>97</v>
      </c>
      <c r="D4" s="87" t="s">
        <v>80</v>
      </c>
      <c r="E4" s="87"/>
      <c r="F4" s="87"/>
      <c r="G4" s="87"/>
      <c r="H4" s="87"/>
      <c r="I4" s="101" t="s">
        <v>98</v>
      </c>
      <c r="J4" s="98" t="s">
        <v>81</v>
      </c>
      <c r="K4" s="99"/>
      <c r="L4" s="99"/>
      <c r="M4" s="99"/>
      <c r="N4" s="100"/>
      <c r="O4" s="101" t="s">
        <v>99</v>
      </c>
      <c r="P4" s="87" t="s">
        <v>81</v>
      </c>
      <c r="Q4" s="87"/>
      <c r="R4" s="87"/>
      <c r="S4" s="87"/>
      <c r="T4" s="87"/>
      <c r="U4" s="87" t="s">
        <v>144</v>
      </c>
      <c r="V4" s="87" t="s">
        <v>102</v>
      </c>
      <c r="W4" s="93" t="s">
        <v>120</v>
      </c>
    </row>
    <row r="5" spans="1:24" ht="198" customHeight="1" x14ac:dyDescent="0.2">
      <c r="A5" s="97"/>
      <c r="B5" s="87"/>
      <c r="C5" s="101"/>
      <c r="D5" s="80" t="s">
        <v>132</v>
      </c>
      <c r="E5" s="80" t="s">
        <v>133</v>
      </c>
      <c r="F5" s="30" t="s">
        <v>100</v>
      </c>
      <c r="G5" s="80" t="s">
        <v>134</v>
      </c>
      <c r="H5" s="80" t="s">
        <v>135</v>
      </c>
      <c r="I5" s="101"/>
      <c r="J5" s="80" t="s">
        <v>136</v>
      </c>
      <c r="K5" s="80" t="s">
        <v>137</v>
      </c>
      <c r="L5" s="30" t="s">
        <v>101</v>
      </c>
      <c r="M5" s="80" t="s">
        <v>138</v>
      </c>
      <c r="N5" s="80" t="s">
        <v>139</v>
      </c>
      <c r="O5" s="101"/>
      <c r="P5" s="80" t="s">
        <v>140</v>
      </c>
      <c r="Q5" s="80" t="s">
        <v>141</v>
      </c>
      <c r="R5" s="30" t="s">
        <v>101</v>
      </c>
      <c r="S5" s="80" t="s">
        <v>142</v>
      </c>
      <c r="T5" s="80" t="s">
        <v>143</v>
      </c>
      <c r="U5" s="87"/>
      <c r="V5" s="87"/>
      <c r="W5" s="93"/>
    </row>
    <row r="6" spans="1:24" x14ac:dyDescent="0.2">
      <c r="A6" s="4">
        <v>1</v>
      </c>
      <c r="B6" s="41">
        <v>2</v>
      </c>
      <c r="C6" s="42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2">
        <v>9</v>
      </c>
      <c r="J6" s="42">
        <v>10</v>
      </c>
      <c r="K6" s="41">
        <v>11</v>
      </c>
      <c r="L6" s="41">
        <v>12</v>
      </c>
      <c r="M6" s="41">
        <v>13</v>
      </c>
      <c r="N6" s="41">
        <v>14</v>
      </c>
      <c r="O6" s="42">
        <v>15</v>
      </c>
      <c r="P6" s="41">
        <v>16</v>
      </c>
      <c r="Q6" s="41">
        <v>17</v>
      </c>
      <c r="R6" s="41">
        <v>18</v>
      </c>
      <c r="S6" s="41">
        <v>19</v>
      </c>
      <c r="T6" s="41">
        <v>20</v>
      </c>
      <c r="U6" s="41">
        <v>21</v>
      </c>
      <c r="V6" s="41">
        <v>22</v>
      </c>
      <c r="W6" s="67"/>
    </row>
    <row r="7" spans="1:24" x14ac:dyDescent="0.2">
      <c r="A7" s="14"/>
      <c r="B7" s="38" t="s">
        <v>3</v>
      </c>
      <c r="C7" s="78">
        <f>SUM(C9:C94)</f>
        <v>1200</v>
      </c>
      <c r="D7" s="43"/>
      <c r="E7" s="43"/>
      <c r="F7" s="43"/>
      <c r="G7" s="43"/>
      <c r="H7" s="43"/>
      <c r="I7" s="43">
        <f>SUM(I9:I94)</f>
        <v>310000</v>
      </c>
      <c r="J7" s="43"/>
      <c r="K7" s="43"/>
      <c r="L7" s="43"/>
      <c r="M7" s="43"/>
      <c r="N7" s="43"/>
      <c r="O7" s="78">
        <f>SUM(O9:O94)</f>
        <v>643471</v>
      </c>
      <c r="P7" s="43"/>
      <c r="Q7" s="43"/>
      <c r="R7" s="43"/>
      <c r="S7" s="43"/>
      <c r="T7" s="43"/>
      <c r="U7" s="44">
        <f>SUM(U9:U94)</f>
        <v>342964790.39999998</v>
      </c>
      <c r="V7" s="45">
        <f>SUM(V9:V94)</f>
        <v>71089932.600000024</v>
      </c>
      <c r="W7" s="76">
        <f>SUM(W9:W94)</f>
        <v>1061204521.2155697</v>
      </c>
    </row>
    <row r="8" spans="1:24" ht="12" customHeight="1" x14ac:dyDescent="0.2">
      <c r="A8" s="14"/>
      <c r="B8" s="38"/>
      <c r="C8" s="46"/>
      <c r="D8" s="47"/>
      <c r="E8" s="47"/>
      <c r="F8" s="47"/>
      <c r="G8" s="47"/>
      <c r="H8" s="47"/>
      <c r="I8" s="48"/>
      <c r="J8" s="48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9"/>
      <c r="W8" s="67"/>
    </row>
    <row r="9" spans="1:24" s="28" customFormat="1" ht="14.25" customHeight="1" x14ac:dyDescent="0.2">
      <c r="A9" s="14">
        <v>1</v>
      </c>
      <c r="B9" s="58" t="s">
        <v>106</v>
      </c>
      <c r="C9" s="50">
        <v>5</v>
      </c>
      <c r="D9" s="51">
        <v>13109.81</v>
      </c>
      <c r="E9" s="51">
        <f>D9*1.038</f>
        <v>13607.98278</v>
      </c>
      <c r="F9" s="54">
        <v>1</v>
      </c>
      <c r="G9" s="51">
        <f>D9*F9</f>
        <v>13109.81</v>
      </c>
      <c r="H9" s="51">
        <f>E9*F9</f>
        <v>13607.98278</v>
      </c>
      <c r="I9" s="50">
        <v>1164</v>
      </c>
      <c r="J9" s="51">
        <v>3277.45</v>
      </c>
      <c r="K9" s="51">
        <f>J9*1.038</f>
        <v>3401.9931000000001</v>
      </c>
      <c r="L9" s="54">
        <v>1</v>
      </c>
      <c r="M9" s="51">
        <f>J9*L9</f>
        <v>3277.45</v>
      </c>
      <c r="N9" s="51">
        <f>K9*L9</f>
        <v>3401.9931000000001</v>
      </c>
      <c r="O9" s="50">
        <v>2360</v>
      </c>
      <c r="P9" s="51">
        <v>6554.89</v>
      </c>
      <c r="Q9" s="51">
        <f>P9*1.038</f>
        <v>6803.9758200000006</v>
      </c>
      <c r="R9" s="54">
        <v>1</v>
      </c>
      <c r="S9" s="51">
        <f>P9*R9</f>
        <v>6554.89</v>
      </c>
      <c r="T9" s="51">
        <f>Q9*R9</f>
        <v>6803.9758200000006</v>
      </c>
      <c r="U9" s="51">
        <v>535435.99</v>
      </c>
      <c r="V9" s="52">
        <f>ROUND((((C9*G9+I9*M9+O9*S9)+(C9*H9+I9*N9+O9*T9)*11+U9)/1000),1)</f>
        <v>240824.2</v>
      </c>
      <c r="W9" s="69">
        <f>((C9*G9+I9*M9+O9*S9)+(C9*H9+I9*N9+O9*T9)*11)*1.5/100</f>
        <v>3604332.1836375003</v>
      </c>
      <c r="X9" s="72">
        <f>W9-U9</f>
        <v>3068896.1936375005</v>
      </c>
    </row>
    <row r="10" spans="1:24" s="28" customFormat="1" ht="14.25" customHeight="1" x14ac:dyDescent="0.2">
      <c r="A10" s="14">
        <v>2</v>
      </c>
      <c r="B10" s="58" t="s">
        <v>55</v>
      </c>
      <c r="C10" s="50">
        <v>3</v>
      </c>
      <c r="D10" s="51">
        <v>13109.81</v>
      </c>
      <c r="E10" s="51">
        <f t="shared" ref="E10:E73" si="0">D10*1.038</f>
        <v>13607.98278</v>
      </c>
      <c r="F10" s="54">
        <v>1.4</v>
      </c>
      <c r="G10" s="51">
        <f t="shared" ref="G10:G68" si="1">D10*F10</f>
        <v>18353.733999999997</v>
      </c>
      <c r="H10" s="51">
        <f t="shared" ref="H10:H68" si="2">E10*F10</f>
        <v>19051.175891999999</v>
      </c>
      <c r="I10" s="50">
        <v>600</v>
      </c>
      <c r="J10" s="51">
        <v>3277.45</v>
      </c>
      <c r="K10" s="51">
        <f t="shared" ref="K10:K73" si="3">J10*1.038</f>
        <v>3401.9931000000001</v>
      </c>
      <c r="L10" s="54">
        <v>1.4</v>
      </c>
      <c r="M10" s="51">
        <f t="shared" ref="M10:M68" si="4">J10*L10</f>
        <v>4588.4299999999994</v>
      </c>
      <c r="N10" s="51">
        <f t="shared" ref="N10:N68" si="5">K10*L10</f>
        <v>4762.7903399999996</v>
      </c>
      <c r="O10" s="50">
        <v>1901</v>
      </c>
      <c r="P10" s="51">
        <v>6554.89</v>
      </c>
      <c r="Q10" s="51">
        <f t="shared" ref="Q10:Q73" si="6">P10*1.038</f>
        <v>6803.9758200000006</v>
      </c>
      <c r="R10" s="54">
        <v>1.4</v>
      </c>
      <c r="S10" s="51">
        <f t="shared" ref="S10:S68" si="7">P10*R10</f>
        <v>9176.8459999999995</v>
      </c>
      <c r="T10" s="51">
        <f t="shared" ref="T10:T68" si="8">Q10*R10</f>
        <v>9525.5661479999999</v>
      </c>
      <c r="U10" s="51">
        <v>145000</v>
      </c>
      <c r="V10" s="52">
        <f t="shared" ref="V10:V68" si="9">ROUND((((C10*G10+I10*M10+O10*S10)+(C10*H10+I10*N10+O10*T10)*11+U10)/1000),1)</f>
        <v>251650.5</v>
      </c>
      <c r="W10" s="69">
        <f t="shared" ref="W10:W73" si="10">((C10*G10+I10*M10+O10*S10)+(C10*H10+I10*N10+O10*T10)*11)*1.5/100</f>
        <v>3772582.8332589604</v>
      </c>
      <c r="X10" s="72">
        <f t="shared" ref="X10:X73" si="11">W10-U10</f>
        <v>3627582.8332589604</v>
      </c>
    </row>
    <row r="11" spans="1:24" s="28" customFormat="1" ht="14.25" customHeight="1" x14ac:dyDescent="0.2">
      <c r="A11" s="14">
        <v>3</v>
      </c>
      <c r="B11" s="58" t="s">
        <v>39</v>
      </c>
      <c r="C11" s="50">
        <v>20</v>
      </c>
      <c r="D11" s="51">
        <v>13109.81</v>
      </c>
      <c r="E11" s="51">
        <f t="shared" si="0"/>
        <v>13607.98278</v>
      </c>
      <c r="F11" s="54">
        <v>1.1499999999999999</v>
      </c>
      <c r="G11" s="51">
        <f t="shared" si="1"/>
        <v>15076.281499999999</v>
      </c>
      <c r="H11" s="51">
        <f t="shared" si="2"/>
        <v>15649.180197</v>
      </c>
      <c r="I11" s="50">
        <v>9930</v>
      </c>
      <c r="J11" s="51">
        <v>3277.45</v>
      </c>
      <c r="K11" s="51">
        <f t="shared" si="3"/>
        <v>3401.9931000000001</v>
      </c>
      <c r="L11" s="54">
        <v>1.1499999999999999</v>
      </c>
      <c r="M11" s="51">
        <f t="shared" si="4"/>
        <v>3769.0674999999997</v>
      </c>
      <c r="N11" s="51">
        <f t="shared" si="5"/>
        <v>3912.2920649999996</v>
      </c>
      <c r="O11" s="50">
        <v>18665</v>
      </c>
      <c r="P11" s="51">
        <v>6554.89</v>
      </c>
      <c r="Q11" s="51">
        <f t="shared" si="6"/>
        <v>6803.9758200000006</v>
      </c>
      <c r="R11" s="54">
        <v>1.1499999999999999</v>
      </c>
      <c r="S11" s="51">
        <f t="shared" si="7"/>
        <v>7538.1234999999997</v>
      </c>
      <c r="T11" s="51">
        <f t="shared" si="8"/>
        <v>7824.572193</v>
      </c>
      <c r="U11" s="51">
        <v>137555.25</v>
      </c>
      <c r="V11" s="52">
        <f t="shared" si="9"/>
        <v>2215849.5</v>
      </c>
      <c r="W11" s="69">
        <f t="shared" si="10"/>
        <v>33235679.441123772</v>
      </c>
      <c r="X11" s="72">
        <f t="shared" si="11"/>
        <v>33098124.191123772</v>
      </c>
    </row>
    <row r="12" spans="1:24" s="28" customFormat="1" ht="14.25" customHeight="1" x14ac:dyDescent="0.2">
      <c r="A12" s="14">
        <v>4</v>
      </c>
      <c r="B12" s="58" t="s">
        <v>56</v>
      </c>
      <c r="C12" s="50">
        <v>0</v>
      </c>
      <c r="D12" s="51">
        <v>13109.81</v>
      </c>
      <c r="E12" s="51">
        <f t="shared" si="0"/>
        <v>13607.98278</v>
      </c>
      <c r="F12" s="53">
        <v>1.21</v>
      </c>
      <c r="G12" s="51">
        <f t="shared" si="1"/>
        <v>15862.870099999998</v>
      </c>
      <c r="H12" s="51">
        <f t="shared" si="2"/>
        <v>16465.659163799999</v>
      </c>
      <c r="I12" s="50">
        <v>3080</v>
      </c>
      <c r="J12" s="51">
        <v>3277.45</v>
      </c>
      <c r="K12" s="51">
        <f t="shared" si="3"/>
        <v>3401.9931000000001</v>
      </c>
      <c r="L12" s="53">
        <v>1.21</v>
      </c>
      <c r="M12" s="51">
        <f t="shared" si="4"/>
        <v>3965.7144999999996</v>
      </c>
      <c r="N12" s="51">
        <f t="shared" si="5"/>
        <v>4116.4116510000003</v>
      </c>
      <c r="O12" s="50">
        <v>6793</v>
      </c>
      <c r="P12" s="51">
        <v>6554.89</v>
      </c>
      <c r="Q12" s="51">
        <f t="shared" si="6"/>
        <v>6803.9758200000006</v>
      </c>
      <c r="R12" s="53">
        <v>1.21</v>
      </c>
      <c r="S12" s="51">
        <f t="shared" si="7"/>
        <v>7931.4169000000002</v>
      </c>
      <c r="T12" s="51">
        <f t="shared" si="8"/>
        <v>8232.8107422000012</v>
      </c>
      <c r="U12" s="51">
        <v>1050000</v>
      </c>
      <c r="V12" s="52">
        <f t="shared" si="9"/>
        <v>821786.9</v>
      </c>
      <c r="W12" s="69">
        <f t="shared" si="10"/>
        <v>12311052.89230486</v>
      </c>
      <c r="X12" s="72">
        <f t="shared" si="11"/>
        <v>11261052.89230486</v>
      </c>
    </row>
    <row r="13" spans="1:24" s="28" customFormat="1" ht="14.25" customHeight="1" x14ac:dyDescent="0.2">
      <c r="A13" s="14">
        <v>5</v>
      </c>
      <c r="B13" s="58" t="s">
        <v>30</v>
      </c>
      <c r="C13" s="50">
        <v>5</v>
      </c>
      <c r="D13" s="51">
        <v>13109.81</v>
      </c>
      <c r="E13" s="51">
        <f t="shared" si="0"/>
        <v>13607.98278</v>
      </c>
      <c r="F13" s="54">
        <v>1</v>
      </c>
      <c r="G13" s="51">
        <f t="shared" si="1"/>
        <v>13109.81</v>
      </c>
      <c r="H13" s="51">
        <f t="shared" si="2"/>
        <v>13607.98278</v>
      </c>
      <c r="I13" s="50">
        <v>18234</v>
      </c>
      <c r="J13" s="51">
        <v>3277.45</v>
      </c>
      <c r="K13" s="51">
        <f t="shared" si="3"/>
        <v>3401.9931000000001</v>
      </c>
      <c r="L13" s="54">
        <v>1</v>
      </c>
      <c r="M13" s="51">
        <f t="shared" si="4"/>
        <v>3277.45</v>
      </c>
      <c r="N13" s="51">
        <f t="shared" si="5"/>
        <v>3401.9931000000001</v>
      </c>
      <c r="O13" s="50">
        <v>39370</v>
      </c>
      <c r="P13" s="51">
        <v>6554.89</v>
      </c>
      <c r="Q13" s="51">
        <f t="shared" si="6"/>
        <v>6803.9758200000006</v>
      </c>
      <c r="R13" s="54">
        <v>1</v>
      </c>
      <c r="S13" s="51">
        <f t="shared" si="7"/>
        <v>6554.89</v>
      </c>
      <c r="T13" s="51">
        <f t="shared" si="8"/>
        <v>6803.9758200000006</v>
      </c>
      <c r="U13" s="51">
        <v>22884098.399999999</v>
      </c>
      <c r="V13" s="84">
        <f t="shared" si="9"/>
        <v>3970474.3</v>
      </c>
      <c r="W13" s="69">
        <f t="shared" si="10"/>
        <v>59213853.046645507</v>
      </c>
      <c r="X13" s="72">
        <f t="shared" si="11"/>
        <v>36329754.646645509</v>
      </c>
    </row>
    <row r="14" spans="1:24" s="28" customFormat="1" ht="14.25" customHeight="1" x14ac:dyDescent="0.2">
      <c r="A14" s="14">
        <v>6</v>
      </c>
      <c r="B14" s="58" t="s">
        <v>31</v>
      </c>
      <c r="C14" s="50">
        <v>0</v>
      </c>
      <c r="D14" s="51">
        <v>13109.81</v>
      </c>
      <c r="E14" s="51">
        <f t="shared" si="0"/>
        <v>13607.98278</v>
      </c>
      <c r="F14" s="54">
        <v>1</v>
      </c>
      <c r="G14" s="51">
        <f t="shared" si="1"/>
        <v>13109.81</v>
      </c>
      <c r="H14" s="51">
        <f t="shared" si="2"/>
        <v>13607.98278</v>
      </c>
      <c r="I14" s="50">
        <v>9582</v>
      </c>
      <c r="J14" s="51">
        <v>3277.45</v>
      </c>
      <c r="K14" s="51">
        <f t="shared" si="3"/>
        <v>3401.9931000000001</v>
      </c>
      <c r="L14" s="54">
        <v>1</v>
      </c>
      <c r="M14" s="51">
        <f t="shared" si="4"/>
        <v>3277.45</v>
      </c>
      <c r="N14" s="51">
        <f t="shared" si="5"/>
        <v>3401.9931000000001</v>
      </c>
      <c r="O14" s="50">
        <v>23940</v>
      </c>
      <c r="P14" s="51">
        <v>6554.89</v>
      </c>
      <c r="Q14" s="51">
        <f t="shared" si="6"/>
        <v>6803.9758200000006</v>
      </c>
      <c r="R14" s="54">
        <v>1</v>
      </c>
      <c r="S14" s="51">
        <f t="shared" si="7"/>
        <v>6554.89</v>
      </c>
      <c r="T14" s="51">
        <f t="shared" si="8"/>
        <v>6803.9758200000006</v>
      </c>
      <c r="U14" s="51">
        <v>30973090</v>
      </c>
      <c r="V14" s="52">
        <f t="shared" si="9"/>
        <v>2369637.6</v>
      </c>
      <c r="W14" s="69">
        <f t="shared" si="10"/>
        <v>35079966.924975</v>
      </c>
      <c r="X14" s="72">
        <f t="shared" si="11"/>
        <v>4106876.9249750003</v>
      </c>
    </row>
    <row r="15" spans="1:24" s="28" customFormat="1" ht="24.75" customHeight="1" x14ac:dyDescent="0.2">
      <c r="A15" s="14">
        <v>7</v>
      </c>
      <c r="B15" s="58" t="s">
        <v>107</v>
      </c>
      <c r="C15" s="50">
        <v>7</v>
      </c>
      <c r="D15" s="51">
        <v>13109.81</v>
      </c>
      <c r="E15" s="51">
        <f t="shared" si="0"/>
        <v>13607.98278</v>
      </c>
      <c r="F15" s="54">
        <v>1</v>
      </c>
      <c r="G15" s="51">
        <f t="shared" si="1"/>
        <v>13109.81</v>
      </c>
      <c r="H15" s="51">
        <f t="shared" si="2"/>
        <v>13607.98278</v>
      </c>
      <c r="I15" s="50">
        <v>3000</v>
      </c>
      <c r="J15" s="51">
        <v>3277.45</v>
      </c>
      <c r="K15" s="51">
        <f t="shared" si="3"/>
        <v>3401.9931000000001</v>
      </c>
      <c r="L15" s="54">
        <v>1</v>
      </c>
      <c r="M15" s="51">
        <f t="shared" si="4"/>
        <v>3277.45</v>
      </c>
      <c r="N15" s="51">
        <f t="shared" si="5"/>
        <v>3401.9931000000001</v>
      </c>
      <c r="O15" s="50">
        <v>7636</v>
      </c>
      <c r="P15" s="51">
        <v>6554.89</v>
      </c>
      <c r="Q15" s="51">
        <f t="shared" si="6"/>
        <v>6803.9758200000006</v>
      </c>
      <c r="R15" s="54">
        <v>1</v>
      </c>
      <c r="S15" s="51">
        <f t="shared" si="7"/>
        <v>6554.89</v>
      </c>
      <c r="T15" s="51">
        <f t="shared" si="8"/>
        <v>6803.9758200000006</v>
      </c>
      <c r="U15" s="51">
        <v>10140160</v>
      </c>
      <c r="V15" s="52">
        <f t="shared" si="9"/>
        <v>754937.8</v>
      </c>
      <c r="W15" s="69">
        <f t="shared" si="10"/>
        <v>11171963.979911704</v>
      </c>
      <c r="X15" s="72">
        <f t="shared" si="11"/>
        <v>1031803.9799117036</v>
      </c>
    </row>
    <row r="16" spans="1:24" s="28" customFormat="1" ht="14.25" customHeight="1" x14ac:dyDescent="0.2">
      <c r="A16" s="14">
        <v>8</v>
      </c>
      <c r="B16" s="58" t="s">
        <v>34</v>
      </c>
      <c r="C16" s="50">
        <v>1</v>
      </c>
      <c r="D16" s="51">
        <v>13109.81</v>
      </c>
      <c r="E16" s="51">
        <f t="shared" si="0"/>
        <v>13607.98278</v>
      </c>
      <c r="F16" s="54">
        <v>1.2</v>
      </c>
      <c r="G16" s="51">
        <f t="shared" si="1"/>
        <v>15731.771999999999</v>
      </c>
      <c r="H16" s="51">
        <f t="shared" si="2"/>
        <v>16329.579335999999</v>
      </c>
      <c r="I16" s="50">
        <v>500</v>
      </c>
      <c r="J16" s="51">
        <v>3277.45</v>
      </c>
      <c r="K16" s="51">
        <f t="shared" si="3"/>
        <v>3401.9931000000001</v>
      </c>
      <c r="L16" s="54">
        <v>1.2</v>
      </c>
      <c r="M16" s="51">
        <f t="shared" si="4"/>
        <v>3932.9399999999996</v>
      </c>
      <c r="N16" s="51">
        <f t="shared" si="5"/>
        <v>4082.3917200000001</v>
      </c>
      <c r="O16" s="50">
        <v>1628</v>
      </c>
      <c r="P16" s="51">
        <v>6554.89</v>
      </c>
      <c r="Q16" s="51">
        <f t="shared" si="6"/>
        <v>6803.9758200000006</v>
      </c>
      <c r="R16" s="54">
        <v>1.2</v>
      </c>
      <c r="S16" s="51">
        <f t="shared" si="7"/>
        <v>7865.8680000000004</v>
      </c>
      <c r="T16" s="51">
        <f t="shared" si="8"/>
        <v>8164.7709840000007</v>
      </c>
      <c r="U16" s="51">
        <v>197000</v>
      </c>
      <c r="V16" s="52">
        <f t="shared" si="9"/>
        <v>183832.3</v>
      </c>
      <c r="W16" s="69">
        <f t="shared" si="10"/>
        <v>2754530.0023525204</v>
      </c>
      <c r="X16" s="72">
        <f t="shared" si="11"/>
        <v>2557530.0023525204</v>
      </c>
    </row>
    <row r="17" spans="1:24" s="28" customFormat="1" ht="24" customHeight="1" x14ac:dyDescent="0.2">
      <c r="A17" s="14">
        <v>9</v>
      </c>
      <c r="B17" s="58" t="s">
        <v>108</v>
      </c>
      <c r="C17" s="50">
        <v>0</v>
      </c>
      <c r="D17" s="51">
        <v>13109.81</v>
      </c>
      <c r="E17" s="51">
        <f t="shared" si="0"/>
        <v>13607.98278</v>
      </c>
      <c r="F17" s="54">
        <v>1</v>
      </c>
      <c r="G17" s="51">
        <f t="shared" si="1"/>
        <v>13109.81</v>
      </c>
      <c r="H17" s="51">
        <f t="shared" si="2"/>
        <v>13607.98278</v>
      </c>
      <c r="I17" s="50">
        <v>1020</v>
      </c>
      <c r="J17" s="51">
        <v>3277.45</v>
      </c>
      <c r="K17" s="51">
        <f t="shared" si="3"/>
        <v>3401.9931000000001</v>
      </c>
      <c r="L17" s="54">
        <v>1</v>
      </c>
      <c r="M17" s="51">
        <f t="shared" si="4"/>
        <v>3277.45</v>
      </c>
      <c r="N17" s="51">
        <f t="shared" si="5"/>
        <v>3401.9931000000001</v>
      </c>
      <c r="O17" s="50">
        <v>3150</v>
      </c>
      <c r="P17" s="51">
        <v>6554.89</v>
      </c>
      <c r="Q17" s="51">
        <f t="shared" si="6"/>
        <v>6803.9758200000006</v>
      </c>
      <c r="R17" s="54">
        <v>1</v>
      </c>
      <c r="S17" s="51">
        <f t="shared" si="7"/>
        <v>6554.89</v>
      </c>
      <c r="T17" s="51">
        <f t="shared" si="8"/>
        <v>6803.9758200000006</v>
      </c>
      <c r="U17" s="51">
        <v>4118775</v>
      </c>
      <c r="V17" s="52">
        <f t="shared" si="9"/>
        <v>302037.8</v>
      </c>
      <c r="W17" s="69">
        <f t="shared" si="10"/>
        <v>4468785.4086750001</v>
      </c>
      <c r="X17" s="72">
        <f t="shared" si="11"/>
        <v>350010.40867500007</v>
      </c>
    </row>
    <row r="18" spans="1:24" s="28" customFormat="1" ht="14.25" customHeight="1" x14ac:dyDescent="0.2">
      <c r="A18" s="14">
        <v>10</v>
      </c>
      <c r="B18" s="58" t="s">
        <v>21</v>
      </c>
      <c r="C18" s="50">
        <v>10</v>
      </c>
      <c r="D18" s="51">
        <v>13109.81</v>
      </c>
      <c r="E18" s="51">
        <f t="shared" si="0"/>
        <v>13607.98278</v>
      </c>
      <c r="F18" s="54">
        <v>1.208</v>
      </c>
      <c r="G18" s="51">
        <f t="shared" si="1"/>
        <v>15836.650479999998</v>
      </c>
      <c r="H18" s="51">
        <f t="shared" si="2"/>
        <v>16438.443198239998</v>
      </c>
      <c r="I18" s="50">
        <v>1000</v>
      </c>
      <c r="J18" s="51">
        <v>3277.45</v>
      </c>
      <c r="K18" s="51">
        <f t="shared" si="3"/>
        <v>3401.9931000000001</v>
      </c>
      <c r="L18" s="54">
        <v>1.208</v>
      </c>
      <c r="M18" s="51">
        <f t="shared" si="4"/>
        <v>3959.1595999999995</v>
      </c>
      <c r="N18" s="51">
        <f t="shared" si="5"/>
        <v>4109.6076647999998</v>
      </c>
      <c r="O18" s="50">
        <v>1827</v>
      </c>
      <c r="P18" s="51">
        <v>6554.89</v>
      </c>
      <c r="Q18" s="51">
        <f t="shared" si="6"/>
        <v>6803.9758200000006</v>
      </c>
      <c r="R18" s="54">
        <v>1.208</v>
      </c>
      <c r="S18" s="51">
        <f t="shared" si="7"/>
        <v>7918.3071200000004</v>
      </c>
      <c r="T18" s="51">
        <f t="shared" si="8"/>
        <v>8219.2027905600007</v>
      </c>
      <c r="U18" s="51">
        <v>213000</v>
      </c>
      <c r="V18" s="52">
        <f t="shared" si="9"/>
        <v>230992.5</v>
      </c>
      <c r="W18" s="69">
        <f t="shared" si="10"/>
        <v>3461692.5713929604</v>
      </c>
      <c r="X18" s="72">
        <f t="shared" si="11"/>
        <v>3248692.5713929604</v>
      </c>
    </row>
    <row r="19" spans="1:24" s="28" customFormat="1" ht="14.25" customHeight="1" x14ac:dyDescent="0.2">
      <c r="A19" s="14">
        <v>11</v>
      </c>
      <c r="B19" s="58" t="s">
        <v>22</v>
      </c>
      <c r="C19" s="50">
        <v>20</v>
      </c>
      <c r="D19" s="51">
        <v>13109.81</v>
      </c>
      <c r="E19" s="51">
        <f t="shared" si="0"/>
        <v>13607.98278</v>
      </c>
      <c r="F19" s="54">
        <v>1.3</v>
      </c>
      <c r="G19" s="51">
        <f t="shared" si="1"/>
        <v>17042.753000000001</v>
      </c>
      <c r="H19" s="51">
        <f t="shared" si="2"/>
        <v>17690.377614000001</v>
      </c>
      <c r="I19" s="50">
        <v>1471</v>
      </c>
      <c r="J19" s="51">
        <v>3277.45</v>
      </c>
      <c r="K19" s="51">
        <f t="shared" si="3"/>
        <v>3401.9931000000001</v>
      </c>
      <c r="L19" s="54">
        <v>1.3</v>
      </c>
      <c r="M19" s="51">
        <f t="shared" si="4"/>
        <v>4260.6849999999995</v>
      </c>
      <c r="N19" s="51">
        <f t="shared" si="5"/>
        <v>4422.5910300000005</v>
      </c>
      <c r="O19" s="50">
        <v>2390</v>
      </c>
      <c r="P19" s="51">
        <v>6554.89</v>
      </c>
      <c r="Q19" s="51">
        <f t="shared" si="6"/>
        <v>6803.9758200000006</v>
      </c>
      <c r="R19" s="54">
        <v>1.3</v>
      </c>
      <c r="S19" s="51">
        <f t="shared" si="7"/>
        <v>8521.357</v>
      </c>
      <c r="T19" s="51">
        <f t="shared" si="8"/>
        <v>8845.1685660000003</v>
      </c>
      <c r="U19" s="51">
        <v>4625047</v>
      </c>
      <c r="V19" s="52">
        <f t="shared" si="9"/>
        <v>339592.7</v>
      </c>
      <c r="W19" s="69">
        <f t="shared" si="10"/>
        <v>5024515.1408497505</v>
      </c>
      <c r="X19" s="72">
        <f t="shared" si="11"/>
        <v>399468.14084975049</v>
      </c>
    </row>
    <row r="20" spans="1:24" s="28" customFormat="1" ht="14.25" customHeight="1" x14ac:dyDescent="0.2">
      <c r="A20" s="14">
        <v>12</v>
      </c>
      <c r="B20" s="58" t="s">
        <v>85</v>
      </c>
      <c r="C20" s="50">
        <v>10</v>
      </c>
      <c r="D20" s="51">
        <v>13109.81</v>
      </c>
      <c r="E20" s="51">
        <f t="shared" si="0"/>
        <v>13607.98278</v>
      </c>
      <c r="F20" s="54">
        <v>1</v>
      </c>
      <c r="G20" s="51">
        <f t="shared" si="1"/>
        <v>13109.81</v>
      </c>
      <c r="H20" s="51">
        <f t="shared" si="2"/>
        <v>13607.98278</v>
      </c>
      <c r="I20" s="50">
        <v>5000</v>
      </c>
      <c r="J20" s="51">
        <v>3277.45</v>
      </c>
      <c r="K20" s="51">
        <f t="shared" si="3"/>
        <v>3401.9931000000001</v>
      </c>
      <c r="L20" s="54">
        <v>1</v>
      </c>
      <c r="M20" s="51">
        <f t="shared" si="4"/>
        <v>3277.45</v>
      </c>
      <c r="N20" s="51">
        <f t="shared" si="5"/>
        <v>3401.9931000000001</v>
      </c>
      <c r="O20" s="50">
        <v>10339</v>
      </c>
      <c r="P20" s="51">
        <v>6554.89</v>
      </c>
      <c r="Q20" s="51">
        <f t="shared" si="6"/>
        <v>6803.9758200000006</v>
      </c>
      <c r="R20" s="54">
        <v>1</v>
      </c>
      <c r="S20" s="51">
        <f t="shared" si="7"/>
        <v>6554.89</v>
      </c>
      <c r="T20" s="51">
        <f t="shared" si="8"/>
        <v>6803.9758200000006</v>
      </c>
      <c r="U20" s="51">
        <v>12337461.4</v>
      </c>
      <c r="V20" s="52">
        <f t="shared" si="9"/>
        <v>1059042.7</v>
      </c>
      <c r="W20" s="69">
        <f t="shared" si="10"/>
        <v>15700578.306728702</v>
      </c>
      <c r="X20" s="72">
        <f t="shared" si="11"/>
        <v>3363116.9067287017</v>
      </c>
    </row>
    <row r="21" spans="1:24" s="28" customFormat="1" ht="14.25" customHeight="1" x14ac:dyDescent="0.2">
      <c r="A21" s="14">
        <v>13</v>
      </c>
      <c r="B21" s="58" t="s">
        <v>40</v>
      </c>
      <c r="C21" s="50">
        <v>2</v>
      </c>
      <c r="D21" s="51">
        <v>13109.81</v>
      </c>
      <c r="E21" s="51">
        <f t="shared" si="0"/>
        <v>13607.98278</v>
      </c>
      <c r="F21" s="54">
        <v>1</v>
      </c>
      <c r="G21" s="51">
        <f t="shared" si="1"/>
        <v>13109.81</v>
      </c>
      <c r="H21" s="51">
        <f t="shared" si="2"/>
        <v>13607.98278</v>
      </c>
      <c r="I21" s="50">
        <v>1500</v>
      </c>
      <c r="J21" s="51">
        <v>3277.45</v>
      </c>
      <c r="K21" s="51">
        <f t="shared" si="3"/>
        <v>3401.9931000000001</v>
      </c>
      <c r="L21" s="54">
        <v>1</v>
      </c>
      <c r="M21" s="51">
        <f t="shared" si="4"/>
        <v>3277.45</v>
      </c>
      <c r="N21" s="51">
        <f t="shared" si="5"/>
        <v>3401.9931000000001</v>
      </c>
      <c r="O21" s="50">
        <v>2600</v>
      </c>
      <c r="P21" s="51">
        <v>6554.89</v>
      </c>
      <c r="Q21" s="51">
        <f t="shared" si="6"/>
        <v>6803.9758200000006</v>
      </c>
      <c r="R21" s="54">
        <v>1</v>
      </c>
      <c r="S21" s="51">
        <f t="shared" si="7"/>
        <v>6554.89</v>
      </c>
      <c r="T21" s="51">
        <f t="shared" si="8"/>
        <v>6803.9758200000006</v>
      </c>
      <c r="U21" s="51">
        <v>3600059.5</v>
      </c>
      <c r="V21" s="52">
        <f t="shared" si="9"/>
        <v>276611.09999999998</v>
      </c>
      <c r="W21" s="69">
        <f t="shared" si="10"/>
        <v>4095166.1826474005</v>
      </c>
      <c r="X21" s="72">
        <f t="shared" si="11"/>
        <v>495106.68264740054</v>
      </c>
    </row>
    <row r="22" spans="1:24" s="28" customFormat="1" ht="14.25" customHeight="1" x14ac:dyDescent="0.2">
      <c r="A22" s="14">
        <v>14</v>
      </c>
      <c r="B22" s="58" t="s">
        <v>41</v>
      </c>
      <c r="C22" s="50">
        <v>2</v>
      </c>
      <c r="D22" s="51">
        <v>13109.81</v>
      </c>
      <c r="E22" s="51">
        <f t="shared" si="0"/>
        <v>13607.98278</v>
      </c>
      <c r="F22" s="54">
        <v>1</v>
      </c>
      <c r="G22" s="51">
        <f t="shared" si="1"/>
        <v>13109.81</v>
      </c>
      <c r="H22" s="51">
        <f t="shared" si="2"/>
        <v>13607.98278</v>
      </c>
      <c r="I22" s="50">
        <v>1340</v>
      </c>
      <c r="J22" s="51">
        <v>3277.45</v>
      </c>
      <c r="K22" s="51">
        <f t="shared" si="3"/>
        <v>3401.9931000000001</v>
      </c>
      <c r="L22" s="54">
        <v>1</v>
      </c>
      <c r="M22" s="51">
        <f t="shared" si="4"/>
        <v>3277.45</v>
      </c>
      <c r="N22" s="51">
        <f t="shared" si="5"/>
        <v>3401.9931000000001</v>
      </c>
      <c r="O22" s="50">
        <v>1700</v>
      </c>
      <c r="P22" s="51">
        <v>6554.89</v>
      </c>
      <c r="Q22" s="51">
        <f t="shared" si="6"/>
        <v>6803.9758200000006</v>
      </c>
      <c r="R22" s="54">
        <v>1</v>
      </c>
      <c r="S22" s="51">
        <f t="shared" si="7"/>
        <v>6554.89</v>
      </c>
      <c r="T22" s="51">
        <f t="shared" si="8"/>
        <v>6803.9758200000006</v>
      </c>
      <c r="U22" s="51">
        <v>109200</v>
      </c>
      <c r="V22" s="52">
        <f t="shared" si="9"/>
        <v>193349.6</v>
      </c>
      <c r="W22" s="69">
        <f t="shared" si="10"/>
        <v>2898606.2605374004</v>
      </c>
      <c r="X22" s="72">
        <f t="shared" si="11"/>
        <v>2789406.2605374004</v>
      </c>
    </row>
    <row r="23" spans="1:24" s="28" customFormat="1" ht="14.25" customHeight="1" x14ac:dyDescent="0.2">
      <c r="A23" s="14">
        <v>15</v>
      </c>
      <c r="B23" s="58" t="s">
        <v>67</v>
      </c>
      <c r="C23" s="50">
        <v>0</v>
      </c>
      <c r="D23" s="51">
        <v>13109.81</v>
      </c>
      <c r="E23" s="51">
        <f t="shared" si="0"/>
        <v>13607.98278</v>
      </c>
      <c r="F23" s="54">
        <v>1.5</v>
      </c>
      <c r="G23" s="51">
        <f t="shared" si="1"/>
        <v>19664.715</v>
      </c>
      <c r="H23" s="51">
        <f t="shared" si="2"/>
        <v>20411.974170000001</v>
      </c>
      <c r="I23" s="50">
        <v>2150</v>
      </c>
      <c r="J23" s="51">
        <v>3277.45</v>
      </c>
      <c r="K23" s="51">
        <f t="shared" si="3"/>
        <v>3401.9931000000001</v>
      </c>
      <c r="L23" s="54">
        <v>1.5</v>
      </c>
      <c r="M23" s="51">
        <f t="shared" si="4"/>
        <v>4916.1749999999993</v>
      </c>
      <c r="N23" s="51">
        <f t="shared" si="5"/>
        <v>5102.9896500000004</v>
      </c>
      <c r="O23" s="50">
        <v>5463</v>
      </c>
      <c r="P23" s="51">
        <v>6554.89</v>
      </c>
      <c r="Q23" s="51">
        <f t="shared" si="6"/>
        <v>6803.9758200000006</v>
      </c>
      <c r="R23" s="54">
        <v>1.5</v>
      </c>
      <c r="S23" s="51">
        <f t="shared" si="7"/>
        <v>9832.3350000000009</v>
      </c>
      <c r="T23" s="51">
        <f t="shared" si="8"/>
        <v>10205.963730000001</v>
      </c>
      <c r="U23" s="51">
        <v>10086731.34</v>
      </c>
      <c r="V23" s="52">
        <f t="shared" si="9"/>
        <v>808363.2</v>
      </c>
      <c r="W23" s="69">
        <f t="shared" si="10"/>
        <v>11974147.590065852</v>
      </c>
      <c r="X23" s="72">
        <f t="shared" si="11"/>
        <v>1887416.250065852</v>
      </c>
    </row>
    <row r="24" spans="1:24" s="28" customFormat="1" ht="23.25" customHeight="1" x14ac:dyDescent="0.2">
      <c r="A24" s="14">
        <v>16</v>
      </c>
      <c r="B24" s="58" t="s">
        <v>109</v>
      </c>
      <c r="C24" s="50">
        <v>0</v>
      </c>
      <c r="D24" s="51">
        <v>13109.81</v>
      </c>
      <c r="E24" s="51">
        <f t="shared" si="0"/>
        <v>13607.98278</v>
      </c>
      <c r="F24" s="54">
        <v>1</v>
      </c>
      <c r="G24" s="51">
        <f t="shared" si="1"/>
        <v>13109.81</v>
      </c>
      <c r="H24" s="51">
        <f t="shared" si="2"/>
        <v>13607.98278</v>
      </c>
      <c r="I24" s="50">
        <v>2002</v>
      </c>
      <c r="J24" s="51">
        <v>3277.45</v>
      </c>
      <c r="K24" s="51">
        <f t="shared" si="3"/>
        <v>3401.9931000000001</v>
      </c>
      <c r="L24" s="54">
        <v>1</v>
      </c>
      <c r="M24" s="51">
        <f t="shared" si="4"/>
        <v>3277.45</v>
      </c>
      <c r="N24" s="51">
        <f t="shared" si="5"/>
        <v>3401.9931000000001</v>
      </c>
      <c r="O24" s="50">
        <v>5589</v>
      </c>
      <c r="P24" s="51">
        <v>6554.89</v>
      </c>
      <c r="Q24" s="51">
        <f t="shared" si="6"/>
        <v>6803.9758200000006</v>
      </c>
      <c r="R24" s="54">
        <v>1</v>
      </c>
      <c r="S24" s="51">
        <f t="shared" si="7"/>
        <v>6554.89</v>
      </c>
      <c r="T24" s="51">
        <f t="shared" si="8"/>
        <v>6803.9758200000006</v>
      </c>
      <c r="U24" s="51">
        <v>34300</v>
      </c>
      <c r="V24" s="52">
        <f t="shared" si="9"/>
        <v>536451.4</v>
      </c>
      <c r="W24" s="69">
        <f t="shared" si="10"/>
        <v>8046255.8489397001</v>
      </c>
      <c r="X24" s="72">
        <f t="shared" si="11"/>
        <v>8011955.8489397001</v>
      </c>
    </row>
    <row r="25" spans="1:24" s="28" customFormat="1" ht="23.25" customHeight="1" x14ac:dyDescent="0.2">
      <c r="A25" s="14">
        <v>17</v>
      </c>
      <c r="B25" s="58" t="s">
        <v>110</v>
      </c>
      <c r="C25" s="50">
        <v>15</v>
      </c>
      <c r="D25" s="51">
        <v>13109.81</v>
      </c>
      <c r="E25" s="51">
        <f t="shared" si="0"/>
        <v>13607.98278</v>
      </c>
      <c r="F25" s="54">
        <v>1</v>
      </c>
      <c r="G25" s="51">
        <f t="shared" si="1"/>
        <v>13109.81</v>
      </c>
      <c r="H25" s="51">
        <f t="shared" si="2"/>
        <v>13607.98278</v>
      </c>
      <c r="I25" s="50">
        <v>5734</v>
      </c>
      <c r="J25" s="51">
        <v>3277.45</v>
      </c>
      <c r="K25" s="51">
        <f t="shared" si="3"/>
        <v>3401.9931000000001</v>
      </c>
      <c r="L25" s="54">
        <v>1</v>
      </c>
      <c r="M25" s="51">
        <f t="shared" si="4"/>
        <v>3277.45</v>
      </c>
      <c r="N25" s="51">
        <f t="shared" si="5"/>
        <v>3401.9931000000001</v>
      </c>
      <c r="O25" s="50">
        <v>11200</v>
      </c>
      <c r="P25" s="51">
        <v>6554.89</v>
      </c>
      <c r="Q25" s="51">
        <f t="shared" si="6"/>
        <v>6803.9758200000006</v>
      </c>
      <c r="R25" s="54">
        <v>1</v>
      </c>
      <c r="S25" s="51">
        <f t="shared" si="7"/>
        <v>6554.89</v>
      </c>
      <c r="T25" s="51">
        <f t="shared" si="8"/>
        <v>6803.9758200000006</v>
      </c>
      <c r="U25" s="51">
        <v>1084400</v>
      </c>
      <c r="V25" s="52">
        <f t="shared" si="9"/>
        <v>1148561.2</v>
      </c>
      <c r="W25" s="69">
        <f t="shared" si="10"/>
        <v>17212151.466331501</v>
      </c>
      <c r="X25" s="72">
        <f t="shared" si="11"/>
        <v>16127751.466331501</v>
      </c>
    </row>
    <row r="26" spans="1:24" s="28" customFormat="1" ht="14.25" customHeight="1" x14ac:dyDescent="0.2">
      <c r="A26" s="14">
        <v>18</v>
      </c>
      <c r="B26" s="58" t="s">
        <v>57</v>
      </c>
      <c r="C26" s="50">
        <v>0</v>
      </c>
      <c r="D26" s="51">
        <v>13109.81</v>
      </c>
      <c r="E26" s="51">
        <f t="shared" si="0"/>
        <v>13607.98278</v>
      </c>
      <c r="F26" s="54">
        <v>1.4</v>
      </c>
      <c r="G26" s="51">
        <f t="shared" si="1"/>
        <v>18353.733999999997</v>
      </c>
      <c r="H26" s="51">
        <f t="shared" si="2"/>
        <v>19051.175891999999</v>
      </c>
      <c r="I26" s="50">
        <v>2200</v>
      </c>
      <c r="J26" s="51">
        <v>3277.45</v>
      </c>
      <c r="K26" s="51">
        <f t="shared" si="3"/>
        <v>3401.9931000000001</v>
      </c>
      <c r="L26" s="54">
        <v>1.4</v>
      </c>
      <c r="M26" s="51">
        <f t="shared" si="4"/>
        <v>4588.4299999999994</v>
      </c>
      <c r="N26" s="51">
        <f t="shared" si="5"/>
        <v>4762.7903399999996</v>
      </c>
      <c r="O26" s="50">
        <v>4617</v>
      </c>
      <c r="P26" s="51">
        <v>6554.89</v>
      </c>
      <c r="Q26" s="51">
        <f t="shared" si="6"/>
        <v>6803.9758200000006</v>
      </c>
      <c r="R26" s="54">
        <v>1.4</v>
      </c>
      <c r="S26" s="51">
        <f t="shared" si="7"/>
        <v>9176.8459999999995</v>
      </c>
      <c r="T26" s="51">
        <f t="shared" si="8"/>
        <v>9525.5661479999999</v>
      </c>
      <c r="U26" s="51">
        <v>42523</v>
      </c>
      <c r="V26" s="52">
        <f t="shared" si="9"/>
        <v>651541</v>
      </c>
      <c r="W26" s="69">
        <f t="shared" si="10"/>
        <v>9772477.4725271408</v>
      </c>
      <c r="X26" s="72">
        <f t="shared" si="11"/>
        <v>9729954.4725271408</v>
      </c>
    </row>
    <row r="27" spans="1:24" s="28" customFormat="1" ht="14.25" customHeight="1" x14ac:dyDescent="0.2">
      <c r="A27" s="14">
        <v>19</v>
      </c>
      <c r="B27" s="58" t="s">
        <v>42</v>
      </c>
      <c r="C27" s="50">
        <v>2</v>
      </c>
      <c r="D27" s="51">
        <v>13109.81</v>
      </c>
      <c r="E27" s="51">
        <f t="shared" si="0"/>
        <v>13607.98278</v>
      </c>
      <c r="F27" s="53">
        <v>1.1499999999999999</v>
      </c>
      <c r="G27" s="51">
        <f t="shared" si="1"/>
        <v>15076.281499999999</v>
      </c>
      <c r="H27" s="51">
        <f t="shared" si="2"/>
        <v>15649.180197</v>
      </c>
      <c r="I27" s="50">
        <v>1944</v>
      </c>
      <c r="J27" s="51">
        <v>3277.45</v>
      </c>
      <c r="K27" s="51">
        <f t="shared" si="3"/>
        <v>3401.9931000000001</v>
      </c>
      <c r="L27" s="53">
        <v>1.1499999999999999</v>
      </c>
      <c r="M27" s="51">
        <f t="shared" si="4"/>
        <v>3769.0674999999997</v>
      </c>
      <c r="N27" s="51">
        <f t="shared" si="5"/>
        <v>3912.2920649999996</v>
      </c>
      <c r="O27" s="50">
        <v>4810</v>
      </c>
      <c r="P27" s="51">
        <v>6554.89</v>
      </c>
      <c r="Q27" s="51">
        <f t="shared" si="6"/>
        <v>6803.9758200000006</v>
      </c>
      <c r="R27" s="53">
        <v>1.1499999999999999</v>
      </c>
      <c r="S27" s="51">
        <f t="shared" si="7"/>
        <v>7538.1234999999997</v>
      </c>
      <c r="T27" s="51">
        <f t="shared" si="8"/>
        <v>7824.572193</v>
      </c>
      <c r="U27" s="51">
        <v>49400</v>
      </c>
      <c r="V27" s="52">
        <f t="shared" si="9"/>
        <v>541667.80000000005</v>
      </c>
      <c r="W27" s="69">
        <f t="shared" si="10"/>
        <v>8124276.6604788601</v>
      </c>
      <c r="X27" s="72">
        <f t="shared" si="11"/>
        <v>8074876.6604788601</v>
      </c>
    </row>
    <row r="28" spans="1:24" s="28" customFormat="1" ht="14.25" customHeight="1" x14ac:dyDescent="0.2">
      <c r="A28" s="14">
        <v>20</v>
      </c>
      <c r="B28" s="58" t="s">
        <v>58</v>
      </c>
      <c r="C28" s="50">
        <v>4</v>
      </c>
      <c r="D28" s="51">
        <v>13109.81</v>
      </c>
      <c r="E28" s="51">
        <f t="shared" si="0"/>
        <v>13607.98278</v>
      </c>
      <c r="F28" s="54">
        <v>1.3</v>
      </c>
      <c r="G28" s="51">
        <f t="shared" si="1"/>
        <v>17042.753000000001</v>
      </c>
      <c r="H28" s="51">
        <f t="shared" si="2"/>
        <v>17690.377614000001</v>
      </c>
      <c r="I28" s="50">
        <v>1250</v>
      </c>
      <c r="J28" s="51">
        <v>3277.45</v>
      </c>
      <c r="K28" s="51">
        <f t="shared" si="3"/>
        <v>3401.9931000000001</v>
      </c>
      <c r="L28" s="54">
        <v>1.3</v>
      </c>
      <c r="M28" s="51">
        <f t="shared" si="4"/>
        <v>4260.6849999999995</v>
      </c>
      <c r="N28" s="51">
        <f t="shared" si="5"/>
        <v>4422.5910300000005</v>
      </c>
      <c r="O28" s="50">
        <v>3005</v>
      </c>
      <c r="P28" s="51">
        <v>6554.89</v>
      </c>
      <c r="Q28" s="51">
        <f t="shared" si="6"/>
        <v>6803.9758200000006</v>
      </c>
      <c r="R28" s="54">
        <v>1.3</v>
      </c>
      <c r="S28" s="51">
        <f t="shared" si="7"/>
        <v>8521.357</v>
      </c>
      <c r="T28" s="51">
        <f t="shared" si="8"/>
        <v>8845.1685660000003</v>
      </c>
      <c r="U28" s="51">
        <v>106600</v>
      </c>
      <c r="V28" s="52">
        <f t="shared" si="9"/>
        <v>385073.4</v>
      </c>
      <c r="W28" s="69">
        <f t="shared" si="10"/>
        <v>5774501.3291046908</v>
      </c>
      <c r="X28" s="72">
        <f t="shared" si="11"/>
        <v>5667901.3291046908</v>
      </c>
    </row>
    <row r="29" spans="1:24" s="28" customFormat="1" ht="14.25" customHeight="1" x14ac:dyDescent="0.2">
      <c r="A29" s="14">
        <v>21</v>
      </c>
      <c r="B29" s="58" t="s">
        <v>32</v>
      </c>
      <c r="C29" s="50">
        <v>1</v>
      </c>
      <c r="D29" s="51">
        <v>13109.81</v>
      </c>
      <c r="E29" s="51">
        <f t="shared" si="0"/>
        <v>13607.98278</v>
      </c>
      <c r="F29" s="53">
        <v>1</v>
      </c>
      <c r="G29" s="51">
        <f t="shared" si="1"/>
        <v>13109.81</v>
      </c>
      <c r="H29" s="51">
        <f t="shared" si="2"/>
        <v>13607.98278</v>
      </c>
      <c r="I29" s="50">
        <v>8283</v>
      </c>
      <c r="J29" s="51">
        <v>3277.45</v>
      </c>
      <c r="K29" s="51">
        <f t="shared" si="3"/>
        <v>3401.9931000000001</v>
      </c>
      <c r="L29" s="53">
        <v>1</v>
      </c>
      <c r="M29" s="51">
        <f t="shared" si="4"/>
        <v>3277.45</v>
      </c>
      <c r="N29" s="51">
        <f t="shared" si="5"/>
        <v>3401.9931000000001</v>
      </c>
      <c r="O29" s="50">
        <v>47893</v>
      </c>
      <c r="P29" s="51">
        <v>6554.89</v>
      </c>
      <c r="Q29" s="51">
        <f t="shared" si="6"/>
        <v>6803.9758200000006</v>
      </c>
      <c r="R29" s="53">
        <v>1</v>
      </c>
      <c r="S29" s="51">
        <f t="shared" si="7"/>
        <v>6554.89</v>
      </c>
      <c r="T29" s="51">
        <f t="shared" si="8"/>
        <v>6803.9758200000006</v>
      </c>
      <c r="U29" s="51">
        <v>58133000</v>
      </c>
      <c r="V29" s="52">
        <f t="shared" si="9"/>
        <v>4293833</v>
      </c>
      <c r="W29" s="69">
        <f t="shared" si="10"/>
        <v>63535500.202211097</v>
      </c>
      <c r="X29" s="72">
        <f t="shared" si="11"/>
        <v>5402500.2022110969</v>
      </c>
    </row>
    <row r="30" spans="1:24" s="28" customFormat="1" ht="22.5" customHeight="1" x14ac:dyDescent="0.2">
      <c r="A30" s="14">
        <v>22</v>
      </c>
      <c r="B30" s="59" t="s">
        <v>111</v>
      </c>
      <c r="C30" s="50">
        <v>4</v>
      </c>
      <c r="D30" s="51">
        <v>13109.81</v>
      </c>
      <c r="E30" s="51">
        <f t="shared" si="0"/>
        <v>13607.98278</v>
      </c>
      <c r="F30" s="53">
        <v>1</v>
      </c>
      <c r="G30" s="51">
        <f t="shared" si="1"/>
        <v>13109.81</v>
      </c>
      <c r="H30" s="51">
        <f t="shared" si="2"/>
        <v>13607.98278</v>
      </c>
      <c r="I30" s="50">
        <v>1877</v>
      </c>
      <c r="J30" s="51">
        <v>3277.45</v>
      </c>
      <c r="K30" s="51">
        <f t="shared" si="3"/>
        <v>3401.9931000000001</v>
      </c>
      <c r="L30" s="53">
        <v>1</v>
      </c>
      <c r="M30" s="51">
        <f t="shared" si="4"/>
        <v>3277.45</v>
      </c>
      <c r="N30" s="51">
        <f t="shared" si="5"/>
        <v>3401.9931000000001</v>
      </c>
      <c r="O30" s="50">
        <v>4748</v>
      </c>
      <c r="P30" s="51">
        <v>6554.89</v>
      </c>
      <c r="Q30" s="51">
        <f t="shared" si="6"/>
        <v>6803.9758200000006</v>
      </c>
      <c r="R30" s="53">
        <v>1</v>
      </c>
      <c r="S30" s="51">
        <f t="shared" si="7"/>
        <v>6554.89</v>
      </c>
      <c r="T30" s="51">
        <f t="shared" si="8"/>
        <v>6803.9758200000006</v>
      </c>
      <c r="U30" s="51">
        <v>0</v>
      </c>
      <c r="V30" s="52">
        <f t="shared" si="9"/>
        <v>463524.6</v>
      </c>
      <c r="W30" s="69">
        <f t="shared" si="10"/>
        <v>6952868.7377247</v>
      </c>
      <c r="X30" s="72">
        <f t="shared" si="11"/>
        <v>6952868.7377247</v>
      </c>
    </row>
    <row r="31" spans="1:24" s="28" customFormat="1" ht="14.25" customHeight="1" x14ac:dyDescent="0.2">
      <c r="A31" s="14">
        <v>23</v>
      </c>
      <c r="B31" s="58" t="s">
        <v>59</v>
      </c>
      <c r="C31" s="50">
        <v>5</v>
      </c>
      <c r="D31" s="51">
        <v>13109.81</v>
      </c>
      <c r="E31" s="51">
        <f t="shared" si="0"/>
        <v>13607.98278</v>
      </c>
      <c r="F31" s="54">
        <v>1.2</v>
      </c>
      <c r="G31" s="51">
        <f t="shared" si="1"/>
        <v>15731.771999999999</v>
      </c>
      <c r="H31" s="51">
        <f t="shared" si="2"/>
        <v>16329.579335999999</v>
      </c>
      <c r="I31" s="50">
        <v>4042</v>
      </c>
      <c r="J31" s="51">
        <v>3277.45</v>
      </c>
      <c r="K31" s="51">
        <f t="shared" si="3"/>
        <v>3401.9931000000001</v>
      </c>
      <c r="L31" s="54">
        <v>1.2</v>
      </c>
      <c r="M31" s="51">
        <f t="shared" si="4"/>
        <v>3932.9399999999996</v>
      </c>
      <c r="N31" s="51">
        <f t="shared" si="5"/>
        <v>4082.3917200000001</v>
      </c>
      <c r="O31" s="50">
        <v>11290</v>
      </c>
      <c r="P31" s="51">
        <v>6554.89</v>
      </c>
      <c r="Q31" s="51">
        <f t="shared" si="6"/>
        <v>6803.9758200000006</v>
      </c>
      <c r="R31" s="54">
        <v>1.2</v>
      </c>
      <c r="S31" s="51">
        <f t="shared" si="7"/>
        <v>7865.8680000000004</v>
      </c>
      <c r="T31" s="51">
        <f t="shared" si="8"/>
        <v>8164.7709840000007</v>
      </c>
      <c r="U31" s="51">
        <v>2727462.12</v>
      </c>
      <c r="V31" s="52">
        <f t="shared" si="9"/>
        <v>1303901.1000000001</v>
      </c>
      <c r="W31" s="69">
        <f t="shared" si="10"/>
        <v>19517603.8212162</v>
      </c>
      <c r="X31" s="72">
        <f t="shared" si="11"/>
        <v>16790141.701216199</v>
      </c>
    </row>
    <row r="32" spans="1:24" s="28" customFormat="1" ht="14.25" customHeight="1" x14ac:dyDescent="0.2">
      <c r="A32" s="14">
        <v>24</v>
      </c>
      <c r="B32" s="58" t="s">
        <v>66</v>
      </c>
      <c r="C32" s="50">
        <v>3</v>
      </c>
      <c r="D32" s="51">
        <v>13109.81</v>
      </c>
      <c r="E32" s="51">
        <f t="shared" si="0"/>
        <v>13607.98278</v>
      </c>
      <c r="F32" s="54">
        <v>1.24</v>
      </c>
      <c r="G32" s="51">
        <f t="shared" si="1"/>
        <v>16256.1644</v>
      </c>
      <c r="H32" s="51">
        <f t="shared" si="2"/>
        <v>16873.8986472</v>
      </c>
      <c r="I32" s="50">
        <v>3749</v>
      </c>
      <c r="J32" s="51">
        <v>3277.45</v>
      </c>
      <c r="K32" s="51">
        <f t="shared" si="3"/>
        <v>3401.9931000000001</v>
      </c>
      <c r="L32" s="54">
        <v>1.24</v>
      </c>
      <c r="M32" s="51">
        <f t="shared" si="4"/>
        <v>4064.0379999999996</v>
      </c>
      <c r="N32" s="51">
        <f t="shared" si="5"/>
        <v>4218.4714439999998</v>
      </c>
      <c r="O32" s="50">
        <v>6327</v>
      </c>
      <c r="P32" s="51">
        <v>6554.89</v>
      </c>
      <c r="Q32" s="51">
        <f t="shared" si="6"/>
        <v>6803.9758200000006</v>
      </c>
      <c r="R32" s="54">
        <v>1.24</v>
      </c>
      <c r="S32" s="51">
        <f t="shared" si="7"/>
        <v>8128.0636000000004</v>
      </c>
      <c r="T32" s="51">
        <f t="shared" si="8"/>
        <v>8436.9300168000009</v>
      </c>
      <c r="U32" s="51">
        <v>1554281.3</v>
      </c>
      <c r="V32" s="52">
        <f t="shared" si="9"/>
        <v>829972.8</v>
      </c>
      <c r="W32" s="69">
        <f t="shared" si="10"/>
        <v>12426277.59399155</v>
      </c>
      <c r="X32" s="72">
        <f t="shared" si="11"/>
        <v>10871996.293991549</v>
      </c>
    </row>
    <row r="33" spans="1:24" s="28" customFormat="1" ht="14.25" customHeight="1" x14ac:dyDescent="0.2">
      <c r="A33" s="14">
        <v>25</v>
      </c>
      <c r="B33" s="58" t="s">
        <v>71</v>
      </c>
      <c r="C33" s="50">
        <v>5</v>
      </c>
      <c r="D33" s="51">
        <v>13109.81</v>
      </c>
      <c r="E33" s="51">
        <f t="shared" si="0"/>
        <v>13607.98278</v>
      </c>
      <c r="F33" s="54">
        <v>1.6</v>
      </c>
      <c r="G33" s="51">
        <f t="shared" si="1"/>
        <v>20975.696</v>
      </c>
      <c r="H33" s="51">
        <f t="shared" si="2"/>
        <v>21772.772448000003</v>
      </c>
      <c r="I33" s="50">
        <v>842</v>
      </c>
      <c r="J33" s="51">
        <v>3277.45</v>
      </c>
      <c r="K33" s="51">
        <f t="shared" si="3"/>
        <v>3401.9931000000001</v>
      </c>
      <c r="L33" s="54">
        <v>1.6</v>
      </c>
      <c r="M33" s="51">
        <f t="shared" si="4"/>
        <v>5243.92</v>
      </c>
      <c r="N33" s="51">
        <f t="shared" si="5"/>
        <v>5443.1889600000004</v>
      </c>
      <c r="O33" s="50">
        <v>1018</v>
      </c>
      <c r="P33" s="51">
        <v>6554.89</v>
      </c>
      <c r="Q33" s="51">
        <f t="shared" si="6"/>
        <v>6803.9758200000006</v>
      </c>
      <c r="R33" s="54">
        <v>1.6</v>
      </c>
      <c r="S33" s="51">
        <f t="shared" si="7"/>
        <v>10487.824000000001</v>
      </c>
      <c r="T33" s="51">
        <f t="shared" si="8"/>
        <v>10886.361312000001</v>
      </c>
      <c r="U33" s="51">
        <v>644284.30000000005</v>
      </c>
      <c r="V33" s="52">
        <f t="shared" si="9"/>
        <v>189358.9</v>
      </c>
      <c r="W33" s="69">
        <f t="shared" si="10"/>
        <v>2830719.8483390398</v>
      </c>
      <c r="X33" s="72">
        <f t="shared" si="11"/>
        <v>2186435.54833904</v>
      </c>
    </row>
    <row r="34" spans="1:24" s="28" customFormat="1" ht="14.25" customHeight="1" x14ac:dyDescent="0.2">
      <c r="A34" s="14">
        <v>26</v>
      </c>
      <c r="B34" s="58" t="s">
        <v>35</v>
      </c>
      <c r="C34" s="50">
        <v>30</v>
      </c>
      <c r="D34" s="51">
        <v>13109.81</v>
      </c>
      <c r="E34" s="51">
        <f t="shared" si="0"/>
        <v>13607.98278</v>
      </c>
      <c r="F34" s="54">
        <v>1</v>
      </c>
      <c r="G34" s="51">
        <f t="shared" si="1"/>
        <v>13109.81</v>
      </c>
      <c r="H34" s="51">
        <f t="shared" si="2"/>
        <v>13607.98278</v>
      </c>
      <c r="I34" s="50">
        <v>17438</v>
      </c>
      <c r="J34" s="51">
        <v>3277.45</v>
      </c>
      <c r="K34" s="51">
        <f t="shared" si="3"/>
        <v>3401.9931000000001</v>
      </c>
      <c r="L34" s="54">
        <v>1</v>
      </c>
      <c r="M34" s="51">
        <f t="shared" si="4"/>
        <v>3277.45</v>
      </c>
      <c r="N34" s="51">
        <f t="shared" si="5"/>
        <v>3401.9931000000001</v>
      </c>
      <c r="O34" s="50">
        <v>28300</v>
      </c>
      <c r="P34" s="51">
        <v>6554.89</v>
      </c>
      <c r="Q34" s="51">
        <f t="shared" si="6"/>
        <v>6803.9758200000006</v>
      </c>
      <c r="R34" s="54">
        <v>1</v>
      </c>
      <c r="S34" s="51">
        <f t="shared" si="7"/>
        <v>6554.89</v>
      </c>
      <c r="T34" s="51">
        <f t="shared" si="8"/>
        <v>6803.9758200000006</v>
      </c>
      <c r="U34" s="51">
        <v>380000</v>
      </c>
      <c r="V34" s="52">
        <f t="shared" si="9"/>
        <v>3018560.7</v>
      </c>
      <c r="W34" s="69">
        <f t="shared" si="10"/>
        <v>45272710.109088004</v>
      </c>
      <c r="X34" s="72">
        <f t="shared" si="11"/>
        <v>44892710.109088004</v>
      </c>
    </row>
    <row r="35" spans="1:24" s="28" customFormat="1" ht="14.25" customHeight="1" x14ac:dyDescent="0.2">
      <c r="A35" s="14">
        <v>27</v>
      </c>
      <c r="B35" s="58" t="s">
        <v>60</v>
      </c>
      <c r="C35" s="50">
        <v>20</v>
      </c>
      <c r="D35" s="51">
        <v>13109.81</v>
      </c>
      <c r="E35" s="51">
        <f t="shared" si="0"/>
        <v>13607.98278</v>
      </c>
      <c r="F35" s="54">
        <v>1.25</v>
      </c>
      <c r="G35" s="51">
        <f t="shared" si="1"/>
        <v>16387.262500000001</v>
      </c>
      <c r="H35" s="51">
        <f t="shared" si="2"/>
        <v>17009.978475</v>
      </c>
      <c r="I35" s="50">
        <v>7498</v>
      </c>
      <c r="J35" s="51">
        <v>3277.45</v>
      </c>
      <c r="K35" s="51">
        <f t="shared" si="3"/>
        <v>3401.9931000000001</v>
      </c>
      <c r="L35" s="54">
        <v>1.25</v>
      </c>
      <c r="M35" s="51">
        <f t="shared" si="4"/>
        <v>4096.8125</v>
      </c>
      <c r="N35" s="51">
        <f t="shared" si="5"/>
        <v>4252.4913750000005</v>
      </c>
      <c r="O35" s="50">
        <v>12140</v>
      </c>
      <c r="P35" s="51">
        <v>6554.89</v>
      </c>
      <c r="Q35" s="51">
        <f t="shared" si="6"/>
        <v>6803.9758200000006</v>
      </c>
      <c r="R35" s="54">
        <v>1.25</v>
      </c>
      <c r="S35" s="51">
        <f t="shared" si="7"/>
        <v>8193.6125000000011</v>
      </c>
      <c r="T35" s="51">
        <f t="shared" si="8"/>
        <v>8504.9697750000014</v>
      </c>
      <c r="U35" s="51">
        <v>3404700</v>
      </c>
      <c r="V35" s="52">
        <f t="shared" si="9"/>
        <v>1624153.6</v>
      </c>
      <c r="W35" s="69">
        <f t="shared" si="10"/>
        <v>24311234.156553749</v>
      </c>
      <c r="X35" s="72">
        <f t="shared" si="11"/>
        <v>20906534.156553749</v>
      </c>
    </row>
    <row r="36" spans="1:24" s="28" customFormat="1" ht="14.25" customHeight="1" x14ac:dyDescent="0.2">
      <c r="A36" s="14">
        <v>28</v>
      </c>
      <c r="B36" s="58" t="s">
        <v>47</v>
      </c>
      <c r="C36" s="50">
        <v>10</v>
      </c>
      <c r="D36" s="51">
        <v>13109.81</v>
      </c>
      <c r="E36" s="51">
        <f t="shared" si="0"/>
        <v>13607.98278</v>
      </c>
      <c r="F36" s="54">
        <v>1.1499999999999999</v>
      </c>
      <c r="G36" s="51">
        <f t="shared" si="1"/>
        <v>15076.281499999999</v>
      </c>
      <c r="H36" s="51">
        <f t="shared" si="2"/>
        <v>15649.180197</v>
      </c>
      <c r="I36" s="50">
        <v>5005</v>
      </c>
      <c r="J36" s="51">
        <v>3277.45</v>
      </c>
      <c r="K36" s="51">
        <f t="shared" si="3"/>
        <v>3401.9931000000001</v>
      </c>
      <c r="L36" s="54">
        <v>1.1499999999999999</v>
      </c>
      <c r="M36" s="51">
        <f t="shared" si="4"/>
        <v>3769.0674999999997</v>
      </c>
      <c r="N36" s="51">
        <f t="shared" si="5"/>
        <v>3912.2920649999996</v>
      </c>
      <c r="O36" s="50">
        <v>10908</v>
      </c>
      <c r="P36" s="51">
        <v>6554.89</v>
      </c>
      <c r="Q36" s="51">
        <f t="shared" si="6"/>
        <v>6803.9758200000006</v>
      </c>
      <c r="R36" s="54">
        <v>1.1499999999999999</v>
      </c>
      <c r="S36" s="51">
        <f t="shared" si="7"/>
        <v>7538.1234999999997</v>
      </c>
      <c r="T36" s="51">
        <f t="shared" si="8"/>
        <v>7824.572193</v>
      </c>
      <c r="U36" s="51">
        <v>0</v>
      </c>
      <c r="V36" s="52">
        <f t="shared" si="9"/>
        <v>1257208.2</v>
      </c>
      <c r="W36" s="69">
        <f t="shared" si="10"/>
        <v>18858123.218166433</v>
      </c>
      <c r="X36" s="72">
        <f t="shared" si="11"/>
        <v>18858123.218166433</v>
      </c>
    </row>
    <row r="37" spans="1:24" s="28" customFormat="1" ht="14.25" customHeight="1" x14ac:dyDescent="0.2">
      <c r="A37" s="14">
        <v>29</v>
      </c>
      <c r="B37" s="58" t="s">
        <v>68</v>
      </c>
      <c r="C37" s="50">
        <v>10</v>
      </c>
      <c r="D37" s="51">
        <v>13109.81</v>
      </c>
      <c r="E37" s="51">
        <f t="shared" si="0"/>
        <v>13607.98278</v>
      </c>
      <c r="F37" s="54">
        <v>1.2090000000000001</v>
      </c>
      <c r="G37" s="51">
        <f t="shared" si="1"/>
        <v>15849.76029</v>
      </c>
      <c r="H37" s="51">
        <f t="shared" si="2"/>
        <v>16452.051181020001</v>
      </c>
      <c r="I37" s="50">
        <v>4370</v>
      </c>
      <c r="J37" s="51">
        <v>3277.45</v>
      </c>
      <c r="K37" s="51">
        <f t="shared" si="3"/>
        <v>3401.9931000000001</v>
      </c>
      <c r="L37" s="54">
        <v>1.2090000000000001</v>
      </c>
      <c r="M37" s="51">
        <f t="shared" si="4"/>
        <v>3962.43705</v>
      </c>
      <c r="N37" s="51">
        <f t="shared" si="5"/>
        <v>4113.0096579000001</v>
      </c>
      <c r="O37" s="50">
        <v>7626</v>
      </c>
      <c r="P37" s="51">
        <v>6554.89</v>
      </c>
      <c r="Q37" s="51">
        <f t="shared" si="6"/>
        <v>6803.9758200000006</v>
      </c>
      <c r="R37" s="54">
        <v>1.208</v>
      </c>
      <c r="S37" s="51">
        <f t="shared" si="7"/>
        <v>7918.3071200000004</v>
      </c>
      <c r="T37" s="51">
        <f t="shared" si="8"/>
        <v>8219.2027905600007</v>
      </c>
      <c r="U37" s="51">
        <v>1795345</v>
      </c>
      <c r="V37" s="52">
        <f t="shared" si="9"/>
        <v>968652.80000000005</v>
      </c>
      <c r="W37" s="69">
        <f t="shared" si="10"/>
        <v>14502862.541739022</v>
      </c>
      <c r="X37" s="72">
        <f t="shared" si="11"/>
        <v>12707517.541739022</v>
      </c>
    </row>
    <row r="38" spans="1:24" s="28" customFormat="1" ht="14.25" customHeight="1" x14ac:dyDescent="0.2">
      <c r="A38" s="14">
        <v>30</v>
      </c>
      <c r="B38" s="58" t="s">
        <v>33</v>
      </c>
      <c r="C38" s="50">
        <v>10</v>
      </c>
      <c r="D38" s="51">
        <v>13109.81</v>
      </c>
      <c r="E38" s="51">
        <f t="shared" si="0"/>
        <v>13607.98278</v>
      </c>
      <c r="F38" s="54">
        <v>1</v>
      </c>
      <c r="G38" s="51">
        <f t="shared" si="1"/>
        <v>13109.81</v>
      </c>
      <c r="H38" s="51">
        <f t="shared" si="2"/>
        <v>13607.98278</v>
      </c>
      <c r="I38" s="50">
        <v>9894</v>
      </c>
      <c r="J38" s="51">
        <v>3277.45</v>
      </c>
      <c r="K38" s="51">
        <f t="shared" si="3"/>
        <v>3401.9931000000001</v>
      </c>
      <c r="L38" s="54">
        <v>1</v>
      </c>
      <c r="M38" s="51">
        <f t="shared" si="4"/>
        <v>3277.45</v>
      </c>
      <c r="N38" s="51">
        <f t="shared" si="5"/>
        <v>3401.9931000000001</v>
      </c>
      <c r="O38" s="50">
        <v>15200</v>
      </c>
      <c r="P38" s="51">
        <v>6554.89</v>
      </c>
      <c r="Q38" s="51">
        <f t="shared" si="6"/>
        <v>6803.9758200000006</v>
      </c>
      <c r="R38" s="54">
        <v>1</v>
      </c>
      <c r="S38" s="51">
        <f t="shared" si="7"/>
        <v>6554.89</v>
      </c>
      <c r="T38" s="51">
        <f t="shared" si="8"/>
        <v>6803.9758200000006</v>
      </c>
      <c r="U38" s="51">
        <v>22771561</v>
      </c>
      <c r="V38" s="52">
        <f t="shared" si="9"/>
        <v>1664338.2</v>
      </c>
      <c r="W38" s="69">
        <f t="shared" si="10"/>
        <v>24623500.029828005</v>
      </c>
      <c r="X38" s="72">
        <f t="shared" si="11"/>
        <v>1851939.0298280045</v>
      </c>
    </row>
    <row r="39" spans="1:24" s="28" customFormat="1" ht="14.25" customHeight="1" x14ac:dyDescent="0.2">
      <c r="A39" s="14">
        <v>31</v>
      </c>
      <c r="B39" s="58" t="s">
        <v>69</v>
      </c>
      <c r="C39" s="50">
        <v>10</v>
      </c>
      <c r="D39" s="51">
        <v>13109.81</v>
      </c>
      <c r="E39" s="51">
        <f t="shared" si="0"/>
        <v>13607.98278</v>
      </c>
      <c r="F39" s="53">
        <v>1.27</v>
      </c>
      <c r="G39" s="51">
        <f t="shared" si="1"/>
        <v>16649.458699999999</v>
      </c>
      <c r="H39" s="51">
        <f t="shared" si="2"/>
        <v>17282.1381306</v>
      </c>
      <c r="I39" s="50">
        <v>2200</v>
      </c>
      <c r="J39" s="51">
        <v>3277.45</v>
      </c>
      <c r="K39" s="51">
        <f t="shared" si="3"/>
        <v>3401.9931000000001</v>
      </c>
      <c r="L39" s="53">
        <v>1.27</v>
      </c>
      <c r="M39" s="51">
        <f t="shared" si="4"/>
        <v>4162.3615</v>
      </c>
      <c r="N39" s="51">
        <f t="shared" si="5"/>
        <v>4320.5312370000001</v>
      </c>
      <c r="O39" s="50">
        <v>5156</v>
      </c>
      <c r="P39" s="51">
        <v>6554.89</v>
      </c>
      <c r="Q39" s="51">
        <f t="shared" si="6"/>
        <v>6803.9758200000006</v>
      </c>
      <c r="R39" s="53">
        <v>1.27</v>
      </c>
      <c r="S39" s="51">
        <f t="shared" si="7"/>
        <v>8324.7103000000006</v>
      </c>
      <c r="T39" s="51">
        <f t="shared" si="8"/>
        <v>8641.0492914000006</v>
      </c>
      <c r="U39" s="51">
        <v>1985000</v>
      </c>
      <c r="V39" s="52">
        <f t="shared" si="9"/>
        <v>650774.5</v>
      </c>
      <c r="W39" s="69">
        <f t="shared" si="10"/>
        <v>9731843.0840191264</v>
      </c>
      <c r="X39" s="72">
        <f t="shared" si="11"/>
        <v>7746843.0840191264</v>
      </c>
    </row>
    <row r="40" spans="1:24" s="28" customFormat="1" ht="14.25" customHeight="1" x14ac:dyDescent="0.2">
      <c r="A40" s="14">
        <v>32</v>
      </c>
      <c r="B40" s="58" t="s">
        <v>70</v>
      </c>
      <c r="C40" s="50">
        <v>5</v>
      </c>
      <c r="D40" s="51">
        <v>13109.81</v>
      </c>
      <c r="E40" s="51">
        <f t="shared" si="0"/>
        <v>13607.98278</v>
      </c>
      <c r="F40" s="53">
        <v>1</v>
      </c>
      <c r="G40" s="51">
        <f t="shared" si="1"/>
        <v>13109.81</v>
      </c>
      <c r="H40" s="51">
        <f t="shared" si="2"/>
        <v>13607.98278</v>
      </c>
      <c r="I40" s="50">
        <v>2160</v>
      </c>
      <c r="J40" s="51">
        <v>3277.45</v>
      </c>
      <c r="K40" s="51">
        <f t="shared" si="3"/>
        <v>3401.9931000000001</v>
      </c>
      <c r="L40" s="53">
        <v>1.3</v>
      </c>
      <c r="M40" s="51">
        <f t="shared" si="4"/>
        <v>4260.6849999999995</v>
      </c>
      <c r="N40" s="51">
        <f t="shared" si="5"/>
        <v>4422.5910300000005</v>
      </c>
      <c r="O40" s="50">
        <v>3628</v>
      </c>
      <c r="P40" s="51">
        <v>6554.89</v>
      </c>
      <c r="Q40" s="51">
        <f t="shared" si="6"/>
        <v>6803.9758200000006</v>
      </c>
      <c r="R40" s="53">
        <v>1.3</v>
      </c>
      <c r="S40" s="51">
        <f t="shared" si="7"/>
        <v>8521.357</v>
      </c>
      <c r="T40" s="51">
        <f t="shared" si="8"/>
        <v>8845.1685660000003</v>
      </c>
      <c r="U40" s="51">
        <v>1480589.62</v>
      </c>
      <c r="V40" s="52">
        <f t="shared" si="9"/>
        <v>500486.9</v>
      </c>
      <c r="W40" s="69">
        <f t="shared" si="10"/>
        <v>7485094.5135544203</v>
      </c>
      <c r="X40" s="72">
        <f t="shared" si="11"/>
        <v>6004504.8935544202</v>
      </c>
    </row>
    <row r="41" spans="1:24" s="28" customFormat="1" ht="14.25" customHeight="1" x14ac:dyDescent="0.2">
      <c r="A41" s="14">
        <v>33</v>
      </c>
      <c r="B41" s="58" t="s">
        <v>23</v>
      </c>
      <c r="C41" s="50">
        <v>2</v>
      </c>
      <c r="D41" s="51">
        <v>13109.81</v>
      </c>
      <c r="E41" s="51">
        <f t="shared" si="0"/>
        <v>13607.98278</v>
      </c>
      <c r="F41" s="54">
        <v>1.3</v>
      </c>
      <c r="G41" s="51">
        <f t="shared" si="1"/>
        <v>17042.753000000001</v>
      </c>
      <c r="H41" s="51">
        <f t="shared" si="2"/>
        <v>17690.377614000001</v>
      </c>
      <c r="I41" s="50">
        <v>1706</v>
      </c>
      <c r="J41" s="51">
        <v>3277.45</v>
      </c>
      <c r="K41" s="51">
        <f t="shared" si="3"/>
        <v>3401.9931000000001</v>
      </c>
      <c r="L41" s="54">
        <v>1.3</v>
      </c>
      <c r="M41" s="51">
        <f t="shared" si="4"/>
        <v>4260.6849999999995</v>
      </c>
      <c r="N41" s="51">
        <f t="shared" si="5"/>
        <v>4422.5910300000005</v>
      </c>
      <c r="O41" s="50">
        <v>2700</v>
      </c>
      <c r="P41" s="51">
        <v>6554.89</v>
      </c>
      <c r="Q41" s="51">
        <f t="shared" si="6"/>
        <v>6803.9758200000006</v>
      </c>
      <c r="R41" s="54">
        <v>1.208</v>
      </c>
      <c r="S41" s="51">
        <f t="shared" si="7"/>
        <v>7918.3071200000004</v>
      </c>
      <c r="T41" s="51">
        <f t="shared" si="8"/>
        <v>8219.2027905600007</v>
      </c>
      <c r="U41" s="51">
        <v>470607.93</v>
      </c>
      <c r="V41" s="52">
        <f t="shared" si="9"/>
        <v>356646.7</v>
      </c>
      <c r="W41" s="69">
        <f t="shared" si="10"/>
        <v>5342641.4669418</v>
      </c>
      <c r="X41" s="72">
        <f t="shared" si="11"/>
        <v>4872033.5369418003</v>
      </c>
    </row>
    <row r="42" spans="1:24" s="28" customFormat="1" ht="14.25" customHeight="1" x14ac:dyDescent="0.2">
      <c r="A42" s="14">
        <v>34</v>
      </c>
      <c r="B42" s="58" t="s">
        <v>36</v>
      </c>
      <c r="C42" s="50">
        <v>5</v>
      </c>
      <c r="D42" s="51">
        <v>13109.81</v>
      </c>
      <c r="E42" s="51">
        <f t="shared" si="0"/>
        <v>13607.98278</v>
      </c>
      <c r="F42" s="54">
        <v>1</v>
      </c>
      <c r="G42" s="51">
        <f t="shared" si="1"/>
        <v>13109.81</v>
      </c>
      <c r="H42" s="51">
        <f t="shared" si="2"/>
        <v>13607.98278</v>
      </c>
      <c r="I42" s="50">
        <v>2300</v>
      </c>
      <c r="J42" s="51">
        <v>3277.45</v>
      </c>
      <c r="K42" s="51">
        <f t="shared" si="3"/>
        <v>3401.9931000000001</v>
      </c>
      <c r="L42" s="54">
        <v>1</v>
      </c>
      <c r="M42" s="51">
        <f t="shared" si="4"/>
        <v>3277.45</v>
      </c>
      <c r="N42" s="51">
        <f t="shared" si="5"/>
        <v>3401.9931000000001</v>
      </c>
      <c r="O42" s="50">
        <v>5906</v>
      </c>
      <c r="P42" s="51">
        <v>6554.89</v>
      </c>
      <c r="Q42" s="51">
        <f t="shared" si="6"/>
        <v>6803.9758200000006</v>
      </c>
      <c r="R42" s="54">
        <v>1</v>
      </c>
      <c r="S42" s="51">
        <f t="shared" si="7"/>
        <v>6554.89</v>
      </c>
      <c r="T42" s="51">
        <f t="shared" si="8"/>
        <v>6803.9758200000006</v>
      </c>
      <c r="U42" s="51">
        <v>301000</v>
      </c>
      <c r="V42" s="52">
        <f t="shared" si="9"/>
        <v>575463.80000000005</v>
      </c>
      <c r="W42" s="69">
        <f t="shared" si="10"/>
        <v>8627442.3299253006</v>
      </c>
      <c r="X42" s="72">
        <f t="shared" si="11"/>
        <v>8326442.3299253006</v>
      </c>
    </row>
    <row r="43" spans="1:24" s="28" customFormat="1" ht="14.25" customHeight="1" x14ac:dyDescent="0.2">
      <c r="A43" s="14">
        <v>35</v>
      </c>
      <c r="B43" s="58" t="s">
        <v>4</v>
      </c>
      <c r="C43" s="50">
        <v>5</v>
      </c>
      <c r="D43" s="51">
        <v>13109.81</v>
      </c>
      <c r="E43" s="51">
        <f t="shared" si="0"/>
        <v>13607.98278</v>
      </c>
      <c r="F43" s="54">
        <v>1</v>
      </c>
      <c r="G43" s="51">
        <f t="shared" si="1"/>
        <v>13109.81</v>
      </c>
      <c r="H43" s="51">
        <f t="shared" si="2"/>
        <v>13607.98278</v>
      </c>
      <c r="I43" s="50">
        <v>2170</v>
      </c>
      <c r="J43" s="51">
        <v>3277.45</v>
      </c>
      <c r="K43" s="51">
        <f t="shared" si="3"/>
        <v>3401.9931000000001</v>
      </c>
      <c r="L43" s="54">
        <v>1</v>
      </c>
      <c r="M43" s="51">
        <f t="shared" si="4"/>
        <v>3277.45</v>
      </c>
      <c r="N43" s="51">
        <f t="shared" si="5"/>
        <v>3401.9931000000001</v>
      </c>
      <c r="O43" s="50">
        <v>4458</v>
      </c>
      <c r="P43" s="51">
        <v>6554.89</v>
      </c>
      <c r="Q43" s="51">
        <f t="shared" si="6"/>
        <v>6803.9758200000006</v>
      </c>
      <c r="R43" s="54">
        <v>1</v>
      </c>
      <c r="S43" s="51">
        <f t="shared" si="7"/>
        <v>6554.89</v>
      </c>
      <c r="T43" s="51">
        <f t="shared" si="8"/>
        <v>6803.9758200000006</v>
      </c>
      <c r="U43" s="51">
        <v>6309759</v>
      </c>
      <c r="V43" s="52">
        <f t="shared" si="9"/>
        <v>458316.5</v>
      </c>
      <c r="W43" s="69">
        <f t="shared" si="10"/>
        <v>6780100.4367159009</v>
      </c>
      <c r="X43" s="72">
        <f t="shared" si="11"/>
        <v>470341.4367159009</v>
      </c>
    </row>
    <row r="44" spans="1:24" s="28" customFormat="1" ht="14.25" customHeight="1" x14ac:dyDescent="0.2">
      <c r="A44" s="14">
        <v>36</v>
      </c>
      <c r="B44" s="58" t="s">
        <v>5</v>
      </c>
      <c r="C44" s="50">
        <v>9</v>
      </c>
      <c r="D44" s="51">
        <v>13109.81</v>
      </c>
      <c r="E44" s="51">
        <f t="shared" si="0"/>
        <v>13607.98278</v>
      </c>
      <c r="F44" s="54">
        <v>1</v>
      </c>
      <c r="G44" s="51">
        <f t="shared" si="1"/>
        <v>13109.81</v>
      </c>
      <c r="H44" s="51">
        <f t="shared" si="2"/>
        <v>13607.98278</v>
      </c>
      <c r="I44" s="50">
        <v>2140</v>
      </c>
      <c r="J44" s="51">
        <v>3277.45</v>
      </c>
      <c r="K44" s="51">
        <f t="shared" si="3"/>
        <v>3401.9931000000001</v>
      </c>
      <c r="L44" s="54">
        <v>1</v>
      </c>
      <c r="M44" s="51">
        <f t="shared" si="4"/>
        <v>3277.45</v>
      </c>
      <c r="N44" s="51">
        <f t="shared" si="5"/>
        <v>3401.9931000000001</v>
      </c>
      <c r="O44" s="50">
        <v>4332</v>
      </c>
      <c r="P44" s="51">
        <v>6554.89</v>
      </c>
      <c r="Q44" s="51">
        <f t="shared" si="6"/>
        <v>6803.9758200000006</v>
      </c>
      <c r="R44" s="54">
        <v>1</v>
      </c>
      <c r="S44" s="51">
        <f t="shared" si="7"/>
        <v>6554.89</v>
      </c>
      <c r="T44" s="51">
        <f t="shared" si="8"/>
        <v>6803.9758200000006</v>
      </c>
      <c r="U44" s="51">
        <v>491500</v>
      </c>
      <c r="V44" s="52">
        <f t="shared" si="9"/>
        <v>441672.2</v>
      </c>
      <c r="W44" s="69">
        <f t="shared" si="10"/>
        <v>6617710.1762079</v>
      </c>
      <c r="X44" s="72">
        <f t="shared" si="11"/>
        <v>6126210.1762079</v>
      </c>
    </row>
    <row r="45" spans="1:24" s="28" customFormat="1" ht="14.25" customHeight="1" x14ac:dyDescent="0.2">
      <c r="A45" s="14">
        <v>37</v>
      </c>
      <c r="B45" s="58" t="s">
        <v>6</v>
      </c>
      <c r="C45" s="50">
        <v>5</v>
      </c>
      <c r="D45" s="51">
        <v>13109.81</v>
      </c>
      <c r="E45" s="51">
        <f t="shared" si="0"/>
        <v>13607.98278</v>
      </c>
      <c r="F45" s="54">
        <v>1</v>
      </c>
      <c r="G45" s="51">
        <f t="shared" si="1"/>
        <v>13109.81</v>
      </c>
      <c r="H45" s="51">
        <f t="shared" si="2"/>
        <v>13607.98278</v>
      </c>
      <c r="I45" s="50">
        <v>1881</v>
      </c>
      <c r="J45" s="51">
        <v>3277.45</v>
      </c>
      <c r="K45" s="51">
        <f t="shared" si="3"/>
        <v>3401.9931000000001</v>
      </c>
      <c r="L45" s="54">
        <v>1</v>
      </c>
      <c r="M45" s="51">
        <f t="shared" si="4"/>
        <v>3277.45</v>
      </c>
      <c r="N45" s="51">
        <f t="shared" si="5"/>
        <v>3401.9931000000001</v>
      </c>
      <c r="O45" s="50">
        <v>3960</v>
      </c>
      <c r="P45" s="51">
        <v>6554.89</v>
      </c>
      <c r="Q45" s="51">
        <f t="shared" si="6"/>
        <v>6803.9758200000006</v>
      </c>
      <c r="R45" s="54">
        <v>1</v>
      </c>
      <c r="S45" s="51">
        <f t="shared" si="7"/>
        <v>6554.89</v>
      </c>
      <c r="T45" s="51">
        <f t="shared" si="8"/>
        <v>6803.9758200000006</v>
      </c>
      <c r="U45" s="51">
        <v>0</v>
      </c>
      <c r="V45" s="52">
        <f t="shared" si="9"/>
        <v>399708.1</v>
      </c>
      <c r="W45" s="69">
        <f t="shared" si="10"/>
        <v>5995620.9285629988</v>
      </c>
      <c r="X45" s="72">
        <f t="shared" si="11"/>
        <v>5995620.9285629988</v>
      </c>
    </row>
    <row r="46" spans="1:24" s="28" customFormat="1" ht="14.25" customHeight="1" x14ac:dyDescent="0.2">
      <c r="A46" s="14">
        <v>38</v>
      </c>
      <c r="B46" s="58" t="s">
        <v>37</v>
      </c>
      <c r="C46" s="50">
        <v>8</v>
      </c>
      <c r="D46" s="51">
        <v>13109.81</v>
      </c>
      <c r="E46" s="51">
        <f t="shared" si="0"/>
        <v>13607.98278</v>
      </c>
      <c r="F46" s="54">
        <v>1</v>
      </c>
      <c r="G46" s="51">
        <f t="shared" si="1"/>
        <v>13109.81</v>
      </c>
      <c r="H46" s="51">
        <f t="shared" si="2"/>
        <v>13607.98278</v>
      </c>
      <c r="I46" s="50">
        <v>6000</v>
      </c>
      <c r="J46" s="51">
        <v>3277.45</v>
      </c>
      <c r="K46" s="51">
        <f t="shared" si="3"/>
        <v>3401.9931000000001</v>
      </c>
      <c r="L46" s="54">
        <v>1</v>
      </c>
      <c r="M46" s="51">
        <f t="shared" si="4"/>
        <v>3277.45</v>
      </c>
      <c r="N46" s="51">
        <f t="shared" si="5"/>
        <v>3401.9931000000001</v>
      </c>
      <c r="O46" s="50">
        <v>10900</v>
      </c>
      <c r="P46" s="51">
        <v>6554.89</v>
      </c>
      <c r="Q46" s="51">
        <f t="shared" si="6"/>
        <v>6803.9758200000006</v>
      </c>
      <c r="R46" s="54">
        <v>1</v>
      </c>
      <c r="S46" s="51">
        <f t="shared" si="7"/>
        <v>6554.89</v>
      </c>
      <c r="T46" s="51">
        <f t="shared" si="8"/>
        <v>6803.9758200000006</v>
      </c>
      <c r="U46" s="51">
        <v>15119213.82</v>
      </c>
      <c r="V46" s="52">
        <f t="shared" si="9"/>
        <v>1147862.8</v>
      </c>
      <c r="W46" s="69">
        <f t="shared" si="10"/>
        <v>16991154.410739604</v>
      </c>
      <c r="X46" s="72">
        <f t="shared" si="11"/>
        <v>1871940.5907396041</v>
      </c>
    </row>
    <row r="47" spans="1:24" s="28" customFormat="1" ht="14.25" customHeight="1" x14ac:dyDescent="0.2">
      <c r="A47" s="14">
        <v>39</v>
      </c>
      <c r="B47" s="58" t="s">
        <v>24</v>
      </c>
      <c r="C47" s="50">
        <v>5</v>
      </c>
      <c r="D47" s="51">
        <v>13109.81</v>
      </c>
      <c r="E47" s="51">
        <f t="shared" si="0"/>
        <v>13607.98278</v>
      </c>
      <c r="F47" s="54">
        <v>1.2</v>
      </c>
      <c r="G47" s="51">
        <f t="shared" si="1"/>
        <v>15731.771999999999</v>
      </c>
      <c r="H47" s="51">
        <f t="shared" si="2"/>
        <v>16329.579335999999</v>
      </c>
      <c r="I47" s="50">
        <v>2032</v>
      </c>
      <c r="J47" s="51">
        <v>3277.45</v>
      </c>
      <c r="K47" s="51">
        <f t="shared" si="3"/>
        <v>3401.9931000000001</v>
      </c>
      <c r="L47" s="54">
        <v>1.2</v>
      </c>
      <c r="M47" s="51">
        <f t="shared" si="4"/>
        <v>3932.9399999999996</v>
      </c>
      <c r="N47" s="51">
        <f t="shared" si="5"/>
        <v>4082.3917200000001</v>
      </c>
      <c r="O47" s="50">
        <v>3300</v>
      </c>
      <c r="P47" s="51">
        <v>6554.89</v>
      </c>
      <c r="Q47" s="51">
        <f t="shared" si="6"/>
        <v>6803.9758200000006</v>
      </c>
      <c r="R47" s="54">
        <v>1.2</v>
      </c>
      <c r="S47" s="51">
        <f t="shared" si="7"/>
        <v>7865.8680000000004</v>
      </c>
      <c r="T47" s="51">
        <f t="shared" si="8"/>
        <v>8164.7709840000007</v>
      </c>
      <c r="U47" s="51">
        <v>5313026.5999999996</v>
      </c>
      <c r="V47" s="52">
        <f t="shared" si="9"/>
        <v>427869.7</v>
      </c>
      <c r="W47" s="69">
        <f t="shared" si="10"/>
        <v>6338350.3597218012</v>
      </c>
      <c r="X47" s="72">
        <f t="shared" si="11"/>
        <v>1025323.7597218016</v>
      </c>
    </row>
    <row r="48" spans="1:24" s="28" customFormat="1" ht="14.25" customHeight="1" x14ac:dyDescent="0.2">
      <c r="A48" s="14">
        <v>40</v>
      </c>
      <c r="B48" s="58" t="s">
        <v>7</v>
      </c>
      <c r="C48" s="50">
        <v>5</v>
      </c>
      <c r="D48" s="51">
        <v>13109.81</v>
      </c>
      <c r="E48" s="51">
        <f t="shared" si="0"/>
        <v>13607.98278</v>
      </c>
      <c r="F48" s="54">
        <v>1</v>
      </c>
      <c r="G48" s="51">
        <f t="shared" si="1"/>
        <v>13109.81</v>
      </c>
      <c r="H48" s="51">
        <f t="shared" si="2"/>
        <v>13607.98278</v>
      </c>
      <c r="I48" s="50">
        <v>3516</v>
      </c>
      <c r="J48" s="51">
        <v>3277.45</v>
      </c>
      <c r="K48" s="51">
        <f t="shared" si="3"/>
        <v>3401.9931000000001</v>
      </c>
      <c r="L48" s="54">
        <v>1</v>
      </c>
      <c r="M48" s="51">
        <f t="shared" si="4"/>
        <v>3277.45</v>
      </c>
      <c r="N48" s="51">
        <f t="shared" si="5"/>
        <v>3401.9931000000001</v>
      </c>
      <c r="O48" s="50">
        <v>8035</v>
      </c>
      <c r="P48" s="51">
        <v>6554.89</v>
      </c>
      <c r="Q48" s="51">
        <f t="shared" si="6"/>
        <v>6803.9758200000006</v>
      </c>
      <c r="R48" s="54">
        <v>1</v>
      </c>
      <c r="S48" s="51">
        <f t="shared" si="7"/>
        <v>6554.89</v>
      </c>
      <c r="T48" s="51">
        <f t="shared" si="8"/>
        <v>6803.9758200000006</v>
      </c>
      <c r="U48" s="51">
        <v>27054.2</v>
      </c>
      <c r="V48" s="52">
        <f t="shared" si="9"/>
        <v>797978</v>
      </c>
      <c r="W48" s="69">
        <f t="shared" si="10"/>
        <v>11969263.971588001</v>
      </c>
      <c r="X48" s="72">
        <f t="shared" si="11"/>
        <v>11942209.771588001</v>
      </c>
    </row>
    <row r="49" spans="1:24" s="28" customFormat="1" ht="14.25" customHeight="1" x14ac:dyDescent="0.2">
      <c r="A49" s="14">
        <v>41</v>
      </c>
      <c r="B49" s="58" t="s">
        <v>8</v>
      </c>
      <c r="C49" s="50">
        <v>5</v>
      </c>
      <c r="D49" s="51">
        <v>13109.81</v>
      </c>
      <c r="E49" s="51">
        <f t="shared" si="0"/>
        <v>13607.98278</v>
      </c>
      <c r="F49" s="53">
        <v>1</v>
      </c>
      <c r="G49" s="51">
        <f t="shared" si="1"/>
        <v>13109.81</v>
      </c>
      <c r="H49" s="51">
        <f t="shared" si="2"/>
        <v>13607.98278</v>
      </c>
      <c r="I49" s="50">
        <v>1550</v>
      </c>
      <c r="J49" s="51">
        <v>3277.45</v>
      </c>
      <c r="K49" s="51">
        <f t="shared" si="3"/>
        <v>3401.9931000000001</v>
      </c>
      <c r="L49" s="53">
        <v>1</v>
      </c>
      <c r="M49" s="51">
        <f t="shared" si="4"/>
        <v>3277.45</v>
      </c>
      <c r="N49" s="51">
        <f t="shared" si="5"/>
        <v>3401.9931000000001</v>
      </c>
      <c r="O49" s="50">
        <v>3000</v>
      </c>
      <c r="P49" s="51">
        <v>6554.89</v>
      </c>
      <c r="Q49" s="51">
        <f t="shared" si="6"/>
        <v>6803.9758200000006</v>
      </c>
      <c r="R49" s="53">
        <v>1</v>
      </c>
      <c r="S49" s="51">
        <f t="shared" si="7"/>
        <v>6554.89</v>
      </c>
      <c r="T49" s="51">
        <f t="shared" si="8"/>
        <v>6803.9758200000006</v>
      </c>
      <c r="U49" s="51">
        <v>3836600</v>
      </c>
      <c r="V49" s="52">
        <f t="shared" si="9"/>
        <v>311930.5</v>
      </c>
      <c r="W49" s="69">
        <f t="shared" si="10"/>
        <v>4621408.3502685009</v>
      </c>
      <c r="X49" s="72">
        <f t="shared" si="11"/>
        <v>784808.35026850086</v>
      </c>
    </row>
    <row r="50" spans="1:24" s="28" customFormat="1" ht="14.25" customHeight="1" x14ac:dyDescent="0.2">
      <c r="A50" s="14">
        <v>42</v>
      </c>
      <c r="B50" s="58" t="s">
        <v>61</v>
      </c>
      <c r="C50" s="50">
        <v>5</v>
      </c>
      <c r="D50" s="51">
        <v>13109.81</v>
      </c>
      <c r="E50" s="51">
        <f t="shared" si="0"/>
        <v>13607.98278</v>
      </c>
      <c r="F50" s="54">
        <v>1.23</v>
      </c>
      <c r="G50" s="51">
        <f t="shared" si="1"/>
        <v>16125.066299999999</v>
      </c>
      <c r="H50" s="51">
        <f t="shared" si="2"/>
        <v>16737.818819399999</v>
      </c>
      <c r="I50" s="50">
        <v>5510</v>
      </c>
      <c r="J50" s="51">
        <v>3277.45</v>
      </c>
      <c r="K50" s="51">
        <f t="shared" si="3"/>
        <v>3401.9931000000001</v>
      </c>
      <c r="L50" s="54">
        <v>1.23</v>
      </c>
      <c r="M50" s="51">
        <f t="shared" si="4"/>
        <v>4031.2634999999996</v>
      </c>
      <c r="N50" s="51">
        <f t="shared" si="5"/>
        <v>4184.451513</v>
      </c>
      <c r="O50" s="50">
        <v>14340</v>
      </c>
      <c r="P50" s="51">
        <v>6554.89</v>
      </c>
      <c r="Q50" s="51">
        <f t="shared" si="6"/>
        <v>6803.9758200000006</v>
      </c>
      <c r="R50" s="54">
        <v>1.23</v>
      </c>
      <c r="S50" s="51">
        <f t="shared" si="7"/>
        <v>8062.5147000000006</v>
      </c>
      <c r="T50" s="51">
        <f t="shared" si="8"/>
        <v>8368.8902586000004</v>
      </c>
      <c r="U50" s="51">
        <v>23409413</v>
      </c>
      <c r="V50" s="52">
        <f t="shared" si="9"/>
        <v>1735967.7</v>
      </c>
      <c r="W50" s="69">
        <f t="shared" si="10"/>
        <v>25688374.254660916</v>
      </c>
      <c r="X50" s="72">
        <f t="shared" si="11"/>
        <v>2278961.2546609156</v>
      </c>
    </row>
    <row r="51" spans="1:24" s="28" customFormat="1" ht="14.25" customHeight="1" x14ac:dyDescent="0.2">
      <c r="A51" s="14">
        <v>43</v>
      </c>
      <c r="B51" s="58" t="s">
        <v>25</v>
      </c>
      <c r="C51" s="50">
        <v>5</v>
      </c>
      <c r="D51" s="51">
        <v>13109.81</v>
      </c>
      <c r="E51" s="51">
        <f t="shared" si="0"/>
        <v>13607.98278</v>
      </c>
      <c r="F51" s="54">
        <v>1</v>
      </c>
      <c r="G51" s="51">
        <f t="shared" si="1"/>
        <v>13109.81</v>
      </c>
      <c r="H51" s="51">
        <f t="shared" si="2"/>
        <v>13607.98278</v>
      </c>
      <c r="I51" s="50">
        <v>1750</v>
      </c>
      <c r="J51" s="51">
        <v>3277.45</v>
      </c>
      <c r="K51" s="51">
        <f t="shared" si="3"/>
        <v>3401.9931000000001</v>
      </c>
      <c r="L51" s="54">
        <v>1</v>
      </c>
      <c r="M51" s="51">
        <f t="shared" si="4"/>
        <v>3277.45</v>
      </c>
      <c r="N51" s="51">
        <f t="shared" si="5"/>
        <v>3401.9931000000001</v>
      </c>
      <c r="O51" s="50">
        <v>3943</v>
      </c>
      <c r="P51" s="51">
        <v>6554.89</v>
      </c>
      <c r="Q51" s="51">
        <f t="shared" si="6"/>
        <v>6803.9758200000006</v>
      </c>
      <c r="R51" s="54">
        <v>1</v>
      </c>
      <c r="S51" s="51">
        <f t="shared" si="7"/>
        <v>6554.89</v>
      </c>
      <c r="T51" s="51">
        <f t="shared" si="8"/>
        <v>6803.9758200000006</v>
      </c>
      <c r="U51" s="51">
        <v>0</v>
      </c>
      <c r="V51" s="52">
        <f t="shared" si="9"/>
        <v>392992.7</v>
      </c>
      <c r="W51" s="69">
        <f t="shared" si="10"/>
        <v>5894890.0093314005</v>
      </c>
      <c r="X51" s="72">
        <f t="shared" si="11"/>
        <v>5894890.0093314005</v>
      </c>
    </row>
    <row r="52" spans="1:24" s="28" customFormat="1" ht="14.25" customHeight="1" x14ac:dyDescent="0.2">
      <c r="A52" s="14">
        <v>44</v>
      </c>
      <c r="B52" s="58" t="s">
        <v>9</v>
      </c>
      <c r="C52" s="50">
        <v>5</v>
      </c>
      <c r="D52" s="51">
        <v>13109.81</v>
      </c>
      <c r="E52" s="51">
        <f t="shared" si="0"/>
        <v>13607.98278</v>
      </c>
      <c r="F52" s="54">
        <v>1</v>
      </c>
      <c r="G52" s="51">
        <f t="shared" si="1"/>
        <v>13109.81</v>
      </c>
      <c r="H52" s="51">
        <f t="shared" si="2"/>
        <v>13607.98278</v>
      </c>
      <c r="I52" s="50">
        <v>1760</v>
      </c>
      <c r="J52" s="51">
        <v>3277.45</v>
      </c>
      <c r="K52" s="51">
        <f t="shared" si="3"/>
        <v>3401.9931000000001</v>
      </c>
      <c r="L52" s="54">
        <v>1</v>
      </c>
      <c r="M52" s="51">
        <f t="shared" si="4"/>
        <v>3277.45</v>
      </c>
      <c r="N52" s="51">
        <f t="shared" si="5"/>
        <v>3401.9931000000001</v>
      </c>
      <c r="O52" s="50">
        <v>3370</v>
      </c>
      <c r="P52" s="51">
        <v>6554.89</v>
      </c>
      <c r="Q52" s="51">
        <f t="shared" si="6"/>
        <v>6803.9758200000006</v>
      </c>
      <c r="R52" s="54">
        <v>1</v>
      </c>
      <c r="S52" s="51">
        <f t="shared" si="7"/>
        <v>6554.89</v>
      </c>
      <c r="T52" s="51">
        <f t="shared" si="8"/>
        <v>6803.9758200000006</v>
      </c>
      <c r="U52" s="51">
        <v>4784890</v>
      </c>
      <c r="V52" s="52">
        <f t="shared" si="9"/>
        <v>351543.1</v>
      </c>
      <c r="W52" s="69">
        <f t="shared" si="10"/>
        <v>5201373.7419945011</v>
      </c>
      <c r="X52" s="72">
        <f t="shared" si="11"/>
        <v>416483.74199450109</v>
      </c>
    </row>
    <row r="53" spans="1:24" s="28" customFormat="1" ht="14.25" customHeight="1" x14ac:dyDescent="0.2">
      <c r="A53" s="14">
        <v>45</v>
      </c>
      <c r="B53" s="58" t="s">
        <v>62</v>
      </c>
      <c r="C53" s="50">
        <v>100</v>
      </c>
      <c r="D53" s="51">
        <v>13109.81</v>
      </c>
      <c r="E53" s="51">
        <f t="shared" si="0"/>
        <v>13607.98278</v>
      </c>
      <c r="F53" s="54">
        <v>1.3</v>
      </c>
      <c r="G53" s="51">
        <f t="shared" si="1"/>
        <v>17042.753000000001</v>
      </c>
      <c r="H53" s="51">
        <f t="shared" si="2"/>
        <v>17690.377614000001</v>
      </c>
      <c r="I53" s="50">
        <v>5300</v>
      </c>
      <c r="J53" s="51">
        <v>3277.45</v>
      </c>
      <c r="K53" s="51">
        <f t="shared" si="3"/>
        <v>3401.9931000000001</v>
      </c>
      <c r="L53" s="54">
        <v>1.3</v>
      </c>
      <c r="M53" s="51">
        <f t="shared" si="4"/>
        <v>4260.6849999999995</v>
      </c>
      <c r="N53" s="51">
        <f t="shared" si="5"/>
        <v>4422.5910300000005</v>
      </c>
      <c r="O53" s="50">
        <v>11348</v>
      </c>
      <c r="P53" s="51">
        <v>6554.89</v>
      </c>
      <c r="Q53" s="51">
        <f t="shared" si="6"/>
        <v>6803.9758200000006</v>
      </c>
      <c r="R53" s="54">
        <v>1.3</v>
      </c>
      <c r="S53" s="51">
        <f t="shared" si="7"/>
        <v>8521.357</v>
      </c>
      <c r="T53" s="51">
        <f t="shared" si="8"/>
        <v>8845.1685660000003</v>
      </c>
      <c r="U53" s="51">
        <v>437037</v>
      </c>
      <c r="V53" s="52">
        <f t="shared" si="9"/>
        <v>1502844.5</v>
      </c>
      <c r="W53" s="69">
        <f t="shared" si="10"/>
        <v>22536111.588255718</v>
      </c>
      <c r="X53" s="72">
        <f t="shared" si="11"/>
        <v>22099074.588255718</v>
      </c>
    </row>
    <row r="54" spans="1:24" s="28" customFormat="1" ht="14.25" customHeight="1" x14ac:dyDescent="0.2">
      <c r="A54" s="14">
        <v>46</v>
      </c>
      <c r="B54" s="58" t="s">
        <v>43</v>
      </c>
      <c r="C54" s="50">
        <v>4</v>
      </c>
      <c r="D54" s="51">
        <v>13109.81</v>
      </c>
      <c r="E54" s="51">
        <f t="shared" si="0"/>
        <v>13607.98278</v>
      </c>
      <c r="F54" s="54">
        <v>1.1000000000000001</v>
      </c>
      <c r="G54" s="51">
        <f t="shared" si="1"/>
        <v>14420.791000000001</v>
      </c>
      <c r="H54" s="51">
        <f t="shared" si="2"/>
        <v>14968.781058000002</v>
      </c>
      <c r="I54" s="50">
        <v>1930</v>
      </c>
      <c r="J54" s="51">
        <v>3277.45</v>
      </c>
      <c r="K54" s="51">
        <f t="shared" si="3"/>
        <v>3401.9931000000001</v>
      </c>
      <c r="L54" s="54">
        <v>1.1000000000000001</v>
      </c>
      <c r="M54" s="51">
        <f t="shared" si="4"/>
        <v>3605.1950000000002</v>
      </c>
      <c r="N54" s="51">
        <f t="shared" si="5"/>
        <v>3742.1924100000006</v>
      </c>
      <c r="O54" s="50">
        <v>3943</v>
      </c>
      <c r="P54" s="51">
        <v>6554.89</v>
      </c>
      <c r="Q54" s="51">
        <f t="shared" si="6"/>
        <v>6803.9758200000006</v>
      </c>
      <c r="R54" s="54">
        <v>1.1000000000000001</v>
      </c>
      <c r="S54" s="51">
        <f t="shared" si="7"/>
        <v>7210.3790000000008</v>
      </c>
      <c r="T54" s="51">
        <f t="shared" si="8"/>
        <v>7484.3734020000011</v>
      </c>
      <c r="U54" s="51">
        <v>333400</v>
      </c>
      <c r="V54" s="52">
        <f t="shared" si="9"/>
        <v>440504.7</v>
      </c>
      <c r="W54" s="69">
        <f t="shared" si="10"/>
        <v>6602569.9906019708</v>
      </c>
      <c r="X54" s="72">
        <f t="shared" si="11"/>
        <v>6269169.9906019708</v>
      </c>
    </row>
    <row r="55" spans="1:24" s="28" customFormat="1" ht="14.25" customHeight="1" x14ac:dyDescent="0.2">
      <c r="A55" s="14">
        <v>47</v>
      </c>
      <c r="B55" s="58" t="s">
        <v>10</v>
      </c>
      <c r="C55" s="50">
        <v>5</v>
      </c>
      <c r="D55" s="51">
        <v>13109.81</v>
      </c>
      <c r="E55" s="51">
        <f t="shared" si="0"/>
        <v>13607.98278</v>
      </c>
      <c r="F55" s="54">
        <v>1</v>
      </c>
      <c r="G55" s="51">
        <f t="shared" si="1"/>
        <v>13109.81</v>
      </c>
      <c r="H55" s="51">
        <f t="shared" si="2"/>
        <v>13607.98278</v>
      </c>
      <c r="I55" s="50">
        <v>1011</v>
      </c>
      <c r="J55" s="51">
        <v>3277.45</v>
      </c>
      <c r="K55" s="51">
        <f t="shared" si="3"/>
        <v>3401.9931000000001</v>
      </c>
      <c r="L55" s="54">
        <v>1</v>
      </c>
      <c r="M55" s="51">
        <f t="shared" si="4"/>
        <v>3277.45</v>
      </c>
      <c r="N55" s="51">
        <f t="shared" si="5"/>
        <v>3401.9931000000001</v>
      </c>
      <c r="O55" s="50">
        <v>1812</v>
      </c>
      <c r="P55" s="51">
        <v>6554.89</v>
      </c>
      <c r="Q55" s="51">
        <f t="shared" si="6"/>
        <v>6803.9758200000006</v>
      </c>
      <c r="R55" s="54">
        <v>1</v>
      </c>
      <c r="S55" s="51">
        <f t="shared" si="7"/>
        <v>6554.89</v>
      </c>
      <c r="T55" s="51">
        <f t="shared" si="8"/>
        <v>6803.9758200000006</v>
      </c>
      <c r="U55" s="51">
        <v>2600299</v>
      </c>
      <c r="V55" s="52">
        <f t="shared" si="9"/>
        <v>192055.7</v>
      </c>
      <c r="W55" s="69">
        <f t="shared" si="10"/>
        <v>2841830.4306336003</v>
      </c>
      <c r="X55" s="72">
        <f t="shared" si="11"/>
        <v>241531.43063360034</v>
      </c>
    </row>
    <row r="56" spans="1:24" s="28" customFormat="1" ht="14.25" customHeight="1" x14ac:dyDescent="0.2">
      <c r="A56" s="14">
        <v>48</v>
      </c>
      <c r="B56" s="58" t="s">
        <v>51</v>
      </c>
      <c r="C56" s="50">
        <v>5</v>
      </c>
      <c r="D56" s="51">
        <v>13109.81</v>
      </c>
      <c r="E56" s="51">
        <f t="shared" si="0"/>
        <v>13607.98278</v>
      </c>
      <c r="F56" s="54">
        <v>1.1499999999999999</v>
      </c>
      <c r="G56" s="51">
        <f t="shared" si="1"/>
        <v>15076.281499999999</v>
      </c>
      <c r="H56" s="51">
        <f t="shared" si="2"/>
        <v>15649.180197</v>
      </c>
      <c r="I56" s="50">
        <v>1570</v>
      </c>
      <c r="J56" s="51">
        <v>3277.45</v>
      </c>
      <c r="K56" s="51">
        <f t="shared" si="3"/>
        <v>3401.9931000000001</v>
      </c>
      <c r="L56" s="54">
        <v>1.1499999999999999</v>
      </c>
      <c r="M56" s="51">
        <f t="shared" si="4"/>
        <v>3769.0674999999997</v>
      </c>
      <c r="N56" s="51">
        <f t="shared" si="5"/>
        <v>3912.2920649999996</v>
      </c>
      <c r="O56" s="50">
        <v>3978</v>
      </c>
      <c r="P56" s="51">
        <v>6554.89</v>
      </c>
      <c r="Q56" s="51">
        <f t="shared" si="6"/>
        <v>6803.9758200000006</v>
      </c>
      <c r="R56" s="54">
        <v>1.1499999999999999</v>
      </c>
      <c r="S56" s="51">
        <f t="shared" si="7"/>
        <v>7538.1234999999997</v>
      </c>
      <c r="T56" s="51">
        <f t="shared" si="8"/>
        <v>7824.572193</v>
      </c>
      <c r="U56" s="51">
        <v>6175916</v>
      </c>
      <c r="V56" s="52">
        <f t="shared" si="9"/>
        <v>452969</v>
      </c>
      <c r="W56" s="69">
        <f t="shared" si="10"/>
        <v>6701896.3734026859</v>
      </c>
      <c r="X56" s="72">
        <f t="shared" si="11"/>
        <v>525980.37340268586</v>
      </c>
    </row>
    <row r="57" spans="1:24" s="28" customFormat="1" ht="14.25" customHeight="1" x14ac:dyDescent="0.2">
      <c r="A57" s="14">
        <v>49</v>
      </c>
      <c r="B57" s="58" t="s">
        <v>11</v>
      </c>
      <c r="C57" s="50">
        <v>15</v>
      </c>
      <c r="D57" s="51">
        <v>13109.81</v>
      </c>
      <c r="E57" s="51">
        <f t="shared" si="0"/>
        <v>13607.98278</v>
      </c>
      <c r="F57" s="54">
        <v>1</v>
      </c>
      <c r="G57" s="51">
        <f t="shared" si="1"/>
        <v>13109.81</v>
      </c>
      <c r="H57" s="51">
        <f t="shared" si="2"/>
        <v>13607.98278</v>
      </c>
      <c r="I57" s="50">
        <v>2300</v>
      </c>
      <c r="J57" s="51">
        <v>3277.45</v>
      </c>
      <c r="K57" s="51">
        <f t="shared" si="3"/>
        <v>3401.9931000000001</v>
      </c>
      <c r="L57" s="54">
        <v>1</v>
      </c>
      <c r="M57" s="51">
        <f t="shared" si="4"/>
        <v>3277.45</v>
      </c>
      <c r="N57" s="51">
        <f t="shared" si="5"/>
        <v>3401.9931000000001</v>
      </c>
      <c r="O57" s="50">
        <v>3864</v>
      </c>
      <c r="P57" s="51">
        <v>6554.89</v>
      </c>
      <c r="Q57" s="51">
        <f t="shared" si="6"/>
        <v>6803.9758200000006</v>
      </c>
      <c r="R57" s="54">
        <v>1</v>
      </c>
      <c r="S57" s="51">
        <f t="shared" si="7"/>
        <v>6554.89</v>
      </c>
      <c r="T57" s="51">
        <f t="shared" si="8"/>
        <v>6803.9758200000006</v>
      </c>
      <c r="U57" s="51">
        <v>94800</v>
      </c>
      <c r="V57" s="52">
        <f t="shared" si="9"/>
        <v>410669.6</v>
      </c>
      <c r="W57" s="69">
        <f t="shared" si="10"/>
        <v>6158622.1192797003</v>
      </c>
      <c r="X57" s="72">
        <f t="shared" si="11"/>
        <v>6063822.1192797003</v>
      </c>
    </row>
    <row r="58" spans="1:24" s="28" customFormat="1" ht="14.25" customHeight="1" x14ac:dyDescent="0.2">
      <c r="A58" s="14">
        <v>50</v>
      </c>
      <c r="B58" s="58" t="s">
        <v>26</v>
      </c>
      <c r="C58" s="50">
        <v>20</v>
      </c>
      <c r="D58" s="51">
        <v>13109.81</v>
      </c>
      <c r="E58" s="51">
        <f t="shared" si="0"/>
        <v>13607.98278</v>
      </c>
      <c r="F58" s="54">
        <v>1</v>
      </c>
      <c r="G58" s="51">
        <f t="shared" si="1"/>
        <v>13109.81</v>
      </c>
      <c r="H58" s="51">
        <f t="shared" si="2"/>
        <v>13607.98278</v>
      </c>
      <c r="I58" s="50">
        <v>2250</v>
      </c>
      <c r="J58" s="51">
        <v>3277.45</v>
      </c>
      <c r="K58" s="51">
        <f t="shared" si="3"/>
        <v>3401.9931000000001</v>
      </c>
      <c r="L58" s="54">
        <v>1</v>
      </c>
      <c r="M58" s="51">
        <f t="shared" si="4"/>
        <v>3277.45</v>
      </c>
      <c r="N58" s="51">
        <f t="shared" si="5"/>
        <v>3401.9931000000001</v>
      </c>
      <c r="O58" s="50">
        <v>4211</v>
      </c>
      <c r="P58" s="51">
        <v>6554.89</v>
      </c>
      <c r="Q58" s="51">
        <f t="shared" si="6"/>
        <v>6803.9758200000006</v>
      </c>
      <c r="R58" s="54">
        <v>1</v>
      </c>
      <c r="S58" s="51">
        <f t="shared" si="7"/>
        <v>6554.89</v>
      </c>
      <c r="T58" s="51">
        <f t="shared" si="8"/>
        <v>6803.9758200000006</v>
      </c>
      <c r="U58" s="51">
        <v>10655.89</v>
      </c>
      <c r="V58" s="52">
        <f t="shared" si="9"/>
        <v>437609.8</v>
      </c>
      <c r="W58" s="69">
        <f t="shared" si="10"/>
        <v>6563987.2482723026</v>
      </c>
      <c r="X58" s="72">
        <f t="shared" si="11"/>
        <v>6553331.3582723029</v>
      </c>
    </row>
    <row r="59" spans="1:24" s="28" customFormat="1" ht="14.25" customHeight="1" x14ac:dyDescent="0.2">
      <c r="A59" s="14">
        <v>51</v>
      </c>
      <c r="B59" s="58" t="s">
        <v>12</v>
      </c>
      <c r="C59" s="50">
        <v>5</v>
      </c>
      <c r="D59" s="51">
        <v>13109.81</v>
      </c>
      <c r="E59" s="51">
        <f t="shared" si="0"/>
        <v>13607.98278</v>
      </c>
      <c r="F59" s="54">
        <v>1</v>
      </c>
      <c r="G59" s="51">
        <f t="shared" si="1"/>
        <v>13109.81</v>
      </c>
      <c r="H59" s="51">
        <f t="shared" si="2"/>
        <v>13607.98278</v>
      </c>
      <c r="I59" s="50">
        <v>1890</v>
      </c>
      <c r="J59" s="51">
        <v>3277.45</v>
      </c>
      <c r="K59" s="51">
        <f t="shared" si="3"/>
        <v>3401.9931000000001</v>
      </c>
      <c r="L59" s="54">
        <v>1</v>
      </c>
      <c r="M59" s="51">
        <f t="shared" si="4"/>
        <v>3277.45</v>
      </c>
      <c r="N59" s="51">
        <f t="shared" si="5"/>
        <v>3401.9931000000001</v>
      </c>
      <c r="O59" s="50">
        <v>3907</v>
      </c>
      <c r="P59" s="51">
        <v>6554.89</v>
      </c>
      <c r="Q59" s="51">
        <f t="shared" si="6"/>
        <v>6803.9758200000006</v>
      </c>
      <c r="R59" s="54">
        <v>1</v>
      </c>
      <c r="S59" s="51">
        <f t="shared" si="7"/>
        <v>6554.89</v>
      </c>
      <c r="T59" s="51">
        <f t="shared" si="8"/>
        <v>6803.9758200000006</v>
      </c>
      <c r="U59" s="51">
        <v>0</v>
      </c>
      <c r="V59" s="52">
        <f t="shared" si="9"/>
        <v>395760.2</v>
      </c>
      <c r="W59" s="69">
        <f t="shared" si="10"/>
        <v>5936403.4379706001</v>
      </c>
      <c r="X59" s="72">
        <f t="shared" si="11"/>
        <v>5936403.4379706001</v>
      </c>
    </row>
    <row r="60" spans="1:24" s="28" customFormat="1" ht="14.25" customHeight="1" x14ac:dyDescent="0.2">
      <c r="A60" s="14">
        <v>52</v>
      </c>
      <c r="B60" s="58" t="s">
        <v>72</v>
      </c>
      <c r="C60" s="50">
        <v>1</v>
      </c>
      <c r="D60" s="51">
        <v>13109.81</v>
      </c>
      <c r="E60" s="51">
        <f t="shared" si="0"/>
        <v>13607.98278</v>
      </c>
      <c r="F60" s="54">
        <v>1.7</v>
      </c>
      <c r="G60" s="51">
        <f t="shared" si="1"/>
        <v>22286.677</v>
      </c>
      <c r="H60" s="51">
        <f t="shared" si="2"/>
        <v>23133.570725999998</v>
      </c>
      <c r="I60" s="50">
        <v>269</v>
      </c>
      <c r="J60" s="51">
        <v>3277.45</v>
      </c>
      <c r="K60" s="51">
        <f t="shared" si="3"/>
        <v>3401.9931000000001</v>
      </c>
      <c r="L60" s="54">
        <v>1.7</v>
      </c>
      <c r="M60" s="51">
        <f t="shared" si="4"/>
        <v>5571.665</v>
      </c>
      <c r="N60" s="51">
        <f t="shared" si="5"/>
        <v>5783.3882700000004</v>
      </c>
      <c r="O60" s="50">
        <v>394</v>
      </c>
      <c r="P60" s="51">
        <v>6554.89</v>
      </c>
      <c r="Q60" s="51">
        <f t="shared" si="6"/>
        <v>6803.9758200000006</v>
      </c>
      <c r="R60" s="54">
        <v>1.7</v>
      </c>
      <c r="S60" s="51">
        <f t="shared" si="7"/>
        <v>11143.313</v>
      </c>
      <c r="T60" s="51">
        <f t="shared" si="8"/>
        <v>11566.758894000001</v>
      </c>
      <c r="U60" s="51">
        <v>199900</v>
      </c>
      <c r="V60" s="52">
        <f t="shared" si="9"/>
        <v>73609.3</v>
      </c>
      <c r="W60" s="69">
        <f t="shared" si="10"/>
        <v>1101140.6714926802</v>
      </c>
      <c r="X60" s="72">
        <f t="shared" si="11"/>
        <v>901240.67149268021</v>
      </c>
    </row>
    <row r="61" spans="1:24" s="28" customFormat="1" ht="14.25" customHeight="1" x14ac:dyDescent="0.2">
      <c r="A61" s="14">
        <v>53</v>
      </c>
      <c r="B61" s="58" t="s">
        <v>13</v>
      </c>
      <c r="C61" s="50">
        <v>80</v>
      </c>
      <c r="D61" s="51">
        <v>13109.81</v>
      </c>
      <c r="E61" s="51">
        <f t="shared" si="0"/>
        <v>13607.98278</v>
      </c>
      <c r="F61" s="54">
        <v>1</v>
      </c>
      <c r="G61" s="51">
        <f t="shared" si="1"/>
        <v>13109.81</v>
      </c>
      <c r="H61" s="51">
        <f t="shared" si="2"/>
        <v>13607.98278</v>
      </c>
      <c r="I61" s="50">
        <v>12034</v>
      </c>
      <c r="J61" s="51">
        <v>3277.45</v>
      </c>
      <c r="K61" s="51">
        <f t="shared" si="3"/>
        <v>3401.9931000000001</v>
      </c>
      <c r="L61" s="54">
        <v>1</v>
      </c>
      <c r="M61" s="51">
        <f t="shared" si="4"/>
        <v>3277.45</v>
      </c>
      <c r="N61" s="51">
        <f t="shared" si="5"/>
        <v>3401.9931000000001</v>
      </c>
      <c r="O61" s="50">
        <v>20190</v>
      </c>
      <c r="P61" s="51">
        <v>6554.89</v>
      </c>
      <c r="Q61" s="51">
        <f t="shared" si="6"/>
        <v>6803.9758200000006</v>
      </c>
      <c r="R61" s="54">
        <v>1</v>
      </c>
      <c r="S61" s="51">
        <f t="shared" si="7"/>
        <v>6554.89</v>
      </c>
      <c r="T61" s="51">
        <f t="shared" si="8"/>
        <v>6803.9758200000006</v>
      </c>
      <c r="U61" s="51">
        <v>0</v>
      </c>
      <c r="V61" s="52">
        <f t="shared" si="9"/>
        <v>2146238.2999999998</v>
      </c>
      <c r="W61" s="69">
        <f t="shared" si="10"/>
        <v>32193574.447944</v>
      </c>
      <c r="X61" s="72">
        <f t="shared" si="11"/>
        <v>32193574.447944</v>
      </c>
    </row>
    <row r="62" spans="1:24" s="28" customFormat="1" ht="14.25" customHeight="1" x14ac:dyDescent="0.2">
      <c r="A62" s="14">
        <v>54</v>
      </c>
      <c r="B62" s="58" t="s">
        <v>27</v>
      </c>
      <c r="C62" s="50">
        <v>14</v>
      </c>
      <c r="D62" s="51">
        <v>13109.81</v>
      </c>
      <c r="E62" s="51">
        <f t="shared" si="0"/>
        <v>13607.98278</v>
      </c>
      <c r="F62" s="53">
        <v>1.4</v>
      </c>
      <c r="G62" s="51">
        <f t="shared" si="1"/>
        <v>18353.733999999997</v>
      </c>
      <c r="H62" s="51">
        <f t="shared" si="2"/>
        <v>19051.175891999999</v>
      </c>
      <c r="I62" s="50">
        <v>1200</v>
      </c>
      <c r="J62" s="51">
        <v>3277.45</v>
      </c>
      <c r="K62" s="51">
        <f t="shared" si="3"/>
        <v>3401.9931000000001</v>
      </c>
      <c r="L62" s="53">
        <v>1.4</v>
      </c>
      <c r="M62" s="51">
        <f t="shared" si="4"/>
        <v>4588.4299999999994</v>
      </c>
      <c r="N62" s="51">
        <f t="shared" si="5"/>
        <v>4762.7903399999996</v>
      </c>
      <c r="O62" s="50">
        <v>2311</v>
      </c>
      <c r="P62" s="51">
        <v>6554.89</v>
      </c>
      <c r="Q62" s="51">
        <f t="shared" si="6"/>
        <v>6803.9758200000006</v>
      </c>
      <c r="R62" s="53">
        <v>1.4</v>
      </c>
      <c r="S62" s="51">
        <f t="shared" si="7"/>
        <v>9176.8459999999995</v>
      </c>
      <c r="T62" s="51">
        <f t="shared" si="8"/>
        <v>9525.5661479999999</v>
      </c>
      <c r="U62" s="51">
        <v>19200</v>
      </c>
      <c r="V62" s="52">
        <f t="shared" si="9"/>
        <v>334942.09999999998</v>
      </c>
      <c r="W62" s="69">
        <f t="shared" si="10"/>
        <v>5023843.3500851402</v>
      </c>
      <c r="X62" s="72">
        <f t="shared" si="11"/>
        <v>5004643.3500851402</v>
      </c>
    </row>
    <row r="63" spans="1:24" s="28" customFormat="1" ht="14.25" customHeight="1" x14ac:dyDescent="0.2">
      <c r="A63" s="14">
        <v>55</v>
      </c>
      <c r="B63" s="58" t="s">
        <v>44</v>
      </c>
      <c r="C63" s="50">
        <v>10</v>
      </c>
      <c r="D63" s="51">
        <v>13109.81</v>
      </c>
      <c r="E63" s="51">
        <f t="shared" si="0"/>
        <v>13607.98278</v>
      </c>
      <c r="F63" s="54">
        <v>1</v>
      </c>
      <c r="G63" s="51">
        <f t="shared" si="1"/>
        <v>13109.81</v>
      </c>
      <c r="H63" s="51">
        <f t="shared" si="2"/>
        <v>13607.98278</v>
      </c>
      <c r="I63" s="50">
        <v>2969</v>
      </c>
      <c r="J63" s="51">
        <v>3277.45</v>
      </c>
      <c r="K63" s="51">
        <f t="shared" si="3"/>
        <v>3401.9931000000001</v>
      </c>
      <c r="L63" s="54">
        <v>1</v>
      </c>
      <c r="M63" s="51">
        <f t="shared" si="4"/>
        <v>3277.45</v>
      </c>
      <c r="N63" s="51">
        <f t="shared" si="5"/>
        <v>3401.9931000000001</v>
      </c>
      <c r="O63" s="50">
        <v>7970</v>
      </c>
      <c r="P63" s="51">
        <v>6554.89</v>
      </c>
      <c r="Q63" s="51">
        <f t="shared" si="6"/>
        <v>6803.9758200000006</v>
      </c>
      <c r="R63" s="54">
        <v>1</v>
      </c>
      <c r="S63" s="51">
        <f t="shared" si="7"/>
        <v>6554.89</v>
      </c>
      <c r="T63" s="51">
        <f t="shared" si="8"/>
        <v>6803.9758200000006</v>
      </c>
      <c r="U63" s="51">
        <v>10159382.4</v>
      </c>
      <c r="V63" s="52">
        <f t="shared" si="9"/>
        <v>781370.8</v>
      </c>
      <c r="W63" s="69">
        <f t="shared" si="10"/>
        <v>11568171.7702215</v>
      </c>
      <c r="X63" s="72">
        <f t="shared" si="11"/>
        <v>1408789.3702214994</v>
      </c>
    </row>
    <row r="64" spans="1:24" s="28" customFormat="1" ht="14.25" customHeight="1" x14ac:dyDescent="0.2">
      <c r="A64" s="14">
        <v>56</v>
      </c>
      <c r="B64" s="58" t="s">
        <v>28</v>
      </c>
      <c r="C64" s="50">
        <v>8</v>
      </c>
      <c r="D64" s="51">
        <v>13109.81</v>
      </c>
      <c r="E64" s="51">
        <f t="shared" si="0"/>
        <v>13607.98278</v>
      </c>
      <c r="F64" s="54">
        <v>1</v>
      </c>
      <c r="G64" s="51">
        <f t="shared" si="1"/>
        <v>13109.81</v>
      </c>
      <c r="H64" s="51">
        <f t="shared" si="2"/>
        <v>13607.98278</v>
      </c>
      <c r="I64" s="50">
        <v>1020</v>
      </c>
      <c r="J64" s="51">
        <v>3277.45</v>
      </c>
      <c r="K64" s="51">
        <f t="shared" si="3"/>
        <v>3401.9931000000001</v>
      </c>
      <c r="L64" s="54">
        <v>1</v>
      </c>
      <c r="M64" s="51">
        <f t="shared" si="4"/>
        <v>3277.45</v>
      </c>
      <c r="N64" s="51">
        <f t="shared" si="5"/>
        <v>3401.9931000000001</v>
      </c>
      <c r="O64" s="50">
        <v>1664</v>
      </c>
      <c r="P64" s="51">
        <v>6554.89</v>
      </c>
      <c r="Q64" s="51">
        <f t="shared" si="6"/>
        <v>6803.9758200000006</v>
      </c>
      <c r="R64" s="54">
        <v>1</v>
      </c>
      <c r="S64" s="51">
        <f t="shared" si="7"/>
        <v>6554.89</v>
      </c>
      <c r="T64" s="51">
        <f t="shared" si="8"/>
        <v>6803.9758200000006</v>
      </c>
      <c r="U64" s="51">
        <v>0</v>
      </c>
      <c r="V64" s="52">
        <f t="shared" si="9"/>
        <v>178263.1</v>
      </c>
      <c r="W64" s="69">
        <f t="shared" si="10"/>
        <v>2673945.7937388001</v>
      </c>
      <c r="X64" s="72">
        <f t="shared" si="11"/>
        <v>2673945.7937388001</v>
      </c>
    </row>
    <row r="65" spans="1:24" s="28" customFormat="1" ht="14.25" customHeight="1" x14ac:dyDescent="0.2">
      <c r="A65" s="14">
        <v>57</v>
      </c>
      <c r="B65" s="58" t="s">
        <v>63</v>
      </c>
      <c r="C65" s="50">
        <v>5</v>
      </c>
      <c r="D65" s="51">
        <v>13109.81</v>
      </c>
      <c r="E65" s="51">
        <f t="shared" si="0"/>
        <v>13607.98278</v>
      </c>
      <c r="F65" s="54">
        <v>1.2</v>
      </c>
      <c r="G65" s="51">
        <f t="shared" si="1"/>
        <v>15731.771999999999</v>
      </c>
      <c r="H65" s="51">
        <f t="shared" si="2"/>
        <v>16329.579335999999</v>
      </c>
      <c r="I65" s="50">
        <v>4683</v>
      </c>
      <c r="J65" s="51">
        <v>3277.45</v>
      </c>
      <c r="K65" s="51">
        <f t="shared" si="3"/>
        <v>3401.9931000000001</v>
      </c>
      <c r="L65" s="54">
        <v>1.2</v>
      </c>
      <c r="M65" s="51">
        <f t="shared" si="4"/>
        <v>3932.9399999999996</v>
      </c>
      <c r="N65" s="51">
        <f t="shared" si="5"/>
        <v>4082.3917200000001</v>
      </c>
      <c r="O65" s="50">
        <v>11870</v>
      </c>
      <c r="P65" s="51">
        <v>6554.89</v>
      </c>
      <c r="Q65" s="51">
        <f t="shared" si="6"/>
        <v>6803.9758200000006</v>
      </c>
      <c r="R65" s="54">
        <v>1.2</v>
      </c>
      <c r="S65" s="51">
        <f t="shared" si="7"/>
        <v>7865.8680000000004</v>
      </c>
      <c r="T65" s="51">
        <f t="shared" si="8"/>
        <v>8164.7709840000007</v>
      </c>
      <c r="U65" s="51">
        <v>0</v>
      </c>
      <c r="V65" s="52">
        <f t="shared" si="9"/>
        <v>1389133</v>
      </c>
      <c r="W65" s="69">
        <f t="shared" si="10"/>
        <v>20836994.834350798</v>
      </c>
      <c r="X65" s="72">
        <f t="shared" si="11"/>
        <v>20836994.834350798</v>
      </c>
    </row>
    <row r="66" spans="1:24" s="28" customFormat="1" ht="14.25" customHeight="1" x14ac:dyDescent="0.2">
      <c r="A66" s="14">
        <v>58</v>
      </c>
      <c r="B66" s="58" t="s">
        <v>64</v>
      </c>
      <c r="C66" s="50">
        <v>4</v>
      </c>
      <c r="D66" s="51">
        <v>13109.81</v>
      </c>
      <c r="E66" s="51">
        <f t="shared" si="0"/>
        <v>13607.98278</v>
      </c>
      <c r="F66" s="54">
        <v>1.1499999999999999</v>
      </c>
      <c r="G66" s="51">
        <f t="shared" si="1"/>
        <v>15076.281499999999</v>
      </c>
      <c r="H66" s="51">
        <f t="shared" si="2"/>
        <v>15649.180197</v>
      </c>
      <c r="I66" s="50">
        <v>4330</v>
      </c>
      <c r="J66" s="51">
        <v>3277.45</v>
      </c>
      <c r="K66" s="51">
        <f t="shared" si="3"/>
        <v>3401.9931000000001</v>
      </c>
      <c r="L66" s="54">
        <v>1.1499999999999999</v>
      </c>
      <c r="M66" s="51">
        <f t="shared" si="4"/>
        <v>3769.0674999999997</v>
      </c>
      <c r="N66" s="51">
        <f t="shared" si="5"/>
        <v>3912.2920649999996</v>
      </c>
      <c r="O66" s="50">
        <v>9446</v>
      </c>
      <c r="P66" s="51">
        <v>6554.89</v>
      </c>
      <c r="Q66" s="51">
        <f t="shared" si="6"/>
        <v>6803.9758200000006</v>
      </c>
      <c r="R66" s="54">
        <v>1.1499999999999999</v>
      </c>
      <c r="S66" s="51">
        <f t="shared" si="7"/>
        <v>7538.1234999999997</v>
      </c>
      <c r="T66" s="51">
        <f t="shared" si="8"/>
        <v>7824.572193</v>
      </c>
      <c r="U66" s="51">
        <v>51600</v>
      </c>
      <c r="V66" s="52">
        <f t="shared" si="9"/>
        <v>1087688.1000000001</v>
      </c>
      <c r="W66" s="69">
        <f t="shared" si="10"/>
        <v>16314547.728787135</v>
      </c>
      <c r="X66" s="72">
        <f t="shared" si="11"/>
        <v>16262947.728787135</v>
      </c>
    </row>
    <row r="67" spans="1:24" s="28" customFormat="1" ht="14.25" customHeight="1" x14ac:dyDescent="0.2">
      <c r="A67" s="14">
        <v>59</v>
      </c>
      <c r="B67" s="58" t="s">
        <v>45</v>
      </c>
      <c r="C67" s="50">
        <v>15</v>
      </c>
      <c r="D67" s="51">
        <v>13109.81</v>
      </c>
      <c r="E67" s="51">
        <f t="shared" si="0"/>
        <v>13607.98278</v>
      </c>
      <c r="F67" s="54">
        <v>1.1499999999999999</v>
      </c>
      <c r="G67" s="51">
        <f t="shared" si="1"/>
        <v>15076.281499999999</v>
      </c>
      <c r="H67" s="51">
        <f t="shared" si="2"/>
        <v>15649.180197</v>
      </c>
      <c r="I67" s="50">
        <v>5250</v>
      </c>
      <c r="J67" s="51">
        <v>3277.45</v>
      </c>
      <c r="K67" s="51">
        <f t="shared" si="3"/>
        <v>3401.9931000000001</v>
      </c>
      <c r="L67" s="54">
        <v>1.1499999999999999</v>
      </c>
      <c r="M67" s="51">
        <f t="shared" si="4"/>
        <v>3769.0674999999997</v>
      </c>
      <c r="N67" s="51">
        <f t="shared" si="5"/>
        <v>3912.2920649999996</v>
      </c>
      <c r="O67" s="50">
        <v>10129</v>
      </c>
      <c r="P67" s="51">
        <v>6554.89</v>
      </c>
      <c r="Q67" s="51">
        <f t="shared" si="6"/>
        <v>6803.9758200000006</v>
      </c>
      <c r="R67" s="54">
        <v>1.1499999999999999</v>
      </c>
      <c r="S67" s="51">
        <f t="shared" si="7"/>
        <v>7538.1234999999997</v>
      </c>
      <c r="T67" s="51">
        <f t="shared" si="8"/>
        <v>7824.572193</v>
      </c>
      <c r="U67" s="51">
        <v>16548393</v>
      </c>
      <c r="V67" s="52">
        <f t="shared" si="9"/>
        <v>1213238.8</v>
      </c>
      <c r="W67" s="69">
        <f t="shared" si="10"/>
        <v>17950355.88280683</v>
      </c>
      <c r="X67" s="72">
        <f t="shared" si="11"/>
        <v>1401962.8828068301</v>
      </c>
    </row>
    <row r="68" spans="1:24" s="28" customFormat="1" ht="14.25" customHeight="1" x14ac:dyDescent="0.2">
      <c r="A68" s="14">
        <v>60</v>
      </c>
      <c r="B68" s="58" t="s">
        <v>14</v>
      </c>
      <c r="C68" s="50">
        <v>10</v>
      </c>
      <c r="D68" s="51">
        <v>13109.81</v>
      </c>
      <c r="E68" s="51">
        <f t="shared" si="0"/>
        <v>13607.98278</v>
      </c>
      <c r="F68" s="54">
        <v>1</v>
      </c>
      <c r="G68" s="51">
        <f t="shared" si="1"/>
        <v>13109.81</v>
      </c>
      <c r="H68" s="51">
        <f t="shared" si="2"/>
        <v>13607.98278</v>
      </c>
      <c r="I68" s="50">
        <v>1660</v>
      </c>
      <c r="J68" s="51">
        <v>3277.45</v>
      </c>
      <c r="K68" s="51">
        <f t="shared" si="3"/>
        <v>3401.9931000000001</v>
      </c>
      <c r="L68" s="54">
        <v>1</v>
      </c>
      <c r="M68" s="51">
        <f t="shared" si="4"/>
        <v>3277.45</v>
      </c>
      <c r="N68" s="51">
        <f t="shared" si="5"/>
        <v>3401.9931000000001</v>
      </c>
      <c r="O68" s="50">
        <v>2250</v>
      </c>
      <c r="P68" s="51">
        <v>6554.89</v>
      </c>
      <c r="Q68" s="51">
        <f t="shared" si="6"/>
        <v>6803.9758200000006</v>
      </c>
      <c r="R68" s="54">
        <v>1</v>
      </c>
      <c r="S68" s="51">
        <f t="shared" si="7"/>
        <v>6554.89</v>
      </c>
      <c r="T68" s="51">
        <f t="shared" si="8"/>
        <v>6803.9758200000006</v>
      </c>
      <c r="U68" s="51">
        <v>0</v>
      </c>
      <c r="V68" s="52">
        <f t="shared" si="9"/>
        <v>252335.8</v>
      </c>
      <c r="W68" s="69">
        <f t="shared" si="10"/>
        <v>3785037.6188520002</v>
      </c>
      <c r="X68" s="72">
        <f t="shared" si="11"/>
        <v>3785037.6188520002</v>
      </c>
    </row>
    <row r="69" spans="1:24" s="28" customFormat="1" ht="14.25" customHeight="1" x14ac:dyDescent="0.2">
      <c r="A69" s="14">
        <v>61</v>
      </c>
      <c r="B69" s="58" t="s">
        <v>46</v>
      </c>
      <c r="C69" s="50">
        <v>9</v>
      </c>
      <c r="D69" s="51">
        <v>13109.81</v>
      </c>
      <c r="E69" s="51">
        <f t="shared" si="0"/>
        <v>13607.98278</v>
      </c>
      <c r="F69" s="54">
        <v>1</v>
      </c>
      <c r="G69" s="51">
        <f t="shared" ref="G69:G94" si="12">D69*F69</f>
        <v>13109.81</v>
      </c>
      <c r="H69" s="51">
        <f t="shared" ref="H69:H94" si="13">E69*F69</f>
        <v>13607.98278</v>
      </c>
      <c r="I69" s="50">
        <v>2430</v>
      </c>
      <c r="J69" s="51">
        <v>3277.45</v>
      </c>
      <c r="K69" s="51">
        <f t="shared" si="3"/>
        <v>3401.9931000000001</v>
      </c>
      <c r="L69" s="54">
        <v>1</v>
      </c>
      <c r="M69" s="51">
        <f t="shared" ref="M69:M94" si="14">J69*L69</f>
        <v>3277.45</v>
      </c>
      <c r="N69" s="51">
        <f t="shared" ref="N69:N94" si="15">K69*L69</f>
        <v>3401.9931000000001</v>
      </c>
      <c r="O69" s="50">
        <v>4548</v>
      </c>
      <c r="P69" s="51">
        <v>6554.89</v>
      </c>
      <c r="Q69" s="51">
        <f t="shared" si="6"/>
        <v>6803.9758200000006</v>
      </c>
      <c r="R69" s="54">
        <v>1</v>
      </c>
      <c r="S69" s="51">
        <f t="shared" ref="S69:S94" si="16">P69*R69</f>
        <v>6554.89</v>
      </c>
      <c r="T69" s="51">
        <f t="shared" ref="T69:T94" si="17">Q69*R69</f>
        <v>6803.9758200000006</v>
      </c>
      <c r="U69" s="51">
        <v>5856733.5</v>
      </c>
      <c r="V69" s="52">
        <f t="shared" ref="V69:V94" si="18">ROUND((((C69*G69+I69*M69+O69*S69)+(C69*H69+I69*N69+O69*T69)*11+U69)/1000),1)</f>
        <v>476422.3</v>
      </c>
      <c r="W69" s="69">
        <f t="shared" si="10"/>
        <v>7058483.9953677002</v>
      </c>
      <c r="X69" s="72">
        <f t="shared" si="11"/>
        <v>1201750.4953677002</v>
      </c>
    </row>
    <row r="70" spans="1:24" s="28" customFormat="1" ht="14.25" customHeight="1" x14ac:dyDescent="0.2">
      <c r="A70" s="14">
        <v>62</v>
      </c>
      <c r="B70" s="58" t="s">
        <v>29</v>
      </c>
      <c r="C70" s="50">
        <v>15</v>
      </c>
      <c r="D70" s="51">
        <v>13109.81</v>
      </c>
      <c r="E70" s="51">
        <f t="shared" si="0"/>
        <v>13607.98278</v>
      </c>
      <c r="F70" s="54">
        <v>1</v>
      </c>
      <c r="G70" s="51">
        <f t="shared" si="12"/>
        <v>13109.81</v>
      </c>
      <c r="H70" s="51">
        <f t="shared" si="13"/>
        <v>13607.98278</v>
      </c>
      <c r="I70" s="50">
        <v>1370</v>
      </c>
      <c r="J70" s="51">
        <v>3277.45</v>
      </c>
      <c r="K70" s="51">
        <f t="shared" si="3"/>
        <v>3401.9931000000001</v>
      </c>
      <c r="L70" s="54">
        <v>1</v>
      </c>
      <c r="M70" s="51">
        <f t="shared" si="14"/>
        <v>3277.45</v>
      </c>
      <c r="N70" s="51">
        <f t="shared" si="15"/>
        <v>3401.9931000000001</v>
      </c>
      <c r="O70" s="50">
        <v>1903</v>
      </c>
      <c r="P70" s="51">
        <v>6554.89</v>
      </c>
      <c r="Q70" s="51">
        <f t="shared" si="6"/>
        <v>6803.9758200000006</v>
      </c>
      <c r="R70" s="54">
        <v>1</v>
      </c>
      <c r="S70" s="51">
        <f t="shared" si="16"/>
        <v>6554.89</v>
      </c>
      <c r="T70" s="51">
        <f t="shared" si="17"/>
        <v>6803.9758200000006</v>
      </c>
      <c r="U70" s="51">
        <v>746550</v>
      </c>
      <c r="V70" s="52">
        <f t="shared" si="18"/>
        <v>213848.2</v>
      </c>
      <c r="W70" s="69">
        <f t="shared" si="10"/>
        <v>3196525.3250364</v>
      </c>
      <c r="X70" s="72">
        <f t="shared" si="11"/>
        <v>2449975.3250364</v>
      </c>
    </row>
    <row r="71" spans="1:24" s="28" customFormat="1" ht="14.25" customHeight="1" x14ac:dyDescent="0.2">
      <c r="A71" s="14">
        <v>63</v>
      </c>
      <c r="B71" s="58" t="s">
        <v>38</v>
      </c>
      <c r="C71" s="50">
        <v>15</v>
      </c>
      <c r="D71" s="51">
        <v>13109.81</v>
      </c>
      <c r="E71" s="51">
        <f t="shared" si="0"/>
        <v>13607.98278</v>
      </c>
      <c r="F71" s="54">
        <v>1.006</v>
      </c>
      <c r="G71" s="51">
        <f t="shared" si="12"/>
        <v>13188.468859999999</v>
      </c>
      <c r="H71" s="51">
        <f t="shared" si="13"/>
        <v>13689.630676680001</v>
      </c>
      <c r="I71" s="50">
        <v>7861</v>
      </c>
      <c r="J71" s="51">
        <v>3277.45</v>
      </c>
      <c r="K71" s="51">
        <f t="shared" si="3"/>
        <v>3401.9931000000001</v>
      </c>
      <c r="L71" s="54">
        <v>1.006</v>
      </c>
      <c r="M71" s="51">
        <f t="shared" si="14"/>
        <v>3297.1146999999996</v>
      </c>
      <c r="N71" s="51">
        <f t="shared" si="15"/>
        <v>3422.4050586000003</v>
      </c>
      <c r="O71" s="50">
        <v>17060</v>
      </c>
      <c r="P71" s="51">
        <v>6554.89</v>
      </c>
      <c r="Q71" s="51">
        <f t="shared" si="6"/>
        <v>6803.9758200000006</v>
      </c>
      <c r="R71" s="54">
        <v>1.006</v>
      </c>
      <c r="S71" s="51">
        <f t="shared" si="16"/>
        <v>6594.2193400000006</v>
      </c>
      <c r="T71" s="51">
        <f t="shared" si="17"/>
        <v>6844.7996749200011</v>
      </c>
      <c r="U71" s="51">
        <v>23170624</v>
      </c>
      <c r="V71" s="52">
        <f t="shared" si="18"/>
        <v>1744477.1</v>
      </c>
      <c r="W71" s="69">
        <f t="shared" si="10"/>
        <v>25819597.672640104</v>
      </c>
      <c r="X71" s="72">
        <f t="shared" si="11"/>
        <v>2648973.6726401038</v>
      </c>
    </row>
    <row r="72" spans="1:24" s="28" customFormat="1" ht="14.25" customHeight="1" x14ac:dyDescent="0.2">
      <c r="A72" s="14">
        <v>64</v>
      </c>
      <c r="B72" s="58" t="s">
        <v>15</v>
      </c>
      <c r="C72" s="50">
        <v>5</v>
      </c>
      <c r="D72" s="51">
        <v>13109.81</v>
      </c>
      <c r="E72" s="51">
        <f t="shared" si="0"/>
        <v>13607.98278</v>
      </c>
      <c r="F72" s="53">
        <v>1</v>
      </c>
      <c r="G72" s="51">
        <f t="shared" si="12"/>
        <v>13109.81</v>
      </c>
      <c r="H72" s="51">
        <f t="shared" si="13"/>
        <v>13607.98278</v>
      </c>
      <c r="I72" s="50">
        <v>1868</v>
      </c>
      <c r="J72" s="51">
        <v>3277.45</v>
      </c>
      <c r="K72" s="51">
        <f t="shared" si="3"/>
        <v>3401.9931000000001</v>
      </c>
      <c r="L72" s="53">
        <v>1</v>
      </c>
      <c r="M72" s="51">
        <f t="shared" si="14"/>
        <v>3277.45</v>
      </c>
      <c r="N72" s="51">
        <f t="shared" si="15"/>
        <v>3401.9931000000001</v>
      </c>
      <c r="O72" s="50">
        <v>3265</v>
      </c>
      <c r="P72" s="51">
        <v>6554.89</v>
      </c>
      <c r="Q72" s="51">
        <f t="shared" si="6"/>
        <v>6803.9758200000006</v>
      </c>
      <c r="R72" s="53">
        <v>1</v>
      </c>
      <c r="S72" s="51">
        <f t="shared" si="16"/>
        <v>6554.89</v>
      </c>
      <c r="T72" s="51">
        <f t="shared" si="17"/>
        <v>6803.9758200000006</v>
      </c>
      <c r="U72" s="51">
        <v>244217.04</v>
      </c>
      <c r="V72" s="52">
        <f t="shared" si="18"/>
        <v>342851.1</v>
      </c>
      <c r="W72" s="69">
        <f t="shared" si="10"/>
        <v>5139103.8952050004</v>
      </c>
      <c r="X72" s="72">
        <f t="shared" si="11"/>
        <v>4894886.8552050004</v>
      </c>
    </row>
    <row r="73" spans="1:24" s="28" customFormat="1" ht="14.25" customHeight="1" x14ac:dyDescent="0.2">
      <c r="A73" s="14">
        <v>65</v>
      </c>
      <c r="B73" s="58" t="s">
        <v>48</v>
      </c>
      <c r="C73" s="50">
        <v>50</v>
      </c>
      <c r="D73" s="51">
        <v>13109.81</v>
      </c>
      <c r="E73" s="51">
        <f t="shared" si="0"/>
        <v>13607.98278</v>
      </c>
      <c r="F73" s="54">
        <v>1</v>
      </c>
      <c r="G73" s="51">
        <f t="shared" si="12"/>
        <v>13109.81</v>
      </c>
      <c r="H73" s="51">
        <f t="shared" si="13"/>
        <v>13607.98278</v>
      </c>
      <c r="I73" s="50">
        <v>5128</v>
      </c>
      <c r="J73" s="51">
        <v>3277.45</v>
      </c>
      <c r="K73" s="51">
        <f t="shared" si="3"/>
        <v>3401.9931000000001</v>
      </c>
      <c r="L73" s="54">
        <v>1</v>
      </c>
      <c r="M73" s="51">
        <f t="shared" si="14"/>
        <v>3277.45</v>
      </c>
      <c r="N73" s="51">
        <f t="shared" si="15"/>
        <v>3401.9931000000001</v>
      </c>
      <c r="O73" s="50">
        <v>10290</v>
      </c>
      <c r="P73" s="51">
        <v>6554.89</v>
      </c>
      <c r="Q73" s="51">
        <f t="shared" si="6"/>
        <v>6803.9758200000006</v>
      </c>
      <c r="R73" s="54">
        <v>1</v>
      </c>
      <c r="S73" s="51">
        <f t="shared" si="16"/>
        <v>6554.89</v>
      </c>
      <c r="T73" s="51">
        <f t="shared" si="17"/>
        <v>6803.9758200000006</v>
      </c>
      <c r="U73" s="51">
        <v>160800</v>
      </c>
      <c r="V73" s="52">
        <f t="shared" si="18"/>
        <v>1054598.8999999999</v>
      </c>
      <c r="W73" s="69">
        <f t="shared" si="10"/>
        <v>15816571.688694</v>
      </c>
      <c r="X73" s="72">
        <f t="shared" si="11"/>
        <v>15655771.688694</v>
      </c>
    </row>
    <row r="74" spans="1:24" s="28" customFormat="1" ht="14.25" customHeight="1" x14ac:dyDescent="0.2">
      <c r="A74" s="14">
        <v>66</v>
      </c>
      <c r="B74" s="58" t="s">
        <v>49</v>
      </c>
      <c r="C74" s="50">
        <v>15</v>
      </c>
      <c r="D74" s="51">
        <v>13109.81</v>
      </c>
      <c r="E74" s="51">
        <f t="shared" ref="E74:E94" si="19">D74*1.038</f>
        <v>13607.98278</v>
      </c>
      <c r="F74" s="54">
        <v>1.002</v>
      </c>
      <c r="G74" s="51">
        <f t="shared" si="12"/>
        <v>13136.029619999999</v>
      </c>
      <c r="H74" s="51">
        <f t="shared" si="13"/>
        <v>13635.198745560001</v>
      </c>
      <c r="I74" s="50">
        <v>5194</v>
      </c>
      <c r="J74" s="51">
        <v>3277.45</v>
      </c>
      <c r="K74" s="51">
        <f t="shared" ref="K74:K94" si="20">J74*1.038</f>
        <v>3401.9931000000001</v>
      </c>
      <c r="L74" s="54">
        <v>1.002</v>
      </c>
      <c r="M74" s="51">
        <f t="shared" si="14"/>
        <v>3284.0048999999999</v>
      </c>
      <c r="N74" s="51">
        <f t="shared" si="15"/>
        <v>3408.7970862000002</v>
      </c>
      <c r="O74" s="50">
        <v>9418</v>
      </c>
      <c r="P74" s="51">
        <v>6554.89</v>
      </c>
      <c r="Q74" s="51">
        <f t="shared" ref="Q74:Q94" si="21">P74*1.038</f>
        <v>6803.9758200000006</v>
      </c>
      <c r="R74" s="54">
        <v>1.002</v>
      </c>
      <c r="S74" s="51">
        <f t="shared" si="16"/>
        <v>6567.9997800000001</v>
      </c>
      <c r="T74" s="51">
        <f t="shared" si="17"/>
        <v>6817.583771640001</v>
      </c>
      <c r="U74" s="51">
        <v>128217.1</v>
      </c>
      <c r="V74" s="52">
        <f t="shared" si="18"/>
        <v>982535.9</v>
      </c>
      <c r="W74" s="69">
        <f t="shared" ref="W74:W94" si="22">((C74*G74+I74*M74+O74*S74)+(C74*H74+I74*N74+O74*T74)*11)*1.5/100</f>
        <v>14736114.718699036</v>
      </c>
      <c r="X74" s="72">
        <f t="shared" ref="X74:X94" si="23">W74-U74</f>
        <v>14607897.618699037</v>
      </c>
    </row>
    <row r="75" spans="1:24" s="28" customFormat="1" ht="14.25" customHeight="1" x14ac:dyDescent="0.2">
      <c r="A75" s="14">
        <v>67</v>
      </c>
      <c r="B75" s="58" t="s">
        <v>73</v>
      </c>
      <c r="C75" s="50">
        <v>2</v>
      </c>
      <c r="D75" s="51">
        <v>13109.81</v>
      </c>
      <c r="E75" s="51">
        <f t="shared" si="19"/>
        <v>13607.98278</v>
      </c>
      <c r="F75" s="54">
        <v>1.44</v>
      </c>
      <c r="G75" s="51">
        <f t="shared" si="12"/>
        <v>18878.126399999997</v>
      </c>
      <c r="H75" s="51">
        <f t="shared" si="13"/>
        <v>19595.4952032</v>
      </c>
      <c r="I75" s="50">
        <v>1280</v>
      </c>
      <c r="J75" s="51">
        <v>3277.45</v>
      </c>
      <c r="K75" s="51">
        <f t="shared" si="20"/>
        <v>3401.9931000000001</v>
      </c>
      <c r="L75" s="54">
        <v>1.43</v>
      </c>
      <c r="M75" s="51">
        <f t="shared" si="14"/>
        <v>4686.7534999999998</v>
      </c>
      <c r="N75" s="51">
        <f t="shared" si="15"/>
        <v>4864.8501329999999</v>
      </c>
      <c r="O75" s="50">
        <v>1930</v>
      </c>
      <c r="P75" s="51">
        <v>6554.89</v>
      </c>
      <c r="Q75" s="51">
        <f t="shared" si="21"/>
        <v>6803.9758200000006</v>
      </c>
      <c r="R75" s="54">
        <v>1.5</v>
      </c>
      <c r="S75" s="51">
        <f t="shared" si="16"/>
        <v>9832.3350000000009</v>
      </c>
      <c r="T75" s="51">
        <f t="shared" si="17"/>
        <v>10205.963730000001</v>
      </c>
      <c r="U75" s="51">
        <v>0</v>
      </c>
      <c r="V75" s="52">
        <f t="shared" si="18"/>
        <v>310614</v>
      </c>
      <c r="W75" s="69">
        <f t="shared" si="22"/>
        <v>4659210.1205671569</v>
      </c>
      <c r="X75" s="72">
        <f t="shared" si="23"/>
        <v>4659210.1205671569</v>
      </c>
    </row>
    <row r="76" spans="1:24" s="28" customFormat="1" ht="14.25" customHeight="1" x14ac:dyDescent="0.2">
      <c r="A76" s="14">
        <v>68</v>
      </c>
      <c r="B76" s="58" t="s">
        <v>52</v>
      </c>
      <c r="C76" s="50">
        <v>10</v>
      </c>
      <c r="D76" s="51">
        <v>13109.81</v>
      </c>
      <c r="E76" s="51">
        <f t="shared" si="19"/>
        <v>13607.98278</v>
      </c>
      <c r="F76" s="54">
        <v>1.1519999999999999</v>
      </c>
      <c r="G76" s="51">
        <f t="shared" si="12"/>
        <v>15102.501119999999</v>
      </c>
      <c r="H76" s="51">
        <f t="shared" si="13"/>
        <v>15676.396162559999</v>
      </c>
      <c r="I76" s="50">
        <v>8120</v>
      </c>
      <c r="J76" s="51">
        <v>3277.45</v>
      </c>
      <c r="K76" s="51">
        <f t="shared" si="20"/>
        <v>3401.9931000000001</v>
      </c>
      <c r="L76" s="54">
        <v>1.1519999999999999</v>
      </c>
      <c r="M76" s="51">
        <f t="shared" si="14"/>
        <v>3775.6223999999993</v>
      </c>
      <c r="N76" s="51">
        <f t="shared" si="15"/>
        <v>3919.0960511999997</v>
      </c>
      <c r="O76" s="50">
        <v>15012</v>
      </c>
      <c r="P76" s="51">
        <v>6554.89</v>
      </c>
      <c r="Q76" s="51">
        <f t="shared" si="21"/>
        <v>6803.9758200000006</v>
      </c>
      <c r="R76" s="54">
        <v>1.1519999999999999</v>
      </c>
      <c r="S76" s="51">
        <f t="shared" si="16"/>
        <v>7551.2332799999995</v>
      </c>
      <c r="T76" s="51">
        <f t="shared" si="17"/>
        <v>7838.1801446400004</v>
      </c>
      <c r="U76" s="51">
        <v>199000</v>
      </c>
      <c r="V76" s="52">
        <f t="shared" si="18"/>
        <v>1790479.6</v>
      </c>
      <c r="W76" s="69">
        <f t="shared" si="22"/>
        <v>26854209.291214772</v>
      </c>
      <c r="X76" s="72">
        <f t="shared" si="23"/>
        <v>26655209.291214772</v>
      </c>
    </row>
    <row r="77" spans="1:24" s="28" customFormat="1" ht="14.25" customHeight="1" x14ac:dyDescent="0.2">
      <c r="A77" s="14">
        <v>69</v>
      </c>
      <c r="B77" s="58" t="s">
        <v>16</v>
      </c>
      <c r="C77" s="50">
        <v>5</v>
      </c>
      <c r="D77" s="51">
        <v>13109.81</v>
      </c>
      <c r="E77" s="51">
        <f t="shared" si="19"/>
        <v>13607.98278</v>
      </c>
      <c r="F77" s="54">
        <v>1</v>
      </c>
      <c r="G77" s="51">
        <f t="shared" si="12"/>
        <v>13109.81</v>
      </c>
      <c r="H77" s="51">
        <f t="shared" si="13"/>
        <v>13607.98278</v>
      </c>
      <c r="I77" s="50">
        <v>1590</v>
      </c>
      <c r="J77" s="51">
        <v>3277.45</v>
      </c>
      <c r="K77" s="51">
        <f t="shared" si="20"/>
        <v>3401.9931000000001</v>
      </c>
      <c r="L77" s="54">
        <v>1</v>
      </c>
      <c r="M77" s="51">
        <f t="shared" si="14"/>
        <v>3277.45</v>
      </c>
      <c r="N77" s="51">
        <f t="shared" si="15"/>
        <v>3401.9931000000001</v>
      </c>
      <c r="O77" s="50">
        <v>2563</v>
      </c>
      <c r="P77" s="51">
        <v>6554.89</v>
      </c>
      <c r="Q77" s="51">
        <f t="shared" si="21"/>
        <v>6803.9758200000006</v>
      </c>
      <c r="R77" s="54">
        <v>1</v>
      </c>
      <c r="S77" s="51">
        <f t="shared" si="16"/>
        <v>6554.89</v>
      </c>
      <c r="T77" s="51">
        <f t="shared" si="17"/>
        <v>6803.9758200000006</v>
      </c>
      <c r="U77" s="51">
        <v>3601435.2</v>
      </c>
      <c r="V77" s="52">
        <f t="shared" si="18"/>
        <v>277752.09999999998</v>
      </c>
      <c r="W77" s="69">
        <f t="shared" si="22"/>
        <v>4112259.9942774009</v>
      </c>
      <c r="X77" s="72">
        <f t="shared" si="23"/>
        <v>510824.79427740071</v>
      </c>
    </row>
    <row r="78" spans="1:24" s="28" customFormat="1" ht="14.25" customHeight="1" x14ac:dyDescent="0.2">
      <c r="A78" s="14">
        <v>70</v>
      </c>
      <c r="B78" s="58" t="s">
        <v>17</v>
      </c>
      <c r="C78" s="50">
        <v>3</v>
      </c>
      <c r="D78" s="51">
        <v>13109.81</v>
      </c>
      <c r="E78" s="51">
        <f t="shared" si="19"/>
        <v>13607.98278</v>
      </c>
      <c r="F78" s="54">
        <v>1</v>
      </c>
      <c r="G78" s="51">
        <f t="shared" si="12"/>
        <v>13109.81</v>
      </c>
      <c r="H78" s="51">
        <f t="shared" si="13"/>
        <v>13607.98278</v>
      </c>
      <c r="I78" s="50">
        <v>2000</v>
      </c>
      <c r="J78" s="51">
        <v>3277.45</v>
      </c>
      <c r="K78" s="51">
        <f t="shared" si="20"/>
        <v>3401.9931000000001</v>
      </c>
      <c r="L78" s="54">
        <v>1</v>
      </c>
      <c r="M78" s="51">
        <f t="shared" si="14"/>
        <v>3277.45</v>
      </c>
      <c r="N78" s="51">
        <f t="shared" si="15"/>
        <v>3401.9931000000001</v>
      </c>
      <c r="O78" s="50">
        <v>3445</v>
      </c>
      <c r="P78" s="51">
        <v>6554.89</v>
      </c>
      <c r="Q78" s="51">
        <f t="shared" si="21"/>
        <v>6803.9758200000006</v>
      </c>
      <c r="R78" s="54">
        <v>1</v>
      </c>
      <c r="S78" s="51">
        <f t="shared" si="16"/>
        <v>6554.89</v>
      </c>
      <c r="T78" s="51">
        <f t="shared" si="17"/>
        <v>6803.9758200000006</v>
      </c>
      <c r="U78" s="51">
        <v>65000</v>
      </c>
      <c r="V78" s="52">
        <f t="shared" si="18"/>
        <v>362370.4</v>
      </c>
      <c r="W78" s="69">
        <f t="shared" si="22"/>
        <v>5434581.0121595999</v>
      </c>
      <c r="X78" s="72">
        <f t="shared" si="23"/>
        <v>5369581.0121595999</v>
      </c>
    </row>
    <row r="79" spans="1:24" s="28" customFormat="1" ht="14.25" customHeight="1" x14ac:dyDescent="0.2">
      <c r="A79" s="14">
        <v>71</v>
      </c>
      <c r="B79" s="58" t="s">
        <v>18</v>
      </c>
      <c r="C79" s="50">
        <v>5</v>
      </c>
      <c r="D79" s="51">
        <v>13109.81</v>
      </c>
      <c r="E79" s="51">
        <f t="shared" si="19"/>
        <v>13607.98278</v>
      </c>
      <c r="F79" s="54">
        <v>1</v>
      </c>
      <c r="G79" s="51">
        <f t="shared" si="12"/>
        <v>13109.81</v>
      </c>
      <c r="H79" s="51">
        <f t="shared" si="13"/>
        <v>13607.98278</v>
      </c>
      <c r="I79" s="50">
        <v>1900</v>
      </c>
      <c r="J79" s="51">
        <v>3277.45</v>
      </c>
      <c r="K79" s="51">
        <f t="shared" si="20"/>
        <v>3401.9931000000001</v>
      </c>
      <c r="L79" s="54">
        <v>1</v>
      </c>
      <c r="M79" s="51">
        <f t="shared" si="14"/>
        <v>3277.45</v>
      </c>
      <c r="N79" s="51">
        <f t="shared" si="15"/>
        <v>3401.9931000000001</v>
      </c>
      <c r="O79" s="50">
        <v>3975</v>
      </c>
      <c r="P79" s="51">
        <v>6554.89</v>
      </c>
      <c r="Q79" s="51">
        <f t="shared" si="21"/>
        <v>6803.9758200000006</v>
      </c>
      <c r="R79" s="54">
        <v>1</v>
      </c>
      <c r="S79" s="51">
        <f t="shared" si="16"/>
        <v>6554.89</v>
      </c>
      <c r="T79" s="51">
        <f t="shared" si="17"/>
        <v>6803.9758200000006</v>
      </c>
      <c r="U79" s="51">
        <v>116894.39999999999</v>
      </c>
      <c r="V79" s="52">
        <f t="shared" si="18"/>
        <v>401819.2</v>
      </c>
      <c r="W79" s="69">
        <f t="shared" si="22"/>
        <v>6025534.9405859997</v>
      </c>
      <c r="X79" s="72">
        <f t="shared" si="23"/>
        <v>5908640.5405859994</v>
      </c>
    </row>
    <row r="80" spans="1:24" s="28" customFormat="1" ht="14.25" customHeight="1" x14ac:dyDescent="0.2">
      <c r="A80" s="14">
        <v>72</v>
      </c>
      <c r="B80" s="58" t="s">
        <v>65</v>
      </c>
      <c r="C80" s="50">
        <v>5</v>
      </c>
      <c r="D80" s="51">
        <v>13109.81</v>
      </c>
      <c r="E80" s="51">
        <f t="shared" si="19"/>
        <v>13607.98278</v>
      </c>
      <c r="F80" s="54">
        <v>1.4</v>
      </c>
      <c r="G80" s="51">
        <f t="shared" si="12"/>
        <v>18353.733999999997</v>
      </c>
      <c r="H80" s="51">
        <f t="shared" si="13"/>
        <v>19051.175891999999</v>
      </c>
      <c r="I80" s="50">
        <v>1906</v>
      </c>
      <c r="J80" s="51">
        <v>3277.45</v>
      </c>
      <c r="K80" s="51">
        <f t="shared" si="20"/>
        <v>3401.9931000000001</v>
      </c>
      <c r="L80" s="54">
        <v>1.4</v>
      </c>
      <c r="M80" s="51">
        <f t="shared" si="14"/>
        <v>4588.4299999999994</v>
      </c>
      <c r="N80" s="51">
        <f t="shared" si="15"/>
        <v>4762.7903399999996</v>
      </c>
      <c r="O80" s="50">
        <v>3740</v>
      </c>
      <c r="P80" s="51">
        <v>6554.89</v>
      </c>
      <c r="Q80" s="51">
        <f t="shared" si="21"/>
        <v>6803.9758200000006</v>
      </c>
      <c r="R80" s="54">
        <v>1.4</v>
      </c>
      <c r="S80" s="51">
        <f t="shared" si="16"/>
        <v>9176.8459999999995</v>
      </c>
      <c r="T80" s="51">
        <f t="shared" si="17"/>
        <v>9525.5661479999999</v>
      </c>
      <c r="U80" s="51">
        <v>4641925.51</v>
      </c>
      <c r="V80" s="52">
        <f t="shared" si="18"/>
        <v>540586.9</v>
      </c>
      <c r="W80" s="69">
        <f t="shared" si="22"/>
        <v>8039174.8284183005</v>
      </c>
      <c r="X80" s="72">
        <f t="shared" si="23"/>
        <v>3397249.3184183007</v>
      </c>
    </row>
    <row r="81" spans="1:24" s="28" customFormat="1" ht="14.25" customHeight="1" x14ac:dyDescent="0.2">
      <c r="A81" s="14">
        <v>73</v>
      </c>
      <c r="B81" s="58" t="s">
        <v>19</v>
      </c>
      <c r="C81" s="50">
        <v>80</v>
      </c>
      <c r="D81" s="51">
        <v>13109.81</v>
      </c>
      <c r="E81" s="51">
        <f t="shared" si="19"/>
        <v>13607.98278</v>
      </c>
      <c r="F81" s="53">
        <v>1</v>
      </c>
      <c r="G81" s="51">
        <f t="shared" si="12"/>
        <v>13109.81</v>
      </c>
      <c r="H81" s="51">
        <f t="shared" si="13"/>
        <v>13607.98278</v>
      </c>
      <c r="I81" s="50">
        <v>2270</v>
      </c>
      <c r="J81" s="51">
        <v>3277.45</v>
      </c>
      <c r="K81" s="51">
        <f t="shared" si="20"/>
        <v>3401.9931000000001</v>
      </c>
      <c r="L81" s="53">
        <v>1</v>
      </c>
      <c r="M81" s="51">
        <f t="shared" si="14"/>
        <v>3277.45</v>
      </c>
      <c r="N81" s="51">
        <f t="shared" si="15"/>
        <v>3401.9931000000001</v>
      </c>
      <c r="O81" s="50">
        <v>4040</v>
      </c>
      <c r="P81" s="51">
        <v>6554.89</v>
      </c>
      <c r="Q81" s="51">
        <f t="shared" si="21"/>
        <v>6803.9758200000006</v>
      </c>
      <c r="R81" s="53">
        <v>1</v>
      </c>
      <c r="S81" s="51">
        <f t="shared" si="16"/>
        <v>6554.89</v>
      </c>
      <c r="T81" s="51">
        <f t="shared" si="17"/>
        <v>6803.9758200000006</v>
      </c>
      <c r="U81" s="51">
        <v>6800</v>
      </c>
      <c r="V81" s="52">
        <f t="shared" si="18"/>
        <v>434268.6</v>
      </c>
      <c r="W81" s="69">
        <f t="shared" si="22"/>
        <v>6513927.4484130014</v>
      </c>
      <c r="X81" s="72">
        <f t="shared" si="23"/>
        <v>6507127.4484130014</v>
      </c>
    </row>
    <row r="82" spans="1:24" s="28" customFormat="1" ht="14.25" customHeight="1" x14ac:dyDescent="0.2">
      <c r="A82" s="14">
        <v>74</v>
      </c>
      <c r="B82" s="58" t="s">
        <v>53</v>
      </c>
      <c r="C82" s="50">
        <v>30</v>
      </c>
      <c r="D82" s="51">
        <v>13109.81</v>
      </c>
      <c r="E82" s="51">
        <f t="shared" si="19"/>
        <v>13607.98278</v>
      </c>
      <c r="F82" s="54">
        <v>1.1599999999999999</v>
      </c>
      <c r="G82" s="51">
        <f t="shared" si="12"/>
        <v>15207.379599999998</v>
      </c>
      <c r="H82" s="51">
        <f t="shared" si="13"/>
        <v>15785.2600248</v>
      </c>
      <c r="I82" s="50">
        <v>3350</v>
      </c>
      <c r="J82" s="51">
        <v>3277.45</v>
      </c>
      <c r="K82" s="51">
        <f t="shared" si="20"/>
        <v>3401.9931000000001</v>
      </c>
      <c r="L82" s="54">
        <v>1.1599999999999999</v>
      </c>
      <c r="M82" s="51">
        <f t="shared" si="14"/>
        <v>3801.8419999999996</v>
      </c>
      <c r="N82" s="51">
        <f t="shared" si="15"/>
        <v>3946.3119959999999</v>
      </c>
      <c r="O82" s="50">
        <v>8063</v>
      </c>
      <c r="P82" s="51">
        <v>6554.89</v>
      </c>
      <c r="Q82" s="51">
        <f t="shared" si="21"/>
        <v>6803.9758200000006</v>
      </c>
      <c r="R82" s="54">
        <v>1.1599999999999999</v>
      </c>
      <c r="S82" s="51">
        <f t="shared" si="16"/>
        <v>7603.6723999999995</v>
      </c>
      <c r="T82" s="51">
        <f t="shared" si="17"/>
        <v>7892.6119512000005</v>
      </c>
      <c r="U82" s="51">
        <v>2300000</v>
      </c>
      <c r="V82" s="52">
        <f t="shared" si="18"/>
        <v>927451</v>
      </c>
      <c r="W82" s="69">
        <f t="shared" si="22"/>
        <v>13877264.509466484</v>
      </c>
      <c r="X82" s="72">
        <f t="shared" si="23"/>
        <v>11577264.509466484</v>
      </c>
    </row>
    <row r="83" spans="1:24" s="28" customFormat="1" ht="14.25" customHeight="1" x14ac:dyDescent="0.2">
      <c r="A83" s="14">
        <v>75</v>
      </c>
      <c r="B83" s="58" t="s">
        <v>50</v>
      </c>
      <c r="C83" s="50">
        <v>10</v>
      </c>
      <c r="D83" s="51">
        <v>13109.81</v>
      </c>
      <c r="E83" s="51">
        <f t="shared" si="19"/>
        <v>13607.98278</v>
      </c>
      <c r="F83" s="54">
        <v>1</v>
      </c>
      <c r="G83" s="51">
        <f t="shared" si="12"/>
        <v>13109.81</v>
      </c>
      <c r="H83" s="51">
        <f t="shared" si="13"/>
        <v>13607.98278</v>
      </c>
      <c r="I83" s="50">
        <v>2010</v>
      </c>
      <c r="J83" s="51">
        <v>3277.45</v>
      </c>
      <c r="K83" s="51">
        <f t="shared" si="20"/>
        <v>3401.9931000000001</v>
      </c>
      <c r="L83" s="54">
        <v>1</v>
      </c>
      <c r="M83" s="51">
        <f t="shared" si="14"/>
        <v>3277.45</v>
      </c>
      <c r="N83" s="51">
        <f t="shared" si="15"/>
        <v>3401.9931000000001</v>
      </c>
      <c r="O83" s="50">
        <v>4491</v>
      </c>
      <c r="P83" s="51">
        <v>6554.89</v>
      </c>
      <c r="Q83" s="51">
        <f t="shared" si="21"/>
        <v>6803.9758200000006</v>
      </c>
      <c r="R83" s="54">
        <v>1</v>
      </c>
      <c r="S83" s="51">
        <f t="shared" si="16"/>
        <v>6554.89</v>
      </c>
      <c r="T83" s="51">
        <f t="shared" si="17"/>
        <v>6803.9758200000006</v>
      </c>
      <c r="U83" s="51">
        <v>1321700</v>
      </c>
      <c r="V83" s="52">
        <f t="shared" si="18"/>
        <v>450316.6</v>
      </c>
      <c r="W83" s="69">
        <f t="shared" si="22"/>
        <v>6734924.0793093005</v>
      </c>
      <c r="X83" s="72">
        <f t="shared" si="23"/>
        <v>5413224.0793093005</v>
      </c>
    </row>
    <row r="84" spans="1:24" s="28" customFormat="1" ht="14.25" customHeight="1" x14ac:dyDescent="0.2">
      <c r="A84" s="14">
        <v>76</v>
      </c>
      <c r="B84" s="58" t="s">
        <v>54</v>
      </c>
      <c r="C84" s="50">
        <v>10</v>
      </c>
      <c r="D84" s="51">
        <v>13109.81</v>
      </c>
      <c r="E84" s="51">
        <f t="shared" si="19"/>
        <v>13607.98278</v>
      </c>
      <c r="F84" s="54">
        <v>1.1499999999999999</v>
      </c>
      <c r="G84" s="51">
        <f t="shared" si="12"/>
        <v>15076.281499999999</v>
      </c>
      <c r="H84" s="51">
        <f t="shared" si="13"/>
        <v>15649.180197</v>
      </c>
      <c r="I84" s="50">
        <v>6810</v>
      </c>
      <c r="J84" s="51">
        <v>3277.45</v>
      </c>
      <c r="K84" s="51">
        <f t="shared" si="20"/>
        <v>3401.9931000000001</v>
      </c>
      <c r="L84" s="54">
        <v>1.1499999999999999</v>
      </c>
      <c r="M84" s="51">
        <f t="shared" si="14"/>
        <v>3769.0674999999997</v>
      </c>
      <c r="N84" s="51">
        <f t="shared" si="15"/>
        <v>3912.2920649999996</v>
      </c>
      <c r="O84" s="50">
        <v>14525</v>
      </c>
      <c r="P84" s="51">
        <v>6554.89</v>
      </c>
      <c r="Q84" s="51">
        <f t="shared" si="21"/>
        <v>6803.9758200000006</v>
      </c>
      <c r="R84" s="54">
        <v>1.1499999999999999</v>
      </c>
      <c r="S84" s="51">
        <f t="shared" si="16"/>
        <v>7538.1234999999997</v>
      </c>
      <c r="T84" s="51">
        <f t="shared" si="17"/>
        <v>7824.572193</v>
      </c>
      <c r="U84" s="51">
        <v>484700</v>
      </c>
      <c r="V84" s="52">
        <f t="shared" si="18"/>
        <v>1680756.3</v>
      </c>
      <c r="W84" s="69">
        <f t="shared" si="22"/>
        <v>25204073.803123418</v>
      </c>
      <c r="X84" s="72">
        <f t="shared" si="23"/>
        <v>24719373.803123418</v>
      </c>
    </row>
    <row r="85" spans="1:24" s="28" customFormat="1" ht="14.25" customHeight="1" x14ac:dyDescent="0.2">
      <c r="A85" s="14">
        <v>77</v>
      </c>
      <c r="B85" s="58" t="s">
        <v>20</v>
      </c>
      <c r="C85" s="50">
        <v>10</v>
      </c>
      <c r="D85" s="51">
        <v>13109.81</v>
      </c>
      <c r="E85" s="51">
        <f t="shared" si="19"/>
        <v>13607.98278</v>
      </c>
      <c r="F85" s="54">
        <v>1</v>
      </c>
      <c r="G85" s="51">
        <f t="shared" si="12"/>
        <v>13109.81</v>
      </c>
      <c r="H85" s="51">
        <f t="shared" si="13"/>
        <v>13607.98278</v>
      </c>
      <c r="I85" s="50">
        <v>2099</v>
      </c>
      <c r="J85" s="51">
        <v>3277.45</v>
      </c>
      <c r="K85" s="51">
        <f t="shared" si="20"/>
        <v>3401.9931000000001</v>
      </c>
      <c r="L85" s="54">
        <v>1</v>
      </c>
      <c r="M85" s="51">
        <f t="shared" si="14"/>
        <v>3277.45</v>
      </c>
      <c r="N85" s="51">
        <f t="shared" si="15"/>
        <v>3401.9931000000001</v>
      </c>
      <c r="O85" s="50">
        <v>3209</v>
      </c>
      <c r="P85" s="51">
        <v>6554.89</v>
      </c>
      <c r="Q85" s="51">
        <f t="shared" si="21"/>
        <v>6803.9758200000006</v>
      </c>
      <c r="R85" s="54">
        <v>1</v>
      </c>
      <c r="S85" s="51">
        <f t="shared" si="16"/>
        <v>6554.89</v>
      </c>
      <c r="T85" s="51">
        <f t="shared" si="17"/>
        <v>6803.9758200000006</v>
      </c>
      <c r="U85" s="51">
        <v>155368</v>
      </c>
      <c r="V85" s="52">
        <f t="shared" si="18"/>
        <v>348419.5</v>
      </c>
      <c r="W85" s="69">
        <f t="shared" si="22"/>
        <v>5223962.2038282016</v>
      </c>
      <c r="X85" s="72">
        <f t="shared" si="23"/>
        <v>5068594.2038282016</v>
      </c>
    </row>
    <row r="86" spans="1:24" s="28" customFormat="1" ht="14.25" customHeight="1" x14ac:dyDescent="0.2">
      <c r="A86" s="14">
        <v>78</v>
      </c>
      <c r="B86" s="58" t="s">
        <v>112</v>
      </c>
      <c r="C86" s="50">
        <v>110</v>
      </c>
      <c r="D86" s="51">
        <v>13109.81</v>
      </c>
      <c r="E86" s="51">
        <f t="shared" si="19"/>
        <v>13607.98278</v>
      </c>
      <c r="F86" s="54">
        <v>1</v>
      </c>
      <c r="G86" s="51">
        <f t="shared" si="12"/>
        <v>13109.81</v>
      </c>
      <c r="H86" s="51">
        <f t="shared" si="13"/>
        <v>13607.98278</v>
      </c>
      <c r="I86" s="50">
        <v>17059</v>
      </c>
      <c r="J86" s="51">
        <v>3277.45</v>
      </c>
      <c r="K86" s="51">
        <f t="shared" si="20"/>
        <v>3401.9931000000001</v>
      </c>
      <c r="L86" s="54">
        <v>1</v>
      </c>
      <c r="M86" s="51">
        <f t="shared" si="14"/>
        <v>3277.45</v>
      </c>
      <c r="N86" s="51">
        <f t="shared" si="15"/>
        <v>3401.9931000000001</v>
      </c>
      <c r="O86" s="50">
        <v>26950</v>
      </c>
      <c r="P86" s="51">
        <v>6554.89</v>
      </c>
      <c r="Q86" s="51">
        <f t="shared" si="21"/>
        <v>6803.9758200000006</v>
      </c>
      <c r="R86" s="54">
        <v>1</v>
      </c>
      <c r="S86" s="51">
        <f t="shared" si="16"/>
        <v>6554.89</v>
      </c>
      <c r="T86" s="51">
        <f t="shared" si="17"/>
        <v>6803.9758200000006</v>
      </c>
      <c r="U86" s="51">
        <v>4000</v>
      </c>
      <c r="V86" s="52">
        <f t="shared" si="18"/>
        <v>2905895.3</v>
      </c>
      <c r="W86" s="69">
        <f t="shared" si="22"/>
        <v>43588369.175620496</v>
      </c>
      <c r="X86" s="72">
        <f t="shared" si="23"/>
        <v>43584369.175620496</v>
      </c>
    </row>
    <row r="87" spans="1:24" s="28" customFormat="1" ht="14.25" customHeight="1" x14ac:dyDescent="0.2">
      <c r="A87" s="14">
        <v>79</v>
      </c>
      <c r="B87" s="58" t="s">
        <v>113</v>
      </c>
      <c r="C87" s="50">
        <v>160</v>
      </c>
      <c r="D87" s="51">
        <v>13109.81</v>
      </c>
      <c r="E87" s="51">
        <f t="shared" si="19"/>
        <v>13607.98278</v>
      </c>
      <c r="F87" s="53">
        <v>1</v>
      </c>
      <c r="G87" s="51">
        <f t="shared" si="12"/>
        <v>13109.81</v>
      </c>
      <c r="H87" s="51">
        <f t="shared" si="13"/>
        <v>13607.98278</v>
      </c>
      <c r="I87" s="50">
        <v>7453</v>
      </c>
      <c r="J87" s="51">
        <v>3277.45</v>
      </c>
      <c r="K87" s="51">
        <f t="shared" si="20"/>
        <v>3401.9931000000001</v>
      </c>
      <c r="L87" s="53">
        <v>1</v>
      </c>
      <c r="M87" s="51">
        <f t="shared" si="14"/>
        <v>3277.45</v>
      </c>
      <c r="N87" s="51">
        <f t="shared" si="15"/>
        <v>3401.9931000000001</v>
      </c>
      <c r="O87" s="50">
        <v>11880</v>
      </c>
      <c r="P87" s="51">
        <v>6554.89</v>
      </c>
      <c r="Q87" s="51">
        <f t="shared" si="21"/>
        <v>6803.9758200000006</v>
      </c>
      <c r="R87" s="53">
        <v>1</v>
      </c>
      <c r="S87" s="51">
        <f t="shared" si="16"/>
        <v>6554.89</v>
      </c>
      <c r="T87" s="51">
        <f t="shared" si="17"/>
        <v>6803.9758200000006</v>
      </c>
      <c r="U87" s="51">
        <v>3595014.83</v>
      </c>
      <c r="V87" s="52">
        <f t="shared" si="18"/>
        <v>1299990.7</v>
      </c>
      <c r="W87" s="69">
        <f t="shared" si="22"/>
        <v>19445935.6172655</v>
      </c>
      <c r="X87" s="72">
        <f t="shared" si="23"/>
        <v>15850920.7872655</v>
      </c>
    </row>
    <row r="88" spans="1:24" s="28" customFormat="1" ht="14.25" customHeight="1" x14ac:dyDescent="0.2">
      <c r="A88" s="14">
        <v>80</v>
      </c>
      <c r="B88" s="58" t="s">
        <v>86</v>
      </c>
      <c r="C88" s="50">
        <v>5</v>
      </c>
      <c r="D88" s="51">
        <v>13109.81</v>
      </c>
      <c r="E88" s="51">
        <f t="shared" si="19"/>
        <v>13607.98278</v>
      </c>
      <c r="F88" s="54">
        <v>1</v>
      </c>
      <c r="G88" s="51">
        <f t="shared" si="12"/>
        <v>13109.81</v>
      </c>
      <c r="H88" s="51">
        <f t="shared" si="13"/>
        <v>13607.98278</v>
      </c>
      <c r="I88" s="50">
        <v>918</v>
      </c>
      <c r="J88" s="51">
        <v>3277.45</v>
      </c>
      <c r="K88" s="51">
        <f t="shared" si="20"/>
        <v>3401.9931000000001</v>
      </c>
      <c r="L88" s="54">
        <v>1</v>
      </c>
      <c r="M88" s="51">
        <f t="shared" si="14"/>
        <v>3277.45</v>
      </c>
      <c r="N88" s="51">
        <f t="shared" si="15"/>
        <v>3401.9931000000001</v>
      </c>
      <c r="O88" s="50">
        <v>1918</v>
      </c>
      <c r="P88" s="51">
        <v>6554.89</v>
      </c>
      <c r="Q88" s="51">
        <f t="shared" si="21"/>
        <v>6803.9758200000006</v>
      </c>
      <c r="R88" s="54">
        <v>1</v>
      </c>
      <c r="S88" s="51">
        <f t="shared" si="16"/>
        <v>6554.89</v>
      </c>
      <c r="T88" s="51">
        <f t="shared" si="17"/>
        <v>6803.9758200000006</v>
      </c>
      <c r="U88" s="51">
        <v>152249</v>
      </c>
      <c r="V88" s="52">
        <f t="shared" si="18"/>
        <v>194450.8</v>
      </c>
      <c r="W88" s="69">
        <f t="shared" si="22"/>
        <v>2914478.6159559004</v>
      </c>
      <c r="X88" s="72">
        <f t="shared" si="23"/>
        <v>2762229.6159559004</v>
      </c>
    </row>
    <row r="89" spans="1:24" s="28" customFormat="1" ht="24.75" customHeight="1" x14ac:dyDescent="0.2">
      <c r="A89" s="14">
        <v>81</v>
      </c>
      <c r="B89" s="58" t="s">
        <v>74</v>
      </c>
      <c r="C89" s="50">
        <v>0</v>
      </c>
      <c r="D89" s="51">
        <v>13109.81</v>
      </c>
      <c r="E89" s="51">
        <f t="shared" si="19"/>
        <v>13607.98278</v>
      </c>
      <c r="F89" s="54">
        <v>1.27</v>
      </c>
      <c r="G89" s="51">
        <f t="shared" si="12"/>
        <v>16649.458699999999</v>
      </c>
      <c r="H89" s="51">
        <f t="shared" si="13"/>
        <v>17282.1381306</v>
      </c>
      <c r="I89" s="50">
        <v>300</v>
      </c>
      <c r="J89" s="51">
        <v>3277.45</v>
      </c>
      <c r="K89" s="51">
        <f t="shared" si="20"/>
        <v>3401.9931000000001</v>
      </c>
      <c r="L89" s="54">
        <v>1.27</v>
      </c>
      <c r="M89" s="51">
        <f t="shared" si="14"/>
        <v>4162.3615</v>
      </c>
      <c r="N89" s="51">
        <f t="shared" si="15"/>
        <v>4320.5312370000001</v>
      </c>
      <c r="O89" s="50">
        <v>853</v>
      </c>
      <c r="P89" s="51">
        <v>6554.89</v>
      </c>
      <c r="Q89" s="51">
        <f t="shared" si="21"/>
        <v>6803.9758200000006</v>
      </c>
      <c r="R89" s="54">
        <v>1.27</v>
      </c>
      <c r="S89" s="51">
        <f t="shared" si="16"/>
        <v>8324.7103000000006</v>
      </c>
      <c r="T89" s="51">
        <f t="shared" si="17"/>
        <v>8641.0492914000006</v>
      </c>
      <c r="U89" s="51">
        <v>1300995</v>
      </c>
      <c r="V89" s="52">
        <f t="shared" si="18"/>
        <v>104987.4</v>
      </c>
      <c r="W89" s="69">
        <f t="shared" si="22"/>
        <v>1555296.0737880934</v>
      </c>
      <c r="X89" s="72">
        <f t="shared" si="23"/>
        <v>254301.0737880934</v>
      </c>
    </row>
    <row r="90" spans="1:24" s="28" customFormat="1" ht="14.25" customHeight="1" x14ac:dyDescent="0.2">
      <c r="A90" s="14">
        <v>82</v>
      </c>
      <c r="B90" s="58" t="s">
        <v>87</v>
      </c>
      <c r="C90" s="50">
        <v>2</v>
      </c>
      <c r="D90" s="51">
        <v>13109.81</v>
      </c>
      <c r="E90" s="51">
        <f t="shared" si="19"/>
        <v>13607.98278</v>
      </c>
      <c r="F90" s="54">
        <v>1.5</v>
      </c>
      <c r="G90" s="51">
        <f t="shared" si="12"/>
        <v>19664.715</v>
      </c>
      <c r="H90" s="51">
        <f t="shared" si="13"/>
        <v>20411.974170000001</v>
      </c>
      <c r="I90" s="50">
        <v>104</v>
      </c>
      <c r="J90" s="51">
        <v>3277.45</v>
      </c>
      <c r="K90" s="51">
        <f t="shared" si="20"/>
        <v>3401.9931000000001</v>
      </c>
      <c r="L90" s="54">
        <v>1.5</v>
      </c>
      <c r="M90" s="51">
        <f t="shared" si="14"/>
        <v>4916.1749999999993</v>
      </c>
      <c r="N90" s="51">
        <f t="shared" si="15"/>
        <v>5102.9896500000004</v>
      </c>
      <c r="O90" s="50">
        <v>155</v>
      </c>
      <c r="P90" s="51">
        <v>6554.89</v>
      </c>
      <c r="Q90" s="51">
        <f t="shared" si="21"/>
        <v>6803.9758200000006</v>
      </c>
      <c r="R90" s="54">
        <v>1.5</v>
      </c>
      <c r="S90" s="51">
        <f t="shared" si="16"/>
        <v>9832.3350000000009</v>
      </c>
      <c r="T90" s="51">
        <f t="shared" si="17"/>
        <v>10205.963730000001</v>
      </c>
      <c r="U90" s="51">
        <v>93800</v>
      </c>
      <c r="V90" s="52">
        <f t="shared" si="18"/>
        <v>25856.5</v>
      </c>
      <c r="W90" s="69">
        <f t="shared" si="22"/>
        <v>386440.12958985002</v>
      </c>
      <c r="X90" s="72">
        <f t="shared" si="23"/>
        <v>292640.12958985002</v>
      </c>
    </row>
    <row r="91" spans="1:24" s="28" customFormat="1" ht="25.5" customHeight="1" x14ac:dyDescent="0.2">
      <c r="A91" s="14">
        <v>83</v>
      </c>
      <c r="B91" s="58" t="s">
        <v>114</v>
      </c>
      <c r="C91" s="50">
        <v>20</v>
      </c>
      <c r="D91" s="51">
        <v>13109.81</v>
      </c>
      <c r="E91" s="51">
        <f t="shared" si="19"/>
        <v>13607.98278</v>
      </c>
      <c r="F91" s="54">
        <v>1.5</v>
      </c>
      <c r="G91" s="51">
        <f t="shared" si="12"/>
        <v>19664.715</v>
      </c>
      <c r="H91" s="51">
        <f t="shared" si="13"/>
        <v>20411.974170000001</v>
      </c>
      <c r="I91" s="50">
        <v>3496</v>
      </c>
      <c r="J91" s="51">
        <v>3277.45</v>
      </c>
      <c r="K91" s="51">
        <f t="shared" si="20"/>
        <v>3401.9931000000001</v>
      </c>
      <c r="L91" s="54">
        <v>1.5</v>
      </c>
      <c r="M91" s="51">
        <f t="shared" si="14"/>
        <v>4916.1749999999993</v>
      </c>
      <c r="N91" s="51">
        <f t="shared" si="15"/>
        <v>5102.9896500000004</v>
      </c>
      <c r="O91" s="50">
        <v>7017</v>
      </c>
      <c r="P91" s="51">
        <v>6554.89</v>
      </c>
      <c r="Q91" s="51">
        <f t="shared" si="21"/>
        <v>6803.9758200000006</v>
      </c>
      <c r="R91" s="54">
        <v>1.5</v>
      </c>
      <c r="S91" s="51">
        <f t="shared" si="16"/>
        <v>9832.3350000000009</v>
      </c>
      <c r="T91" s="51">
        <f t="shared" si="17"/>
        <v>10205.963730000001</v>
      </c>
      <c r="U91" s="51">
        <v>300000</v>
      </c>
      <c r="V91" s="52">
        <f t="shared" si="18"/>
        <v>1075372.7</v>
      </c>
      <c r="W91" s="69">
        <f t="shared" si="22"/>
        <v>16126089.952804649</v>
      </c>
      <c r="X91" s="72">
        <f t="shared" si="23"/>
        <v>15826089.952804649</v>
      </c>
    </row>
    <row r="92" spans="1:24" s="28" customFormat="1" ht="22.5" customHeight="1" x14ac:dyDescent="0.2">
      <c r="A92" s="14">
        <v>84</v>
      </c>
      <c r="B92" s="58" t="s">
        <v>75</v>
      </c>
      <c r="C92" s="50">
        <v>0</v>
      </c>
      <c r="D92" s="51">
        <v>13109.81</v>
      </c>
      <c r="E92" s="51">
        <f t="shared" si="19"/>
        <v>13607.98278</v>
      </c>
      <c r="F92" s="54">
        <v>2</v>
      </c>
      <c r="G92" s="51">
        <f t="shared" si="12"/>
        <v>26219.62</v>
      </c>
      <c r="H92" s="51">
        <f t="shared" si="13"/>
        <v>27215.965560000001</v>
      </c>
      <c r="I92" s="50">
        <v>104</v>
      </c>
      <c r="J92" s="51">
        <v>3277.45</v>
      </c>
      <c r="K92" s="51">
        <f t="shared" si="20"/>
        <v>3401.9931000000001</v>
      </c>
      <c r="L92" s="54">
        <v>2</v>
      </c>
      <c r="M92" s="51">
        <f t="shared" si="14"/>
        <v>6554.9</v>
      </c>
      <c r="N92" s="51">
        <f t="shared" si="15"/>
        <v>6803.9862000000003</v>
      </c>
      <c r="O92" s="50">
        <v>192</v>
      </c>
      <c r="P92" s="51">
        <v>6554.89</v>
      </c>
      <c r="Q92" s="51">
        <f t="shared" si="21"/>
        <v>6803.9758200000006</v>
      </c>
      <c r="R92" s="54">
        <v>2</v>
      </c>
      <c r="S92" s="51">
        <f t="shared" si="16"/>
        <v>13109.78</v>
      </c>
      <c r="T92" s="51">
        <f t="shared" si="17"/>
        <v>13607.951640000001</v>
      </c>
      <c r="U92" s="51">
        <v>243150.44</v>
      </c>
      <c r="V92" s="52">
        <f t="shared" si="18"/>
        <v>39965.699999999997</v>
      </c>
      <c r="W92" s="69">
        <f t="shared" si="22"/>
        <v>595838.12154720013</v>
      </c>
      <c r="X92" s="72">
        <f t="shared" si="23"/>
        <v>352687.68154720013</v>
      </c>
    </row>
    <row r="93" spans="1:24" s="28" customFormat="1" ht="24" customHeight="1" x14ac:dyDescent="0.2">
      <c r="A93" s="14">
        <v>85</v>
      </c>
      <c r="B93" s="58" t="s">
        <v>115</v>
      </c>
      <c r="C93" s="50">
        <v>14</v>
      </c>
      <c r="D93" s="51">
        <v>13109.81</v>
      </c>
      <c r="E93" s="51">
        <f t="shared" si="19"/>
        <v>13607.98278</v>
      </c>
      <c r="F93" s="54">
        <v>1.5</v>
      </c>
      <c r="G93" s="51">
        <f t="shared" si="12"/>
        <v>19664.715</v>
      </c>
      <c r="H93" s="51">
        <f t="shared" si="13"/>
        <v>20411.974170000001</v>
      </c>
      <c r="I93" s="50">
        <v>1334</v>
      </c>
      <c r="J93" s="51">
        <v>3277.45</v>
      </c>
      <c r="K93" s="51">
        <f t="shared" si="20"/>
        <v>3401.9931000000001</v>
      </c>
      <c r="L93" s="54">
        <v>1.5</v>
      </c>
      <c r="M93" s="51">
        <f t="shared" si="14"/>
        <v>4916.1749999999993</v>
      </c>
      <c r="N93" s="51">
        <f t="shared" si="15"/>
        <v>5102.9896500000004</v>
      </c>
      <c r="O93" s="50">
        <v>2275</v>
      </c>
      <c r="P93" s="51">
        <v>6554.89</v>
      </c>
      <c r="Q93" s="51">
        <f t="shared" si="21"/>
        <v>6803.9758200000006</v>
      </c>
      <c r="R93" s="54">
        <v>1.5</v>
      </c>
      <c r="S93" s="51">
        <f t="shared" si="16"/>
        <v>9832.3350000000009</v>
      </c>
      <c r="T93" s="51">
        <f t="shared" si="17"/>
        <v>10205.963730000001</v>
      </c>
      <c r="U93" s="51">
        <v>35908.32</v>
      </c>
      <c r="V93" s="52">
        <f t="shared" si="18"/>
        <v>362666.9</v>
      </c>
      <c r="W93" s="69">
        <f t="shared" si="22"/>
        <v>5439465.0311179496</v>
      </c>
      <c r="X93" s="72">
        <f t="shared" si="23"/>
        <v>5403556.7111179493</v>
      </c>
    </row>
    <row r="94" spans="1:24" s="28" customFormat="1" ht="14.25" customHeight="1" x14ac:dyDescent="0.2">
      <c r="A94" s="30">
        <v>86</v>
      </c>
      <c r="B94" s="58" t="s">
        <v>116</v>
      </c>
      <c r="C94" s="50">
        <v>26</v>
      </c>
      <c r="D94" s="51">
        <v>13109.81</v>
      </c>
      <c r="E94" s="51">
        <f t="shared" si="19"/>
        <v>13607.98278</v>
      </c>
      <c r="F94" s="54">
        <v>1.4</v>
      </c>
      <c r="G94" s="51">
        <f t="shared" si="12"/>
        <v>18353.733999999997</v>
      </c>
      <c r="H94" s="51">
        <f t="shared" si="13"/>
        <v>19051.175891999999</v>
      </c>
      <c r="I94" s="50">
        <v>6</v>
      </c>
      <c r="J94" s="51">
        <v>3277.45</v>
      </c>
      <c r="K94" s="51">
        <f t="shared" si="20"/>
        <v>3401.9931000000001</v>
      </c>
      <c r="L94" s="54">
        <v>1.4</v>
      </c>
      <c r="M94" s="51">
        <f t="shared" si="14"/>
        <v>4588.4299999999994</v>
      </c>
      <c r="N94" s="51">
        <f t="shared" si="15"/>
        <v>4762.7903399999996</v>
      </c>
      <c r="O94" s="50">
        <v>6</v>
      </c>
      <c r="P94" s="51">
        <v>6554.89</v>
      </c>
      <c r="Q94" s="51">
        <f t="shared" si="21"/>
        <v>6803.9758200000006</v>
      </c>
      <c r="R94" s="54">
        <v>1.4</v>
      </c>
      <c r="S94" s="51">
        <f t="shared" si="16"/>
        <v>9176.8459999999995</v>
      </c>
      <c r="T94" s="51">
        <f t="shared" si="17"/>
        <v>9525.5661479999999</v>
      </c>
      <c r="U94" s="51">
        <v>0</v>
      </c>
      <c r="V94" s="52">
        <f t="shared" si="18"/>
        <v>6951.5</v>
      </c>
      <c r="W94" s="69">
        <f t="shared" si="22"/>
        <v>104271.84859979998</v>
      </c>
      <c r="X94" s="72">
        <f t="shared" si="23"/>
        <v>104271.84859979998</v>
      </c>
    </row>
    <row r="95" spans="1:24" s="28" customFormat="1" x14ac:dyDescent="0.2">
      <c r="C95" s="29"/>
      <c r="I95" s="29"/>
      <c r="J95" s="29"/>
      <c r="O95" s="29"/>
    </row>
    <row r="96" spans="1:24" s="28" customFormat="1" x14ac:dyDescent="0.2">
      <c r="C96" s="29"/>
      <c r="I96" s="29"/>
      <c r="J96" s="29"/>
      <c r="O96" s="29"/>
    </row>
    <row r="97" spans="3:15" s="28" customFormat="1" x14ac:dyDescent="0.2">
      <c r="C97" s="29"/>
      <c r="I97" s="29"/>
      <c r="J97" s="29"/>
      <c r="O97" s="29"/>
    </row>
    <row r="98" spans="3:15" s="28" customFormat="1" x14ac:dyDescent="0.2">
      <c r="C98" s="29"/>
      <c r="I98" s="29"/>
      <c r="J98" s="29"/>
      <c r="O98" s="29"/>
    </row>
    <row r="99" spans="3:15" s="28" customFormat="1" x14ac:dyDescent="0.2">
      <c r="C99" s="29"/>
      <c r="I99" s="29"/>
      <c r="J99" s="29"/>
      <c r="O99" s="29"/>
    </row>
    <row r="100" spans="3:15" s="28" customFormat="1" x14ac:dyDescent="0.2">
      <c r="C100" s="29"/>
      <c r="I100" s="29"/>
      <c r="J100" s="29"/>
      <c r="O100" s="29"/>
    </row>
    <row r="101" spans="3:15" s="28" customFormat="1" x14ac:dyDescent="0.2">
      <c r="C101" s="29"/>
      <c r="I101" s="29"/>
      <c r="J101" s="29"/>
      <c r="O101" s="29"/>
    </row>
    <row r="102" spans="3:15" s="28" customFormat="1" x14ac:dyDescent="0.2">
      <c r="C102" s="29"/>
      <c r="I102" s="29"/>
      <c r="J102" s="29"/>
      <c r="O102" s="29"/>
    </row>
    <row r="103" spans="3:15" s="28" customFormat="1" x14ac:dyDescent="0.2">
      <c r="C103" s="29"/>
      <c r="I103" s="29"/>
      <c r="J103" s="29"/>
      <c r="O103" s="29"/>
    </row>
    <row r="104" spans="3:15" s="28" customFormat="1" x14ac:dyDescent="0.2">
      <c r="C104" s="29"/>
      <c r="I104" s="29"/>
      <c r="J104" s="29"/>
      <c r="O104" s="29"/>
    </row>
    <row r="105" spans="3:15" s="28" customFormat="1" x14ac:dyDescent="0.2">
      <c r="C105" s="29"/>
      <c r="I105" s="29"/>
      <c r="J105" s="29"/>
      <c r="O105" s="29"/>
    </row>
    <row r="106" spans="3:15" s="28" customFormat="1" x14ac:dyDescent="0.2">
      <c r="C106" s="29"/>
      <c r="I106" s="29"/>
      <c r="J106" s="29"/>
      <c r="O106" s="29"/>
    </row>
    <row r="107" spans="3:15" s="28" customFormat="1" x14ac:dyDescent="0.2">
      <c r="C107" s="29"/>
      <c r="I107" s="29"/>
      <c r="J107" s="29"/>
      <c r="O107" s="29"/>
    </row>
    <row r="108" spans="3:15" s="28" customFormat="1" x14ac:dyDescent="0.2">
      <c r="C108" s="29"/>
      <c r="I108" s="29"/>
      <c r="J108" s="29"/>
      <c r="O108" s="29"/>
    </row>
    <row r="109" spans="3:15" s="28" customFormat="1" x14ac:dyDescent="0.2">
      <c r="C109" s="29"/>
      <c r="I109" s="29"/>
      <c r="J109" s="29"/>
      <c r="O109" s="29"/>
    </row>
    <row r="110" spans="3:15" s="28" customFormat="1" x14ac:dyDescent="0.2">
      <c r="C110" s="29"/>
      <c r="I110" s="29"/>
      <c r="J110" s="29"/>
      <c r="O110" s="29"/>
    </row>
    <row r="111" spans="3:15" s="28" customFormat="1" x14ac:dyDescent="0.2">
      <c r="C111" s="29"/>
      <c r="I111" s="29"/>
      <c r="J111" s="29"/>
      <c r="O111" s="29"/>
    </row>
    <row r="112" spans="3:15" s="28" customFormat="1" x14ac:dyDescent="0.2">
      <c r="C112" s="29"/>
      <c r="I112" s="29"/>
      <c r="J112" s="29"/>
      <c r="O112" s="29"/>
    </row>
    <row r="113" spans="3:15" s="28" customFormat="1" x14ac:dyDescent="0.2">
      <c r="C113" s="29"/>
      <c r="I113" s="29"/>
      <c r="J113" s="29"/>
      <c r="O113" s="29"/>
    </row>
    <row r="114" spans="3:15" s="28" customFormat="1" x14ac:dyDescent="0.2">
      <c r="C114" s="29"/>
      <c r="I114" s="29"/>
      <c r="J114" s="29"/>
      <c r="O114" s="29"/>
    </row>
    <row r="115" spans="3:15" s="28" customFormat="1" x14ac:dyDescent="0.2">
      <c r="C115" s="29"/>
      <c r="I115" s="29"/>
      <c r="J115" s="29"/>
      <c r="O115" s="29"/>
    </row>
    <row r="116" spans="3:15" s="28" customFormat="1" x14ac:dyDescent="0.2">
      <c r="C116" s="29"/>
      <c r="I116" s="29"/>
      <c r="J116" s="29"/>
      <c r="O116" s="29"/>
    </row>
    <row r="117" spans="3:15" s="28" customFormat="1" x14ac:dyDescent="0.2">
      <c r="C117" s="29"/>
      <c r="I117" s="29"/>
      <c r="J117" s="29"/>
      <c r="O117" s="29"/>
    </row>
    <row r="118" spans="3:15" s="28" customFormat="1" x14ac:dyDescent="0.2">
      <c r="C118" s="29"/>
      <c r="I118" s="29"/>
      <c r="J118" s="29"/>
      <c r="O118" s="29"/>
    </row>
    <row r="119" spans="3:15" s="28" customFormat="1" x14ac:dyDescent="0.2">
      <c r="C119" s="29"/>
      <c r="I119" s="29"/>
      <c r="J119" s="29"/>
      <c r="O119" s="29"/>
    </row>
    <row r="120" spans="3:15" s="28" customFormat="1" x14ac:dyDescent="0.2">
      <c r="C120" s="29"/>
      <c r="I120" s="29"/>
      <c r="J120" s="29"/>
      <c r="O120" s="29"/>
    </row>
    <row r="121" spans="3:15" s="28" customFormat="1" x14ac:dyDescent="0.2">
      <c r="C121" s="29"/>
      <c r="I121" s="29"/>
      <c r="J121" s="29"/>
      <c r="O121" s="29"/>
    </row>
    <row r="122" spans="3:15" s="28" customFormat="1" x14ac:dyDescent="0.2">
      <c r="C122" s="29"/>
      <c r="I122" s="29"/>
      <c r="J122" s="29"/>
      <c r="O122" s="29"/>
    </row>
    <row r="123" spans="3:15" s="28" customFormat="1" x14ac:dyDescent="0.2">
      <c r="C123" s="29"/>
      <c r="I123" s="29"/>
      <c r="J123" s="29"/>
      <c r="O123" s="29"/>
    </row>
    <row r="124" spans="3:15" s="28" customFormat="1" x14ac:dyDescent="0.2">
      <c r="C124" s="29"/>
      <c r="I124" s="29"/>
      <c r="J124" s="29"/>
      <c r="O124" s="29"/>
    </row>
    <row r="125" spans="3:15" s="28" customFormat="1" x14ac:dyDescent="0.2">
      <c r="C125" s="29"/>
      <c r="I125" s="29"/>
      <c r="J125" s="29"/>
      <c r="O125" s="29"/>
    </row>
    <row r="126" spans="3:15" s="28" customFormat="1" x14ac:dyDescent="0.2">
      <c r="C126" s="29"/>
      <c r="I126" s="29"/>
      <c r="J126" s="29"/>
      <c r="O126" s="29"/>
    </row>
    <row r="127" spans="3:15" s="28" customFormat="1" x14ac:dyDescent="0.2">
      <c r="C127" s="29"/>
      <c r="I127" s="29"/>
      <c r="J127" s="29"/>
      <c r="O127" s="29"/>
    </row>
    <row r="128" spans="3:15" s="28" customFormat="1" x14ac:dyDescent="0.2">
      <c r="C128" s="29"/>
      <c r="I128" s="29"/>
      <c r="J128" s="29"/>
      <c r="O128" s="29"/>
    </row>
    <row r="129" spans="3:15" s="28" customFormat="1" x14ac:dyDescent="0.2">
      <c r="C129" s="29"/>
      <c r="I129" s="29"/>
      <c r="J129" s="29"/>
      <c r="O129" s="29"/>
    </row>
    <row r="130" spans="3:15" s="28" customFormat="1" x14ac:dyDescent="0.2">
      <c r="C130" s="29"/>
      <c r="I130" s="29"/>
      <c r="J130" s="29"/>
      <c r="O130" s="29"/>
    </row>
    <row r="131" spans="3:15" s="28" customFormat="1" x14ac:dyDescent="0.2">
      <c r="C131" s="29"/>
      <c r="I131" s="29"/>
      <c r="J131" s="29"/>
      <c r="O131" s="29"/>
    </row>
    <row r="132" spans="3:15" s="28" customFormat="1" x14ac:dyDescent="0.2">
      <c r="C132" s="29"/>
      <c r="I132" s="29"/>
      <c r="J132" s="29"/>
      <c r="O132" s="29"/>
    </row>
    <row r="133" spans="3:15" s="28" customFormat="1" x14ac:dyDescent="0.2">
      <c r="C133" s="29"/>
      <c r="I133" s="29"/>
      <c r="J133" s="29"/>
      <c r="O133" s="29"/>
    </row>
    <row r="134" spans="3:15" s="28" customFormat="1" x14ac:dyDescent="0.2">
      <c r="C134" s="29"/>
      <c r="I134" s="29"/>
      <c r="J134" s="29"/>
      <c r="O134" s="29"/>
    </row>
    <row r="135" spans="3:15" s="28" customFormat="1" x14ac:dyDescent="0.2">
      <c r="C135" s="29"/>
      <c r="I135" s="29"/>
      <c r="J135" s="29"/>
      <c r="O135" s="29"/>
    </row>
    <row r="136" spans="3:15" s="28" customFormat="1" x14ac:dyDescent="0.2">
      <c r="C136" s="29"/>
      <c r="I136" s="29"/>
      <c r="J136" s="29"/>
      <c r="O136" s="29"/>
    </row>
    <row r="137" spans="3:15" s="28" customFormat="1" x14ac:dyDescent="0.2">
      <c r="C137" s="29"/>
      <c r="I137" s="29"/>
      <c r="J137" s="29"/>
      <c r="O137" s="29"/>
    </row>
    <row r="138" spans="3:15" s="28" customFormat="1" x14ac:dyDescent="0.2">
      <c r="C138" s="29"/>
      <c r="I138" s="29"/>
      <c r="J138" s="29"/>
      <c r="O138" s="29"/>
    </row>
    <row r="139" spans="3:15" s="28" customFormat="1" x14ac:dyDescent="0.2">
      <c r="C139" s="29"/>
      <c r="I139" s="29"/>
      <c r="J139" s="29"/>
      <c r="O139" s="29"/>
    </row>
    <row r="140" spans="3:15" s="28" customFormat="1" x14ac:dyDescent="0.2">
      <c r="C140" s="29"/>
      <c r="I140" s="29"/>
      <c r="J140" s="29"/>
      <c r="O140" s="29"/>
    </row>
    <row r="141" spans="3:15" s="28" customFormat="1" x14ac:dyDescent="0.2">
      <c r="C141" s="29"/>
      <c r="I141" s="29"/>
      <c r="J141" s="29"/>
      <c r="O141" s="29"/>
    </row>
    <row r="142" spans="3:15" s="28" customFormat="1" x14ac:dyDescent="0.2">
      <c r="C142" s="29"/>
      <c r="I142" s="29"/>
      <c r="J142" s="29"/>
      <c r="O142" s="29"/>
    </row>
    <row r="143" spans="3:15" s="28" customFormat="1" x14ac:dyDescent="0.2">
      <c r="C143" s="29"/>
      <c r="I143" s="29"/>
      <c r="J143" s="29"/>
      <c r="O143" s="29"/>
    </row>
    <row r="144" spans="3:15" s="28" customFormat="1" x14ac:dyDescent="0.2">
      <c r="C144" s="29"/>
      <c r="I144" s="29"/>
      <c r="J144" s="29"/>
      <c r="O144" s="29"/>
    </row>
    <row r="145" spans="3:15" s="28" customFormat="1" x14ac:dyDescent="0.2">
      <c r="C145" s="29"/>
      <c r="I145" s="29"/>
      <c r="J145" s="29"/>
      <c r="O145" s="29"/>
    </row>
    <row r="146" spans="3:15" s="28" customFormat="1" x14ac:dyDescent="0.2">
      <c r="C146" s="29"/>
      <c r="I146" s="29"/>
      <c r="J146" s="29"/>
      <c r="O146" s="29"/>
    </row>
    <row r="147" spans="3:15" s="28" customFormat="1" x14ac:dyDescent="0.2">
      <c r="C147" s="29"/>
      <c r="I147" s="29"/>
      <c r="J147" s="29"/>
      <c r="O147" s="29"/>
    </row>
    <row r="148" spans="3:15" s="28" customFormat="1" x14ac:dyDescent="0.2">
      <c r="C148" s="29"/>
      <c r="I148" s="29"/>
      <c r="J148" s="29"/>
      <c r="O148" s="29"/>
    </row>
    <row r="149" spans="3:15" s="28" customFormat="1" x14ac:dyDescent="0.2">
      <c r="C149" s="29"/>
      <c r="I149" s="29"/>
      <c r="J149" s="29"/>
      <c r="O149" s="29"/>
    </row>
    <row r="150" spans="3:15" s="28" customFormat="1" x14ac:dyDescent="0.2">
      <c r="C150" s="29"/>
      <c r="I150" s="29"/>
      <c r="J150" s="29"/>
      <c r="O150" s="29"/>
    </row>
    <row r="151" spans="3:15" s="28" customFormat="1" x14ac:dyDescent="0.2">
      <c r="C151" s="29"/>
      <c r="I151" s="29"/>
      <c r="J151" s="29"/>
      <c r="O151" s="29"/>
    </row>
    <row r="152" spans="3:15" s="28" customFormat="1" x14ac:dyDescent="0.2">
      <c r="C152" s="29"/>
      <c r="I152" s="29"/>
      <c r="J152" s="29"/>
      <c r="O152" s="29"/>
    </row>
    <row r="153" spans="3:15" s="28" customFormat="1" x14ac:dyDescent="0.2">
      <c r="C153" s="29"/>
      <c r="I153" s="29"/>
      <c r="J153" s="29"/>
      <c r="O153" s="29"/>
    </row>
    <row r="154" spans="3:15" s="28" customFormat="1" x14ac:dyDescent="0.2">
      <c r="C154" s="29"/>
      <c r="I154" s="29"/>
      <c r="J154" s="29"/>
      <c r="O154" s="29"/>
    </row>
    <row r="155" spans="3:15" s="28" customFormat="1" x14ac:dyDescent="0.2">
      <c r="C155" s="29"/>
      <c r="I155" s="29"/>
      <c r="J155" s="29"/>
      <c r="O155" s="29"/>
    </row>
    <row r="156" spans="3:15" s="28" customFormat="1" x14ac:dyDescent="0.2">
      <c r="C156" s="29"/>
      <c r="I156" s="29"/>
      <c r="J156" s="29"/>
      <c r="O156" s="29"/>
    </row>
    <row r="157" spans="3:15" s="28" customFormat="1" x14ac:dyDescent="0.2">
      <c r="C157" s="29"/>
      <c r="I157" s="29"/>
      <c r="J157" s="29"/>
      <c r="O157" s="29"/>
    </row>
    <row r="158" spans="3:15" s="28" customFormat="1" x14ac:dyDescent="0.2">
      <c r="C158" s="29"/>
      <c r="I158" s="29"/>
      <c r="J158" s="29"/>
      <c r="O158" s="29"/>
    </row>
    <row r="159" spans="3:15" s="28" customFormat="1" x14ac:dyDescent="0.2">
      <c r="C159" s="29"/>
      <c r="I159" s="29"/>
      <c r="J159" s="29"/>
      <c r="O159" s="29"/>
    </row>
    <row r="160" spans="3:15" s="28" customFormat="1" x14ac:dyDescent="0.2">
      <c r="C160" s="29"/>
      <c r="I160" s="29"/>
      <c r="J160" s="29"/>
      <c r="O160" s="29"/>
    </row>
    <row r="161" spans="3:15" s="28" customFormat="1" x14ac:dyDescent="0.2">
      <c r="C161" s="29"/>
      <c r="I161" s="29"/>
      <c r="J161" s="29"/>
      <c r="O161" s="29"/>
    </row>
    <row r="162" spans="3:15" s="28" customFormat="1" x14ac:dyDescent="0.2">
      <c r="C162" s="29"/>
      <c r="I162" s="29"/>
      <c r="J162" s="29"/>
      <c r="O162" s="29"/>
    </row>
    <row r="163" spans="3:15" s="28" customFormat="1" x14ac:dyDescent="0.2">
      <c r="C163" s="29"/>
      <c r="I163" s="29"/>
      <c r="J163" s="29"/>
      <c r="O163" s="29"/>
    </row>
    <row r="164" spans="3:15" s="28" customFormat="1" x14ac:dyDescent="0.2">
      <c r="C164" s="29"/>
      <c r="I164" s="29"/>
      <c r="J164" s="29"/>
      <c r="O164" s="29"/>
    </row>
    <row r="165" spans="3:15" s="28" customFormat="1" x14ac:dyDescent="0.2">
      <c r="C165" s="29"/>
      <c r="I165" s="29"/>
      <c r="J165" s="29"/>
      <c r="O165" s="29"/>
    </row>
    <row r="166" spans="3:15" s="28" customFormat="1" x14ac:dyDescent="0.2">
      <c r="C166" s="29"/>
      <c r="I166" s="29"/>
      <c r="J166" s="29"/>
      <c r="O166" s="29"/>
    </row>
    <row r="167" spans="3:15" s="28" customFormat="1" x14ac:dyDescent="0.2">
      <c r="C167" s="29"/>
      <c r="I167" s="29"/>
      <c r="J167" s="29"/>
      <c r="O167" s="29"/>
    </row>
    <row r="168" spans="3:15" s="28" customFormat="1" x14ac:dyDescent="0.2">
      <c r="C168" s="29"/>
      <c r="I168" s="29"/>
      <c r="J168" s="29"/>
      <c r="O168" s="29"/>
    </row>
    <row r="169" spans="3:15" s="28" customFormat="1" x14ac:dyDescent="0.2">
      <c r="C169" s="29"/>
      <c r="I169" s="29"/>
      <c r="J169" s="29"/>
      <c r="O169" s="29"/>
    </row>
    <row r="170" spans="3:15" s="28" customFormat="1" x14ac:dyDescent="0.2">
      <c r="C170" s="29"/>
      <c r="I170" s="29"/>
      <c r="J170" s="29"/>
      <c r="O170" s="29"/>
    </row>
    <row r="171" spans="3:15" s="28" customFormat="1" x14ac:dyDescent="0.2">
      <c r="C171" s="29"/>
      <c r="I171" s="29"/>
      <c r="J171" s="29"/>
      <c r="O171" s="29"/>
    </row>
    <row r="172" spans="3:15" s="28" customFormat="1" x14ac:dyDescent="0.2">
      <c r="C172" s="29"/>
      <c r="I172" s="29"/>
      <c r="J172" s="29"/>
      <c r="O172" s="29"/>
    </row>
    <row r="173" spans="3:15" s="28" customFormat="1" x14ac:dyDescent="0.2">
      <c r="C173" s="29"/>
      <c r="I173" s="29"/>
      <c r="J173" s="29"/>
      <c r="O173" s="29"/>
    </row>
    <row r="174" spans="3:15" s="28" customFormat="1" x14ac:dyDescent="0.2">
      <c r="C174" s="29"/>
      <c r="I174" s="29"/>
      <c r="J174" s="29"/>
      <c r="O174" s="29"/>
    </row>
    <row r="175" spans="3:15" s="28" customFormat="1" x14ac:dyDescent="0.2">
      <c r="C175" s="29"/>
      <c r="I175" s="29"/>
      <c r="J175" s="29"/>
      <c r="O175" s="29"/>
    </row>
    <row r="176" spans="3:15" s="28" customFormat="1" x14ac:dyDescent="0.2">
      <c r="C176" s="29"/>
      <c r="I176" s="29"/>
      <c r="J176" s="29"/>
      <c r="O176" s="29"/>
    </row>
    <row r="177" spans="3:15" s="28" customFormat="1" x14ac:dyDescent="0.2">
      <c r="C177" s="29"/>
      <c r="I177" s="29"/>
      <c r="J177" s="29"/>
      <c r="O177" s="29"/>
    </row>
    <row r="178" spans="3:15" s="28" customFormat="1" x14ac:dyDescent="0.2">
      <c r="C178" s="29"/>
      <c r="I178" s="29"/>
      <c r="J178" s="29"/>
      <c r="O178" s="29"/>
    </row>
    <row r="179" spans="3:15" s="28" customFormat="1" x14ac:dyDescent="0.2">
      <c r="C179" s="29"/>
      <c r="I179" s="29"/>
      <c r="J179" s="29"/>
      <c r="O179" s="29"/>
    </row>
    <row r="180" spans="3:15" s="28" customFormat="1" x14ac:dyDescent="0.2">
      <c r="C180" s="29"/>
      <c r="I180" s="29"/>
      <c r="J180" s="29"/>
      <c r="O180" s="29"/>
    </row>
    <row r="181" spans="3:15" s="28" customFormat="1" x14ac:dyDescent="0.2">
      <c r="C181" s="29"/>
      <c r="I181" s="29"/>
      <c r="J181" s="29"/>
      <c r="O181" s="29"/>
    </row>
    <row r="182" spans="3:15" s="28" customFormat="1" x14ac:dyDescent="0.2">
      <c r="C182" s="29"/>
      <c r="I182" s="29"/>
      <c r="J182" s="29"/>
      <c r="O182" s="29"/>
    </row>
    <row r="183" spans="3:15" s="28" customFormat="1" x14ac:dyDescent="0.2">
      <c r="C183" s="29"/>
      <c r="I183" s="29"/>
      <c r="J183" s="29"/>
      <c r="O183" s="29"/>
    </row>
    <row r="184" spans="3:15" s="28" customFormat="1" x14ac:dyDescent="0.2">
      <c r="C184" s="29"/>
      <c r="I184" s="29"/>
      <c r="J184" s="29"/>
      <c r="O184" s="29"/>
    </row>
    <row r="185" spans="3:15" s="28" customFormat="1" x14ac:dyDescent="0.2">
      <c r="C185" s="29"/>
      <c r="I185" s="29"/>
      <c r="J185" s="29"/>
      <c r="O185" s="29"/>
    </row>
    <row r="186" spans="3:15" s="28" customFormat="1" x14ac:dyDescent="0.2">
      <c r="C186" s="29"/>
      <c r="I186" s="29"/>
      <c r="J186" s="29"/>
      <c r="O186" s="29"/>
    </row>
    <row r="187" spans="3:15" s="28" customFormat="1" x14ac:dyDescent="0.2">
      <c r="C187" s="29"/>
      <c r="I187" s="29"/>
      <c r="J187" s="29"/>
      <c r="O187" s="29"/>
    </row>
    <row r="188" spans="3:15" s="28" customFormat="1" x14ac:dyDescent="0.2">
      <c r="C188" s="29"/>
      <c r="I188" s="29"/>
      <c r="J188" s="29"/>
      <c r="O188" s="29"/>
    </row>
    <row r="189" spans="3:15" s="28" customFormat="1" x14ac:dyDescent="0.2">
      <c r="C189" s="29"/>
      <c r="I189" s="29"/>
      <c r="J189" s="29"/>
      <c r="O189" s="29"/>
    </row>
    <row r="190" spans="3:15" s="28" customFormat="1" x14ac:dyDescent="0.2">
      <c r="C190" s="29"/>
      <c r="I190" s="29"/>
      <c r="J190" s="29"/>
      <c r="O190" s="29"/>
    </row>
    <row r="191" spans="3:15" s="28" customFormat="1" x14ac:dyDescent="0.2">
      <c r="C191" s="29"/>
      <c r="I191" s="29"/>
      <c r="J191" s="29"/>
      <c r="O191" s="29"/>
    </row>
    <row r="192" spans="3:15" s="28" customFormat="1" x14ac:dyDescent="0.2">
      <c r="C192" s="29"/>
      <c r="I192" s="29"/>
      <c r="J192" s="29"/>
      <c r="O192" s="29"/>
    </row>
    <row r="193" spans="3:15" s="28" customFormat="1" x14ac:dyDescent="0.2">
      <c r="C193" s="29"/>
      <c r="I193" s="29"/>
      <c r="J193" s="29"/>
      <c r="O193" s="29"/>
    </row>
    <row r="194" spans="3:15" s="28" customFormat="1" x14ac:dyDescent="0.2">
      <c r="C194" s="29"/>
      <c r="I194" s="29"/>
      <c r="J194" s="29"/>
      <c r="O194" s="29"/>
    </row>
    <row r="195" spans="3:15" s="28" customFormat="1" x14ac:dyDescent="0.2">
      <c r="C195" s="29"/>
      <c r="I195" s="29"/>
      <c r="J195" s="29"/>
      <c r="O195" s="29"/>
    </row>
    <row r="196" spans="3:15" s="28" customFormat="1" x14ac:dyDescent="0.2">
      <c r="C196" s="29"/>
      <c r="I196" s="29"/>
      <c r="J196" s="29"/>
      <c r="O196" s="29"/>
    </row>
    <row r="197" spans="3:15" s="28" customFormat="1" x14ac:dyDescent="0.2">
      <c r="C197" s="29"/>
      <c r="I197" s="29"/>
      <c r="J197" s="29"/>
      <c r="O197" s="29"/>
    </row>
    <row r="198" spans="3:15" s="28" customFormat="1" x14ac:dyDescent="0.2">
      <c r="C198" s="29"/>
      <c r="I198" s="29"/>
      <c r="J198" s="29"/>
      <c r="O198" s="29"/>
    </row>
    <row r="199" spans="3:15" s="28" customFormat="1" x14ac:dyDescent="0.2">
      <c r="C199" s="29"/>
      <c r="I199" s="29"/>
      <c r="J199" s="29"/>
      <c r="O199" s="29"/>
    </row>
    <row r="200" spans="3:15" s="28" customFormat="1" x14ac:dyDescent="0.2">
      <c r="C200" s="29"/>
      <c r="I200" s="29"/>
      <c r="J200" s="29"/>
      <c r="O200" s="29"/>
    </row>
    <row r="201" spans="3:15" s="28" customFormat="1" x14ac:dyDescent="0.2">
      <c r="C201" s="29"/>
      <c r="I201" s="29"/>
      <c r="J201" s="29"/>
      <c r="O201" s="29"/>
    </row>
    <row r="202" spans="3:15" s="28" customFormat="1" x14ac:dyDescent="0.2">
      <c r="C202" s="29"/>
      <c r="I202" s="29"/>
      <c r="J202" s="29"/>
      <c r="O202" s="29"/>
    </row>
    <row r="203" spans="3:15" s="28" customFormat="1" x14ac:dyDescent="0.2">
      <c r="C203" s="29"/>
      <c r="I203" s="29"/>
      <c r="J203" s="29"/>
      <c r="O203" s="29"/>
    </row>
    <row r="204" spans="3:15" s="28" customFormat="1" x14ac:dyDescent="0.2">
      <c r="C204" s="29"/>
      <c r="I204" s="29"/>
      <c r="J204" s="29"/>
      <c r="O204" s="29"/>
    </row>
    <row r="205" spans="3:15" s="28" customFormat="1" x14ac:dyDescent="0.2">
      <c r="C205" s="29"/>
      <c r="I205" s="29"/>
      <c r="J205" s="29"/>
      <c r="O205" s="29"/>
    </row>
    <row r="206" spans="3:15" s="28" customFormat="1" x14ac:dyDescent="0.2">
      <c r="C206" s="29"/>
      <c r="I206" s="29"/>
      <c r="J206" s="29"/>
      <c r="O206" s="29"/>
    </row>
    <row r="207" spans="3:15" s="28" customFormat="1" x14ac:dyDescent="0.2">
      <c r="C207" s="29"/>
      <c r="I207" s="29"/>
      <c r="J207" s="29"/>
      <c r="O207" s="29"/>
    </row>
    <row r="208" spans="3:15" s="28" customFormat="1" x14ac:dyDescent="0.2">
      <c r="C208" s="29"/>
      <c r="I208" s="29"/>
      <c r="J208" s="29"/>
      <c r="O208" s="29"/>
    </row>
    <row r="209" spans="3:15" s="28" customFormat="1" x14ac:dyDescent="0.2">
      <c r="C209" s="29"/>
      <c r="I209" s="29"/>
      <c r="J209" s="29"/>
      <c r="O209" s="29"/>
    </row>
    <row r="210" spans="3:15" s="28" customFormat="1" x14ac:dyDescent="0.2">
      <c r="C210" s="29"/>
      <c r="I210" s="29"/>
      <c r="J210" s="29"/>
      <c r="O210" s="29"/>
    </row>
    <row r="211" spans="3:15" s="28" customFormat="1" x14ac:dyDescent="0.2">
      <c r="C211" s="29"/>
      <c r="I211" s="29"/>
      <c r="J211" s="29"/>
      <c r="O211" s="29"/>
    </row>
    <row r="212" spans="3:15" s="28" customFormat="1" x14ac:dyDescent="0.2">
      <c r="C212" s="29"/>
      <c r="I212" s="29"/>
      <c r="J212" s="29"/>
      <c r="O212" s="29"/>
    </row>
    <row r="213" spans="3:15" s="28" customFormat="1" x14ac:dyDescent="0.2">
      <c r="C213" s="29"/>
      <c r="I213" s="29"/>
      <c r="J213" s="29"/>
      <c r="O213" s="29"/>
    </row>
    <row r="214" spans="3:15" s="28" customFormat="1" x14ac:dyDescent="0.2">
      <c r="C214" s="29"/>
      <c r="I214" s="29"/>
      <c r="J214" s="29"/>
      <c r="O214" s="29"/>
    </row>
    <row r="215" spans="3:15" s="28" customFormat="1" x14ac:dyDescent="0.2">
      <c r="C215" s="29"/>
      <c r="I215" s="29"/>
      <c r="J215" s="29"/>
      <c r="O215" s="29"/>
    </row>
    <row r="216" spans="3:15" s="28" customFormat="1" x14ac:dyDescent="0.2">
      <c r="C216" s="29"/>
      <c r="I216" s="29"/>
      <c r="J216" s="29"/>
      <c r="O216" s="29"/>
    </row>
    <row r="217" spans="3:15" s="28" customFormat="1" x14ac:dyDescent="0.2">
      <c r="C217" s="29"/>
      <c r="I217" s="29"/>
      <c r="J217" s="29"/>
      <c r="O217" s="29"/>
    </row>
    <row r="218" spans="3:15" s="28" customFormat="1" x14ac:dyDescent="0.2">
      <c r="C218" s="29"/>
      <c r="I218" s="29"/>
      <c r="J218" s="29"/>
      <c r="O218" s="29"/>
    </row>
    <row r="219" spans="3:15" s="28" customFormat="1" x14ac:dyDescent="0.2">
      <c r="C219" s="29"/>
      <c r="I219" s="29"/>
      <c r="J219" s="29"/>
      <c r="O219" s="29"/>
    </row>
    <row r="220" spans="3:15" s="28" customFormat="1" x14ac:dyDescent="0.2">
      <c r="C220" s="29"/>
      <c r="I220" s="29"/>
      <c r="J220" s="29"/>
      <c r="O220" s="29"/>
    </row>
    <row r="221" spans="3:15" s="28" customFormat="1" x14ac:dyDescent="0.2">
      <c r="C221" s="29"/>
      <c r="I221" s="29"/>
      <c r="J221" s="29"/>
      <c r="O221" s="29"/>
    </row>
    <row r="222" spans="3:15" s="28" customFormat="1" x14ac:dyDescent="0.2">
      <c r="C222" s="29"/>
      <c r="I222" s="29"/>
      <c r="J222" s="29"/>
      <c r="O222" s="29"/>
    </row>
    <row r="223" spans="3:15" s="28" customFormat="1" x14ac:dyDescent="0.2">
      <c r="C223" s="29"/>
      <c r="I223" s="29"/>
      <c r="J223" s="29"/>
      <c r="O223" s="29"/>
    </row>
    <row r="224" spans="3:15" s="28" customFormat="1" x14ac:dyDescent="0.2">
      <c r="C224" s="29"/>
      <c r="I224" s="29"/>
      <c r="J224" s="29"/>
      <c r="O224" s="29"/>
    </row>
    <row r="225" spans="3:15" s="28" customFormat="1" x14ac:dyDescent="0.2">
      <c r="C225" s="29"/>
      <c r="I225" s="29"/>
      <c r="J225" s="29"/>
      <c r="O225" s="29"/>
    </row>
    <row r="226" spans="3:15" s="28" customFormat="1" x14ac:dyDescent="0.2">
      <c r="C226" s="29"/>
      <c r="I226" s="29"/>
      <c r="J226" s="29"/>
      <c r="O226" s="29"/>
    </row>
    <row r="227" spans="3:15" s="28" customFormat="1" x14ac:dyDescent="0.2">
      <c r="C227" s="29"/>
      <c r="I227" s="29"/>
      <c r="J227" s="29"/>
      <c r="O227" s="29"/>
    </row>
    <row r="228" spans="3:15" s="28" customFormat="1" x14ac:dyDescent="0.2">
      <c r="C228" s="29"/>
      <c r="I228" s="29"/>
      <c r="J228" s="29"/>
      <c r="O228" s="29"/>
    </row>
    <row r="229" spans="3:15" s="28" customFormat="1" x14ac:dyDescent="0.2">
      <c r="C229" s="29"/>
      <c r="I229" s="29"/>
      <c r="J229" s="29"/>
      <c r="O229" s="29"/>
    </row>
    <row r="230" spans="3:15" s="28" customFormat="1" x14ac:dyDescent="0.2">
      <c r="C230" s="29"/>
      <c r="I230" s="29"/>
      <c r="J230" s="29"/>
      <c r="O230" s="29"/>
    </row>
    <row r="231" spans="3:15" s="28" customFormat="1" x14ac:dyDescent="0.2">
      <c r="C231" s="29"/>
      <c r="I231" s="29"/>
      <c r="J231" s="29"/>
      <c r="O231" s="29"/>
    </row>
    <row r="232" spans="3:15" s="28" customFormat="1" x14ac:dyDescent="0.2">
      <c r="C232" s="29"/>
      <c r="I232" s="29"/>
      <c r="J232" s="29"/>
      <c r="O232" s="29"/>
    </row>
    <row r="233" spans="3:15" s="28" customFormat="1" x14ac:dyDescent="0.2">
      <c r="C233" s="29"/>
      <c r="I233" s="29"/>
      <c r="J233" s="29"/>
      <c r="O233" s="29"/>
    </row>
    <row r="234" spans="3:15" s="28" customFormat="1" x14ac:dyDescent="0.2">
      <c r="C234" s="29"/>
      <c r="I234" s="29"/>
      <c r="J234" s="29"/>
      <c r="O234" s="29"/>
    </row>
    <row r="235" spans="3:15" s="28" customFormat="1" x14ac:dyDescent="0.2">
      <c r="C235" s="29"/>
      <c r="I235" s="29"/>
      <c r="J235" s="29"/>
      <c r="O235" s="29"/>
    </row>
    <row r="236" spans="3:15" s="28" customFormat="1" x14ac:dyDescent="0.2">
      <c r="C236" s="29"/>
      <c r="I236" s="29"/>
      <c r="J236" s="29"/>
      <c r="O236" s="29"/>
    </row>
    <row r="237" spans="3:15" s="28" customFormat="1" x14ac:dyDescent="0.2">
      <c r="C237" s="29"/>
      <c r="I237" s="29"/>
      <c r="J237" s="29"/>
      <c r="O237" s="29"/>
    </row>
  </sheetData>
  <mergeCells count="12">
    <mergeCell ref="A3:V3"/>
    <mergeCell ref="A4:A5"/>
    <mergeCell ref="B4:B5"/>
    <mergeCell ref="C4:C5"/>
    <mergeCell ref="D4:H4"/>
    <mergeCell ref="W4:W5"/>
    <mergeCell ref="I4:I5"/>
    <mergeCell ref="O4:O5"/>
    <mergeCell ref="P4:T4"/>
    <mergeCell ref="U4:U5"/>
    <mergeCell ref="J4:N4"/>
    <mergeCell ref="V4:V5"/>
  </mergeCells>
  <pageMargins left="0.2" right="0.2" top="0.75" bottom="0.75" header="0.31" footer="0.31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zoomScaleNormal="100" workbookViewId="0">
      <pane ySplit="4" topLeftCell="A73" activePane="bottomLeft" state="frozen"/>
      <selection activeCell="G105" sqref="G105:G106"/>
      <selection pane="bottomLeft" activeCell="O1" sqref="O1:R1048576"/>
    </sheetView>
  </sheetViews>
  <sheetFormatPr defaultRowHeight="12.75" x14ac:dyDescent="0.2"/>
  <cols>
    <col min="1" max="1" width="3.85546875" customWidth="1"/>
    <col min="2" max="2" width="31.5703125" customWidth="1"/>
    <col min="3" max="3" width="10.85546875" style="23" customWidth="1"/>
    <col min="4" max="4" width="8.7109375" style="23" customWidth="1"/>
    <col min="5" max="5" width="10.42578125" style="23" customWidth="1"/>
    <col min="6" max="6" width="10.85546875" customWidth="1"/>
    <col min="7" max="7" width="10.5703125" customWidth="1"/>
    <col min="8" max="8" width="12" customWidth="1"/>
    <col min="9" max="9" width="13.42578125" customWidth="1"/>
    <col min="10" max="10" width="14.5703125" customWidth="1"/>
    <col min="11" max="11" width="12.140625" customWidth="1"/>
    <col min="12" max="12" width="23.5703125" customWidth="1"/>
    <col min="13" max="13" width="16" customWidth="1"/>
  </cols>
  <sheetData>
    <row r="1" spans="1:14" ht="18" customHeight="1" x14ac:dyDescent="0.2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82</v>
      </c>
    </row>
    <row r="2" spans="1:14" ht="80.25" customHeight="1" x14ac:dyDescent="0.2">
      <c r="A2" s="94" t="s">
        <v>147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26.25" customHeight="1" x14ac:dyDescent="0.2">
      <c r="A3" s="95" t="s">
        <v>77</v>
      </c>
      <c r="B3" s="95" t="s">
        <v>2</v>
      </c>
      <c r="C3" s="102" t="s">
        <v>104</v>
      </c>
      <c r="D3" s="98" t="s">
        <v>117</v>
      </c>
      <c r="E3" s="100"/>
      <c r="F3" s="98" t="s">
        <v>83</v>
      </c>
      <c r="G3" s="99"/>
      <c r="H3" s="99"/>
      <c r="I3" s="99"/>
      <c r="J3" s="100"/>
      <c r="K3" s="95" t="s">
        <v>152</v>
      </c>
      <c r="L3" s="95" t="s">
        <v>122</v>
      </c>
      <c r="M3" s="93" t="s">
        <v>120</v>
      </c>
    </row>
    <row r="4" spans="1:14" ht="134.25" customHeight="1" x14ac:dyDescent="0.2">
      <c r="A4" s="97"/>
      <c r="B4" s="97"/>
      <c r="C4" s="92"/>
      <c r="D4" s="65" t="s">
        <v>118</v>
      </c>
      <c r="E4" s="3" t="s">
        <v>119</v>
      </c>
      <c r="F4" s="3" t="s">
        <v>148</v>
      </c>
      <c r="G4" s="3" t="s">
        <v>149</v>
      </c>
      <c r="H4" s="3" t="s">
        <v>103</v>
      </c>
      <c r="I4" s="3" t="s">
        <v>150</v>
      </c>
      <c r="J4" s="3" t="s">
        <v>151</v>
      </c>
      <c r="K4" s="97"/>
      <c r="L4" s="103"/>
      <c r="M4" s="93"/>
    </row>
    <row r="5" spans="1:14" x14ac:dyDescent="0.2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7"/>
    </row>
    <row r="6" spans="1:14" x14ac:dyDescent="0.2">
      <c r="A6" s="14"/>
      <c r="B6" s="15" t="s">
        <v>3</v>
      </c>
      <c r="C6" s="79">
        <f>SUM(C8:C93)</f>
        <v>54</v>
      </c>
      <c r="D6" s="79">
        <f>SUM(D8:D93)</f>
        <v>4</v>
      </c>
      <c r="E6" s="79">
        <f>SUM(E8:E93)</f>
        <v>50</v>
      </c>
      <c r="F6" s="13"/>
      <c r="G6" s="13"/>
      <c r="H6" s="13"/>
      <c r="I6" s="13"/>
      <c r="J6" s="13"/>
      <c r="K6" s="24">
        <f>SUM(K8:K93)</f>
        <v>647.82000000000005</v>
      </c>
      <c r="L6" s="26">
        <f>SUM(L8:L93)</f>
        <v>187.30000000000004</v>
      </c>
      <c r="M6" s="68">
        <f>SUM(M8:M93)</f>
        <v>2796.9902705969998</v>
      </c>
      <c r="N6" s="68">
        <f t="shared" ref="N6" si="0">SUM(N8:N93)</f>
        <v>2149.1702705970001</v>
      </c>
    </row>
    <row r="7" spans="1:14" ht="11.25" customHeight="1" x14ac:dyDescent="0.2">
      <c r="A7" s="14"/>
      <c r="B7" s="6"/>
      <c r="C7" s="10"/>
      <c r="D7" s="10"/>
      <c r="E7" s="10"/>
      <c r="F7" s="9"/>
      <c r="G7" s="9"/>
      <c r="H7" s="9"/>
      <c r="I7" s="9"/>
      <c r="J7" s="9"/>
      <c r="K7" s="9"/>
      <c r="L7" s="18"/>
      <c r="M7" s="67"/>
    </row>
    <row r="8" spans="1:14" ht="14.25" customHeight="1" x14ac:dyDescent="0.2">
      <c r="A8" s="14">
        <v>1</v>
      </c>
      <c r="B8" s="60" t="s">
        <v>106</v>
      </c>
      <c r="C8" s="11">
        <f>D8+E8</f>
        <v>0</v>
      </c>
      <c r="D8" s="11">
        <v>0</v>
      </c>
      <c r="E8" s="11">
        <v>0</v>
      </c>
      <c r="F8" s="12">
        <v>3058.95</v>
      </c>
      <c r="G8" s="12">
        <f>F8*1.038</f>
        <v>3175.1900999999998</v>
      </c>
      <c r="H8" s="20">
        <v>1</v>
      </c>
      <c r="I8" s="12">
        <f>F8*H8</f>
        <v>3058.95</v>
      </c>
      <c r="J8" s="9">
        <f>G8*H8</f>
        <v>3175.1900999999998</v>
      </c>
      <c r="K8" s="12">
        <v>0</v>
      </c>
      <c r="L8" s="20">
        <f>ROUND(((D8*I8+E8*J8+K8)/1000),1)</f>
        <v>0</v>
      </c>
      <c r="M8" s="69">
        <f>(D8*I8+E8*J8)*1.5/100</f>
        <v>0</v>
      </c>
      <c r="N8" s="70">
        <f>M8-K8</f>
        <v>0</v>
      </c>
    </row>
    <row r="9" spans="1:14" ht="14.25" customHeight="1" x14ac:dyDescent="0.2">
      <c r="A9" s="14">
        <v>2</v>
      </c>
      <c r="B9" s="60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3058.95</v>
      </c>
      <c r="G9" s="12">
        <f t="shared" ref="G9:G72" si="2">F9*1.038</f>
        <v>3175.1900999999998</v>
      </c>
      <c r="H9" s="20">
        <v>1.4</v>
      </c>
      <c r="I9" s="12">
        <f t="shared" ref="I9:I67" si="3">F9*H9</f>
        <v>4282.53</v>
      </c>
      <c r="J9" s="9">
        <f t="shared" ref="J9:J67" si="4">G9*H9</f>
        <v>4445.2661399999997</v>
      </c>
      <c r="K9" s="12">
        <v>0</v>
      </c>
      <c r="L9" s="20">
        <f t="shared" ref="L9:L72" si="5">ROUND(((D9*I9+E9*J9+K9)/1000),1)</f>
        <v>0</v>
      </c>
      <c r="M9" s="69">
        <f t="shared" ref="M9:M72" si="6">(D9*I9+E9*J9)*1.5/100</f>
        <v>0</v>
      </c>
      <c r="N9" s="70">
        <f t="shared" ref="N9:N72" si="7">M9-K9</f>
        <v>0</v>
      </c>
    </row>
    <row r="10" spans="1:14" ht="14.25" customHeight="1" x14ac:dyDescent="0.2">
      <c r="A10" s="14">
        <v>3</v>
      </c>
      <c r="B10" s="60" t="s">
        <v>39</v>
      </c>
      <c r="C10" s="11">
        <f t="shared" si="1"/>
        <v>0</v>
      </c>
      <c r="D10" s="11">
        <v>0</v>
      </c>
      <c r="E10" s="11">
        <v>0</v>
      </c>
      <c r="F10" s="12">
        <v>3058.95</v>
      </c>
      <c r="G10" s="12">
        <f t="shared" si="2"/>
        <v>3175.1900999999998</v>
      </c>
      <c r="H10" s="20">
        <v>1.1499999999999999</v>
      </c>
      <c r="I10" s="12">
        <f t="shared" si="3"/>
        <v>3517.7924999999996</v>
      </c>
      <c r="J10" s="9">
        <f t="shared" si="4"/>
        <v>3651.4686149999993</v>
      </c>
      <c r="K10" s="12">
        <v>0</v>
      </c>
      <c r="L10" s="20">
        <f t="shared" si="5"/>
        <v>0</v>
      </c>
      <c r="M10" s="69">
        <f t="shared" si="6"/>
        <v>0</v>
      </c>
      <c r="N10" s="70">
        <f t="shared" si="7"/>
        <v>0</v>
      </c>
    </row>
    <row r="11" spans="1:14" ht="14.25" customHeight="1" x14ac:dyDescent="0.2">
      <c r="A11" s="14">
        <v>4</v>
      </c>
      <c r="B11" s="60" t="s">
        <v>56</v>
      </c>
      <c r="C11" s="11">
        <f t="shared" si="1"/>
        <v>0</v>
      </c>
      <c r="D11" s="11">
        <v>0</v>
      </c>
      <c r="E11" s="11">
        <v>0</v>
      </c>
      <c r="F11" s="12">
        <v>3058.95</v>
      </c>
      <c r="G11" s="12">
        <f t="shared" si="2"/>
        <v>3175.1900999999998</v>
      </c>
      <c r="H11" s="20">
        <v>1.21</v>
      </c>
      <c r="I11" s="12">
        <f t="shared" si="3"/>
        <v>3701.3294999999998</v>
      </c>
      <c r="J11" s="9">
        <f t="shared" si="4"/>
        <v>3841.9800209999999</v>
      </c>
      <c r="K11" s="12">
        <v>0</v>
      </c>
      <c r="L11" s="20">
        <f t="shared" si="5"/>
        <v>0</v>
      </c>
      <c r="M11" s="69">
        <f t="shared" si="6"/>
        <v>0</v>
      </c>
      <c r="N11" s="70">
        <f t="shared" si="7"/>
        <v>0</v>
      </c>
    </row>
    <row r="12" spans="1:14" ht="14.25" customHeight="1" x14ac:dyDescent="0.2">
      <c r="A12" s="14">
        <v>5</v>
      </c>
      <c r="B12" s="60" t="s">
        <v>30</v>
      </c>
      <c r="C12" s="11">
        <f t="shared" si="1"/>
        <v>0</v>
      </c>
      <c r="D12" s="11">
        <v>0</v>
      </c>
      <c r="E12" s="11">
        <v>0</v>
      </c>
      <c r="F12" s="12">
        <v>3058.95</v>
      </c>
      <c r="G12" s="12">
        <f t="shared" si="2"/>
        <v>3175.1900999999998</v>
      </c>
      <c r="H12" s="20">
        <v>1</v>
      </c>
      <c r="I12" s="12">
        <f t="shared" si="3"/>
        <v>3058.95</v>
      </c>
      <c r="J12" s="9">
        <f t="shared" si="4"/>
        <v>3175.1900999999998</v>
      </c>
      <c r="K12" s="12">
        <v>0</v>
      </c>
      <c r="L12" s="20">
        <f t="shared" si="5"/>
        <v>0</v>
      </c>
      <c r="M12" s="69">
        <f t="shared" si="6"/>
        <v>0</v>
      </c>
      <c r="N12" s="70">
        <f t="shared" si="7"/>
        <v>0</v>
      </c>
    </row>
    <row r="13" spans="1:14" ht="14.25" customHeight="1" x14ac:dyDescent="0.2">
      <c r="A13" s="14">
        <v>6</v>
      </c>
      <c r="B13" s="60" t="s">
        <v>31</v>
      </c>
      <c r="C13" s="11">
        <f t="shared" si="1"/>
        <v>0</v>
      </c>
      <c r="D13" s="11">
        <v>0</v>
      </c>
      <c r="E13" s="11">
        <v>0</v>
      </c>
      <c r="F13" s="12">
        <v>3058.95</v>
      </c>
      <c r="G13" s="12">
        <f t="shared" si="2"/>
        <v>3175.1900999999998</v>
      </c>
      <c r="H13" s="20">
        <v>1</v>
      </c>
      <c r="I13" s="12">
        <f t="shared" si="3"/>
        <v>3058.95</v>
      </c>
      <c r="J13" s="9">
        <f t="shared" si="4"/>
        <v>3175.1900999999998</v>
      </c>
      <c r="K13" s="12">
        <v>0</v>
      </c>
      <c r="L13" s="20">
        <f t="shared" si="5"/>
        <v>0</v>
      </c>
      <c r="M13" s="69">
        <f t="shared" si="6"/>
        <v>0</v>
      </c>
      <c r="N13" s="70">
        <f t="shared" si="7"/>
        <v>0</v>
      </c>
    </row>
    <row r="14" spans="1:14" ht="14.25" customHeight="1" x14ac:dyDescent="0.2">
      <c r="A14" s="14">
        <v>7</v>
      </c>
      <c r="B14" s="60" t="s">
        <v>107</v>
      </c>
      <c r="C14" s="11">
        <f t="shared" si="1"/>
        <v>0</v>
      </c>
      <c r="D14" s="11">
        <v>0</v>
      </c>
      <c r="E14" s="11">
        <v>0</v>
      </c>
      <c r="F14" s="12">
        <v>3058.95</v>
      </c>
      <c r="G14" s="12">
        <f t="shared" si="2"/>
        <v>3175.1900999999998</v>
      </c>
      <c r="H14" s="20">
        <v>1</v>
      </c>
      <c r="I14" s="12">
        <f t="shared" si="3"/>
        <v>3058.95</v>
      </c>
      <c r="J14" s="9">
        <f t="shared" si="4"/>
        <v>3175.1900999999998</v>
      </c>
      <c r="K14" s="12">
        <v>0</v>
      </c>
      <c r="L14" s="20">
        <f t="shared" si="5"/>
        <v>0</v>
      </c>
      <c r="M14" s="69">
        <f t="shared" si="6"/>
        <v>0</v>
      </c>
      <c r="N14" s="70">
        <f t="shared" si="7"/>
        <v>0</v>
      </c>
    </row>
    <row r="15" spans="1:14" ht="14.25" customHeight="1" x14ac:dyDescent="0.2">
      <c r="A15" s="14">
        <v>8</v>
      </c>
      <c r="B15" s="60" t="s">
        <v>34</v>
      </c>
      <c r="C15" s="11">
        <f t="shared" si="1"/>
        <v>0</v>
      </c>
      <c r="D15" s="11">
        <v>0</v>
      </c>
      <c r="E15" s="11">
        <v>0</v>
      </c>
      <c r="F15" s="12">
        <v>3058.95</v>
      </c>
      <c r="G15" s="12">
        <f t="shared" si="2"/>
        <v>3175.1900999999998</v>
      </c>
      <c r="H15" s="20">
        <v>1.2</v>
      </c>
      <c r="I15" s="12">
        <f t="shared" si="3"/>
        <v>3670.74</v>
      </c>
      <c r="J15" s="9">
        <f t="shared" si="4"/>
        <v>3810.2281199999998</v>
      </c>
      <c r="K15" s="12">
        <v>0</v>
      </c>
      <c r="L15" s="20">
        <f t="shared" si="5"/>
        <v>0</v>
      </c>
      <c r="M15" s="69">
        <f t="shared" si="6"/>
        <v>0</v>
      </c>
      <c r="N15" s="70">
        <f t="shared" si="7"/>
        <v>0</v>
      </c>
    </row>
    <row r="16" spans="1:14" ht="14.25" customHeight="1" x14ac:dyDescent="0.2">
      <c r="A16" s="14">
        <v>9</v>
      </c>
      <c r="B16" s="60" t="s">
        <v>108</v>
      </c>
      <c r="C16" s="11">
        <f t="shared" si="1"/>
        <v>0</v>
      </c>
      <c r="D16" s="11">
        <v>0</v>
      </c>
      <c r="E16" s="11">
        <v>0</v>
      </c>
      <c r="F16" s="12">
        <v>3058.95</v>
      </c>
      <c r="G16" s="12">
        <f t="shared" si="2"/>
        <v>3175.1900999999998</v>
      </c>
      <c r="H16" s="20">
        <v>1</v>
      </c>
      <c r="I16" s="12">
        <f t="shared" si="3"/>
        <v>3058.95</v>
      </c>
      <c r="J16" s="9">
        <f t="shared" si="4"/>
        <v>3175.1900999999998</v>
      </c>
      <c r="K16" s="12">
        <v>0</v>
      </c>
      <c r="L16" s="20">
        <f t="shared" si="5"/>
        <v>0</v>
      </c>
      <c r="M16" s="69">
        <f t="shared" si="6"/>
        <v>0</v>
      </c>
      <c r="N16" s="70">
        <f t="shared" si="7"/>
        <v>0</v>
      </c>
    </row>
    <row r="17" spans="1:14" ht="14.25" customHeight="1" x14ac:dyDescent="0.2">
      <c r="A17" s="14">
        <v>10</v>
      </c>
      <c r="B17" s="60" t="s">
        <v>21</v>
      </c>
      <c r="C17" s="11">
        <f t="shared" si="1"/>
        <v>1</v>
      </c>
      <c r="D17" s="11">
        <v>0</v>
      </c>
      <c r="E17" s="11">
        <v>1</v>
      </c>
      <c r="F17" s="12">
        <v>3058.95</v>
      </c>
      <c r="G17" s="12">
        <f t="shared" si="2"/>
        <v>3175.1900999999998</v>
      </c>
      <c r="H17" s="20">
        <v>1.208</v>
      </c>
      <c r="I17" s="12">
        <f t="shared" si="3"/>
        <v>3695.2115999999996</v>
      </c>
      <c r="J17" s="9">
        <f t="shared" si="4"/>
        <v>3835.6296407999998</v>
      </c>
      <c r="K17" s="12">
        <v>0</v>
      </c>
      <c r="L17" s="20">
        <f t="shared" si="5"/>
        <v>3.8</v>
      </c>
      <c r="M17" s="69">
        <f t="shared" si="6"/>
        <v>57.534444611999994</v>
      </c>
      <c r="N17" s="70">
        <f t="shared" si="7"/>
        <v>57.534444611999994</v>
      </c>
    </row>
    <row r="18" spans="1:14" ht="14.25" customHeight="1" x14ac:dyDescent="0.2">
      <c r="A18" s="14">
        <v>11</v>
      </c>
      <c r="B18" s="60" t="s">
        <v>22</v>
      </c>
      <c r="C18" s="11">
        <f t="shared" si="1"/>
        <v>0</v>
      </c>
      <c r="D18" s="11">
        <v>0</v>
      </c>
      <c r="E18" s="11">
        <v>0</v>
      </c>
      <c r="F18" s="12">
        <v>3058.95</v>
      </c>
      <c r="G18" s="12">
        <f t="shared" si="2"/>
        <v>3175.1900999999998</v>
      </c>
      <c r="H18" s="20">
        <v>1.3</v>
      </c>
      <c r="I18" s="12">
        <f t="shared" si="3"/>
        <v>3976.6349999999998</v>
      </c>
      <c r="J18" s="9">
        <f t="shared" si="4"/>
        <v>4127.7471299999997</v>
      </c>
      <c r="K18" s="12">
        <v>0</v>
      </c>
      <c r="L18" s="20">
        <f t="shared" si="5"/>
        <v>0</v>
      </c>
      <c r="M18" s="69">
        <f t="shared" si="6"/>
        <v>0</v>
      </c>
      <c r="N18" s="70">
        <f t="shared" si="7"/>
        <v>0</v>
      </c>
    </row>
    <row r="19" spans="1:14" ht="14.25" customHeight="1" x14ac:dyDescent="0.2">
      <c r="A19" s="14">
        <v>12</v>
      </c>
      <c r="B19" s="60" t="s">
        <v>85</v>
      </c>
      <c r="C19" s="11">
        <f t="shared" si="1"/>
        <v>0</v>
      </c>
      <c r="D19" s="11">
        <v>0</v>
      </c>
      <c r="E19" s="11">
        <v>0</v>
      </c>
      <c r="F19" s="12">
        <v>3058.95</v>
      </c>
      <c r="G19" s="12">
        <f t="shared" si="2"/>
        <v>3175.1900999999998</v>
      </c>
      <c r="H19" s="20">
        <v>1</v>
      </c>
      <c r="I19" s="12">
        <f t="shared" si="3"/>
        <v>3058.95</v>
      </c>
      <c r="J19" s="9">
        <f t="shared" si="4"/>
        <v>3175.1900999999998</v>
      </c>
      <c r="K19" s="12">
        <v>0</v>
      </c>
      <c r="L19" s="20">
        <f t="shared" si="5"/>
        <v>0</v>
      </c>
      <c r="M19" s="69">
        <f t="shared" si="6"/>
        <v>0</v>
      </c>
      <c r="N19" s="70">
        <f t="shared" si="7"/>
        <v>0</v>
      </c>
    </row>
    <row r="20" spans="1:14" ht="14.25" customHeight="1" x14ac:dyDescent="0.2">
      <c r="A20" s="14">
        <v>13</v>
      </c>
      <c r="B20" s="60" t="s">
        <v>40</v>
      </c>
      <c r="C20" s="11">
        <f t="shared" si="1"/>
        <v>1</v>
      </c>
      <c r="D20" s="11">
        <v>0</v>
      </c>
      <c r="E20" s="11">
        <v>1</v>
      </c>
      <c r="F20" s="12">
        <v>3058.95</v>
      </c>
      <c r="G20" s="12">
        <f t="shared" si="2"/>
        <v>3175.1900999999998</v>
      </c>
      <c r="H20" s="20">
        <v>1</v>
      </c>
      <c r="I20" s="12">
        <f t="shared" si="3"/>
        <v>3058.95</v>
      </c>
      <c r="J20" s="9">
        <f t="shared" si="4"/>
        <v>3175.1900999999998</v>
      </c>
      <c r="K20" s="12">
        <v>0</v>
      </c>
      <c r="L20" s="20">
        <f t="shared" si="5"/>
        <v>3.2</v>
      </c>
      <c r="M20" s="69">
        <f t="shared" si="6"/>
        <v>47.627851499999998</v>
      </c>
      <c r="N20" s="70">
        <f t="shared" si="7"/>
        <v>47.627851499999998</v>
      </c>
    </row>
    <row r="21" spans="1:14" ht="14.25" customHeight="1" x14ac:dyDescent="0.2">
      <c r="A21" s="14">
        <v>14</v>
      </c>
      <c r="B21" s="60" t="s">
        <v>41</v>
      </c>
      <c r="C21" s="11">
        <f t="shared" si="1"/>
        <v>0</v>
      </c>
      <c r="D21" s="11">
        <v>0</v>
      </c>
      <c r="E21" s="11">
        <v>0</v>
      </c>
      <c r="F21" s="12">
        <v>3058.95</v>
      </c>
      <c r="G21" s="12">
        <f t="shared" si="2"/>
        <v>3175.1900999999998</v>
      </c>
      <c r="H21" s="20">
        <v>1</v>
      </c>
      <c r="I21" s="12">
        <f t="shared" si="3"/>
        <v>3058.95</v>
      </c>
      <c r="J21" s="9">
        <f t="shared" si="4"/>
        <v>3175.1900999999998</v>
      </c>
      <c r="K21" s="12">
        <v>0</v>
      </c>
      <c r="L21" s="20">
        <f t="shared" si="5"/>
        <v>0</v>
      </c>
      <c r="M21" s="69">
        <f t="shared" si="6"/>
        <v>0</v>
      </c>
      <c r="N21" s="70">
        <f t="shared" si="7"/>
        <v>0</v>
      </c>
    </row>
    <row r="22" spans="1:14" ht="14.25" customHeight="1" x14ac:dyDescent="0.2">
      <c r="A22" s="14">
        <v>15</v>
      </c>
      <c r="B22" s="60" t="s">
        <v>67</v>
      </c>
      <c r="C22" s="11">
        <f t="shared" si="1"/>
        <v>0</v>
      </c>
      <c r="D22" s="11">
        <v>0</v>
      </c>
      <c r="E22" s="11">
        <v>0</v>
      </c>
      <c r="F22" s="12">
        <v>3058.95</v>
      </c>
      <c r="G22" s="12">
        <f t="shared" si="2"/>
        <v>3175.1900999999998</v>
      </c>
      <c r="H22" s="20">
        <v>1.47</v>
      </c>
      <c r="I22" s="12">
        <f t="shared" si="3"/>
        <v>4496.6565000000001</v>
      </c>
      <c r="J22" s="9">
        <f t="shared" si="4"/>
        <v>4667.5294469999999</v>
      </c>
      <c r="K22" s="12">
        <v>0</v>
      </c>
      <c r="L22" s="20">
        <f t="shared" si="5"/>
        <v>0</v>
      </c>
      <c r="M22" s="69">
        <f t="shared" si="6"/>
        <v>0</v>
      </c>
      <c r="N22" s="70">
        <f t="shared" si="7"/>
        <v>0</v>
      </c>
    </row>
    <row r="23" spans="1:14" ht="14.25" customHeight="1" x14ac:dyDescent="0.2">
      <c r="A23" s="14">
        <v>16</v>
      </c>
      <c r="B23" s="60" t="s">
        <v>109</v>
      </c>
      <c r="C23" s="11">
        <f t="shared" si="1"/>
        <v>0</v>
      </c>
      <c r="D23" s="11">
        <v>0</v>
      </c>
      <c r="E23" s="11">
        <v>0</v>
      </c>
      <c r="F23" s="12">
        <v>3058.95</v>
      </c>
      <c r="G23" s="12">
        <f t="shared" si="2"/>
        <v>3175.1900999999998</v>
      </c>
      <c r="H23" s="20">
        <v>1</v>
      </c>
      <c r="I23" s="12">
        <f t="shared" si="3"/>
        <v>3058.95</v>
      </c>
      <c r="J23" s="9">
        <f t="shared" si="4"/>
        <v>3175.1900999999998</v>
      </c>
      <c r="K23" s="12">
        <v>0</v>
      </c>
      <c r="L23" s="20">
        <f t="shared" si="5"/>
        <v>0</v>
      </c>
      <c r="M23" s="69">
        <f t="shared" si="6"/>
        <v>0</v>
      </c>
      <c r="N23" s="70">
        <f t="shared" si="7"/>
        <v>0</v>
      </c>
    </row>
    <row r="24" spans="1:14" ht="14.25" customHeight="1" x14ac:dyDescent="0.2">
      <c r="A24" s="14">
        <v>17</v>
      </c>
      <c r="B24" s="60" t="s">
        <v>110</v>
      </c>
      <c r="C24" s="11">
        <f t="shared" si="1"/>
        <v>2</v>
      </c>
      <c r="D24" s="11">
        <v>0</v>
      </c>
      <c r="E24" s="11">
        <v>2</v>
      </c>
      <c r="F24" s="12">
        <v>3058.95</v>
      </c>
      <c r="G24" s="12">
        <f t="shared" si="2"/>
        <v>3175.1900999999998</v>
      </c>
      <c r="H24" s="20">
        <v>1</v>
      </c>
      <c r="I24" s="12">
        <f t="shared" si="3"/>
        <v>3058.95</v>
      </c>
      <c r="J24" s="9">
        <f t="shared" si="4"/>
        <v>3175.1900999999998</v>
      </c>
      <c r="K24" s="12">
        <v>0</v>
      </c>
      <c r="L24" s="20">
        <f t="shared" si="5"/>
        <v>6.4</v>
      </c>
      <c r="M24" s="69">
        <f t="shared" si="6"/>
        <v>95.255702999999997</v>
      </c>
      <c r="N24" s="70">
        <f t="shared" si="7"/>
        <v>95.255702999999997</v>
      </c>
    </row>
    <row r="25" spans="1:14" ht="14.25" customHeight="1" x14ac:dyDescent="0.2">
      <c r="A25" s="14">
        <v>18</v>
      </c>
      <c r="B25" s="60" t="s">
        <v>57</v>
      </c>
      <c r="C25" s="11">
        <f t="shared" si="1"/>
        <v>0</v>
      </c>
      <c r="D25" s="11">
        <v>0</v>
      </c>
      <c r="E25" s="11">
        <v>0</v>
      </c>
      <c r="F25" s="12">
        <v>3058.95</v>
      </c>
      <c r="G25" s="12">
        <f t="shared" si="2"/>
        <v>3175.1900999999998</v>
      </c>
      <c r="H25" s="20">
        <v>1.4</v>
      </c>
      <c r="I25" s="12">
        <f t="shared" si="3"/>
        <v>4282.53</v>
      </c>
      <c r="J25" s="9">
        <f t="shared" si="4"/>
        <v>4445.2661399999997</v>
      </c>
      <c r="K25" s="12">
        <v>0</v>
      </c>
      <c r="L25" s="20">
        <f t="shared" si="5"/>
        <v>0</v>
      </c>
      <c r="M25" s="69">
        <f t="shared" si="6"/>
        <v>0</v>
      </c>
      <c r="N25" s="70">
        <f t="shared" si="7"/>
        <v>0</v>
      </c>
    </row>
    <row r="26" spans="1:14" ht="14.25" customHeight="1" x14ac:dyDescent="0.2">
      <c r="A26" s="14">
        <v>19</v>
      </c>
      <c r="B26" s="60" t="s">
        <v>42</v>
      </c>
      <c r="C26" s="11">
        <f t="shared" si="1"/>
        <v>0</v>
      </c>
      <c r="D26" s="11">
        <v>0</v>
      </c>
      <c r="E26" s="11">
        <v>0</v>
      </c>
      <c r="F26" s="12">
        <v>3058.95</v>
      </c>
      <c r="G26" s="12">
        <f t="shared" si="2"/>
        <v>3175.1900999999998</v>
      </c>
      <c r="H26" s="20">
        <v>1.1499999999999999</v>
      </c>
      <c r="I26" s="12">
        <f t="shared" si="3"/>
        <v>3517.7924999999996</v>
      </c>
      <c r="J26" s="9">
        <f t="shared" si="4"/>
        <v>3651.4686149999993</v>
      </c>
      <c r="K26" s="12">
        <v>0</v>
      </c>
      <c r="L26" s="20">
        <f t="shared" si="5"/>
        <v>0</v>
      </c>
      <c r="M26" s="69">
        <f t="shared" si="6"/>
        <v>0</v>
      </c>
      <c r="N26" s="70">
        <f t="shared" si="7"/>
        <v>0</v>
      </c>
    </row>
    <row r="27" spans="1:14" ht="14.25" customHeight="1" x14ac:dyDescent="0.2">
      <c r="A27" s="14">
        <v>20</v>
      </c>
      <c r="B27" s="60" t="s">
        <v>58</v>
      </c>
      <c r="C27" s="11">
        <f t="shared" si="1"/>
        <v>0</v>
      </c>
      <c r="D27" s="11">
        <v>0</v>
      </c>
      <c r="E27" s="11">
        <v>0</v>
      </c>
      <c r="F27" s="12">
        <v>3058.95</v>
      </c>
      <c r="G27" s="12">
        <f t="shared" si="2"/>
        <v>3175.1900999999998</v>
      </c>
      <c r="H27" s="20">
        <v>1.3</v>
      </c>
      <c r="I27" s="12">
        <f t="shared" si="3"/>
        <v>3976.6349999999998</v>
      </c>
      <c r="J27" s="9">
        <f t="shared" si="4"/>
        <v>4127.7471299999997</v>
      </c>
      <c r="K27" s="12">
        <v>0</v>
      </c>
      <c r="L27" s="20">
        <f t="shared" si="5"/>
        <v>0</v>
      </c>
      <c r="M27" s="69">
        <f t="shared" si="6"/>
        <v>0</v>
      </c>
      <c r="N27" s="70">
        <f t="shared" si="7"/>
        <v>0</v>
      </c>
    </row>
    <row r="28" spans="1:14" ht="14.25" customHeight="1" x14ac:dyDescent="0.2">
      <c r="A28" s="14">
        <v>21</v>
      </c>
      <c r="B28" s="60" t="s">
        <v>32</v>
      </c>
      <c r="C28" s="11">
        <f t="shared" si="1"/>
        <v>0</v>
      </c>
      <c r="D28" s="11">
        <v>0</v>
      </c>
      <c r="E28" s="11">
        <v>0</v>
      </c>
      <c r="F28" s="12">
        <v>3058.95</v>
      </c>
      <c r="G28" s="12">
        <f t="shared" si="2"/>
        <v>3175.1900999999998</v>
      </c>
      <c r="H28" s="20">
        <v>1</v>
      </c>
      <c r="I28" s="12">
        <f t="shared" si="3"/>
        <v>3058.95</v>
      </c>
      <c r="J28" s="9">
        <f t="shared" si="4"/>
        <v>3175.1900999999998</v>
      </c>
      <c r="K28" s="12">
        <v>0</v>
      </c>
      <c r="L28" s="20">
        <f t="shared" si="5"/>
        <v>0</v>
      </c>
      <c r="M28" s="69">
        <f t="shared" si="6"/>
        <v>0</v>
      </c>
      <c r="N28" s="70">
        <f t="shared" si="7"/>
        <v>0</v>
      </c>
    </row>
    <row r="29" spans="1:14" ht="14.25" customHeight="1" x14ac:dyDescent="0.2">
      <c r="A29" s="14">
        <v>22</v>
      </c>
      <c r="B29" s="60" t="s">
        <v>111</v>
      </c>
      <c r="C29" s="11">
        <f t="shared" si="1"/>
        <v>0</v>
      </c>
      <c r="D29" s="11">
        <v>0</v>
      </c>
      <c r="E29" s="11">
        <v>0</v>
      </c>
      <c r="F29" s="12">
        <v>3058.95</v>
      </c>
      <c r="G29" s="12">
        <f t="shared" si="2"/>
        <v>3175.1900999999998</v>
      </c>
      <c r="H29" s="20">
        <v>1</v>
      </c>
      <c r="I29" s="12">
        <f t="shared" si="3"/>
        <v>3058.95</v>
      </c>
      <c r="J29" s="9">
        <f t="shared" si="4"/>
        <v>3175.1900999999998</v>
      </c>
      <c r="K29" s="12">
        <v>0</v>
      </c>
      <c r="L29" s="20">
        <f t="shared" si="5"/>
        <v>0</v>
      </c>
      <c r="M29" s="69">
        <f t="shared" si="6"/>
        <v>0</v>
      </c>
      <c r="N29" s="70">
        <f t="shared" si="7"/>
        <v>0</v>
      </c>
    </row>
    <row r="30" spans="1:14" ht="14.25" customHeight="1" x14ac:dyDescent="0.2">
      <c r="A30" s="14">
        <v>23</v>
      </c>
      <c r="B30" s="60" t="s">
        <v>59</v>
      </c>
      <c r="C30" s="11">
        <f t="shared" si="1"/>
        <v>2</v>
      </c>
      <c r="D30" s="11">
        <v>0</v>
      </c>
      <c r="E30" s="11">
        <v>2</v>
      </c>
      <c r="F30" s="12">
        <v>3058.95</v>
      </c>
      <c r="G30" s="12">
        <f t="shared" si="2"/>
        <v>3175.1900999999998</v>
      </c>
      <c r="H30" s="20">
        <v>1.175</v>
      </c>
      <c r="I30" s="12">
        <f t="shared" si="3"/>
        <v>3594.2662500000001</v>
      </c>
      <c r="J30" s="9">
        <f t="shared" si="4"/>
        <v>3730.8483674999998</v>
      </c>
      <c r="K30" s="12">
        <v>0</v>
      </c>
      <c r="L30" s="20">
        <f t="shared" si="5"/>
        <v>7.5</v>
      </c>
      <c r="M30" s="69">
        <f t="shared" si="6"/>
        <v>111.925451025</v>
      </c>
      <c r="N30" s="70">
        <f t="shared" si="7"/>
        <v>111.925451025</v>
      </c>
    </row>
    <row r="31" spans="1:14" ht="14.25" customHeight="1" x14ac:dyDescent="0.2">
      <c r="A31" s="14">
        <v>24</v>
      </c>
      <c r="B31" s="60" t="s">
        <v>66</v>
      </c>
      <c r="C31" s="11">
        <f t="shared" si="1"/>
        <v>1</v>
      </c>
      <c r="D31" s="11">
        <v>0</v>
      </c>
      <c r="E31" s="11">
        <v>1</v>
      </c>
      <c r="F31" s="12">
        <v>3058.95</v>
      </c>
      <c r="G31" s="12">
        <f t="shared" si="2"/>
        <v>3175.1900999999998</v>
      </c>
      <c r="H31" s="20">
        <v>1.24</v>
      </c>
      <c r="I31" s="12">
        <f t="shared" si="3"/>
        <v>3793.098</v>
      </c>
      <c r="J31" s="9">
        <f t="shared" si="4"/>
        <v>3937.2357239999997</v>
      </c>
      <c r="K31" s="12">
        <v>49.21</v>
      </c>
      <c r="L31" s="20">
        <f t="shared" si="5"/>
        <v>4</v>
      </c>
      <c r="M31" s="69">
        <f t="shared" si="6"/>
        <v>59.058535859999992</v>
      </c>
      <c r="N31" s="70">
        <f t="shared" si="7"/>
        <v>9.8485358599999913</v>
      </c>
    </row>
    <row r="32" spans="1:14" ht="14.25" customHeight="1" x14ac:dyDescent="0.2">
      <c r="A32" s="14">
        <v>25</v>
      </c>
      <c r="B32" s="60" t="s">
        <v>71</v>
      </c>
      <c r="C32" s="11">
        <f t="shared" si="1"/>
        <v>0</v>
      </c>
      <c r="D32" s="11">
        <v>0</v>
      </c>
      <c r="E32" s="11">
        <v>0</v>
      </c>
      <c r="F32" s="12">
        <v>3058.95</v>
      </c>
      <c r="G32" s="12">
        <f t="shared" si="2"/>
        <v>3175.1900999999998</v>
      </c>
      <c r="H32" s="20">
        <v>1.6</v>
      </c>
      <c r="I32" s="12">
        <f t="shared" si="3"/>
        <v>4894.32</v>
      </c>
      <c r="J32" s="9">
        <f t="shared" si="4"/>
        <v>5080.3041599999997</v>
      </c>
      <c r="K32" s="12">
        <v>0</v>
      </c>
      <c r="L32" s="20">
        <f t="shared" si="5"/>
        <v>0</v>
      </c>
      <c r="M32" s="69">
        <f t="shared" si="6"/>
        <v>0</v>
      </c>
      <c r="N32" s="70">
        <f t="shared" si="7"/>
        <v>0</v>
      </c>
    </row>
    <row r="33" spans="1:14" ht="14.25" customHeight="1" x14ac:dyDescent="0.2">
      <c r="A33" s="14">
        <v>26</v>
      </c>
      <c r="B33" s="60" t="s">
        <v>35</v>
      </c>
      <c r="C33" s="11">
        <f t="shared" si="1"/>
        <v>0</v>
      </c>
      <c r="D33" s="11">
        <v>0</v>
      </c>
      <c r="E33" s="11">
        <v>0</v>
      </c>
      <c r="F33" s="12">
        <v>3058.95</v>
      </c>
      <c r="G33" s="12">
        <f t="shared" si="2"/>
        <v>3175.1900999999998</v>
      </c>
      <c r="H33" s="20">
        <v>1</v>
      </c>
      <c r="I33" s="12">
        <f t="shared" si="3"/>
        <v>3058.95</v>
      </c>
      <c r="J33" s="9">
        <f t="shared" si="4"/>
        <v>3175.1900999999998</v>
      </c>
      <c r="K33" s="12">
        <v>0</v>
      </c>
      <c r="L33" s="20">
        <f t="shared" si="5"/>
        <v>0</v>
      </c>
      <c r="M33" s="69">
        <f t="shared" si="6"/>
        <v>0</v>
      </c>
      <c r="N33" s="70">
        <f t="shared" si="7"/>
        <v>0</v>
      </c>
    </row>
    <row r="34" spans="1:14" ht="14.25" customHeight="1" x14ac:dyDescent="0.2">
      <c r="A34" s="14">
        <v>27</v>
      </c>
      <c r="B34" s="60" t="s">
        <v>60</v>
      </c>
      <c r="C34" s="11">
        <f t="shared" si="1"/>
        <v>0</v>
      </c>
      <c r="D34" s="11">
        <v>0</v>
      </c>
      <c r="E34" s="11">
        <v>0</v>
      </c>
      <c r="F34" s="12">
        <v>3058.95</v>
      </c>
      <c r="G34" s="12">
        <f t="shared" si="2"/>
        <v>3175.1900999999998</v>
      </c>
      <c r="H34" s="20">
        <v>1.25</v>
      </c>
      <c r="I34" s="12">
        <f t="shared" si="3"/>
        <v>3823.6875</v>
      </c>
      <c r="J34" s="9">
        <f t="shared" si="4"/>
        <v>3968.9876249999998</v>
      </c>
      <c r="K34" s="12">
        <v>0</v>
      </c>
      <c r="L34" s="20">
        <f t="shared" si="5"/>
        <v>0</v>
      </c>
      <c r="M34" s="69">
        <f t="shared" si="6"/>
        <v>0</v>
      </c>
      <c r="N34" s="70">
        <f t="shared" si="7"/>
        <v>0</v>
      </c>
    </row>
    <row r="35" spans="1:14" ht="14.25" customHeight="1" x14ac:dyDescent="0.2">
      <c r="A35" s="14">
        <v>28</v>
      </c>
      <c r="B35" s="60" t="s">
        <v>47</v>
      </c>
      <c r="C35" s="11">
        <f t="shared" si="1"/>
        <v>0</v>
      </c>
      <c r="D35" s="11">
        <v>0</v>
      </c>
      <c r="E35" s="11">
        <v>0</v>
      </c>
      <c r="F35" s="12">
        <v>3058.95</v>
      </c>
      <c r="G35" s="12">
        <f t="shared" si="2"/>
        <v>3175.1900999999998</v>
      </c>
      <c r="H35" s="20">
        <v>1.1499999999999999</v>
      </c>
      <c r="I35" s="12">
        <f t="shared" si="3"/>
        <v>3517.7924999999996</v>
      </c>
      <c r="J35" s="9">
        <f t="shared" si="4"/>
        <v>3651.4686149999993</v>
      </c>
      <c r="K35" s="12">
        <v>0</v>
      </c>
      <c r="L35" s="20">
        <f t="shared" si="5"/>
        <v>0</v>
      </c>
      <c r="M35" s="69">
        <f t="shared" si="6"/>
        <v>0</v>
      </c>
      <c r="N35" s="70">
        <f t="shared" si="7"/>
        <v>0</v>
      </c>
    </row>
    <row r="36" spans="1:14" ht="14.25" customHeight="1" x14ac:dyDescent="0.2">
      <c r="A36" s="14">
        <v>29</v>
      </c>
      <c r="B36" s="60" t="s">
        <v>68</v>
      </c>
      <c r="C36" s="11">
        <f t="shared" si="1"/>
        <v>0</v>
      </c>
      <c r="D36" s="11">
        <v>0</v>
      </c>
      <c r="E36" s="11">
        <v>0</v>
      </c>
      <c r="F36" s="12">
        <v>3058.95</v>
      </c>
      <c r="G36" s="12">
        <f t="shared" si="2"/>
        <v>3175.1900999999998</v>
      </c>
      <c r="H36" s="20">
        <v>1.2</v>
      </c>
      <c r="I36" s="12">
        <f t="shared" si="3"/>
        <v>3670.74</v>
      </c>
      <c r="J36" s="9">
        <f t="shared" si="4"/>
        <v>3810.2281199999998</v>
      </c>
      <c r="K36" s="12">
        <v>0</v>
      </c>
      <c r="L36" s="20">
        <f t="shared" si="5"/>
        <v>0</v>
      </c>
      <c r="M36" s="69">
        <f t="shared" si="6"/>
        <v>0</v>
      </c>
      <c r="N36" s="70">
        <f t="shared" si="7"/>
        <v>0</v>
      </c>
    </row>
    <row r="37" spans="1:14" ht="14.25" customHeight="1" x14ac:dyDescent="0.2">
      <c r="A37" s="14">
        <v>30</v>
      </c>
      <c r="B37" s="60" t="s">
        <v>33</v>
      </c>
      <c r="C37" s="11">
        <f t="shared" si="1"/>
        <v>0</v>
      </c>
      <c r="D37" s="11">
        <v>0</v>
      </c>
      <c r="E37" s="11">
        <v>0</v>
      </c>
      <c r="F37" s="12">
        <v>3058.95</v>
      </c>
      <c r="G37" s="12">
        <f t="shared" si="2"/>
        <v>3175.1900999999998</v>
      </c>
      <c r="H37" s="20">
        <v>1</v>
      </c>
      <c r="I37" s="12">
        <f t="shared" si="3"/>
        <v>3058.95</v>
      </c>
      <c r="J37" s="9">
        <f t="shared" si="4"/>
        <v>3175.1900999999998</v>
      </c>
      <c r="K37" s="12">
        <v>0</v>
      </c>
      <c r="L37" s="20">
        <f t="shared" si="5"/>
        <v>0</v>
      </c>
      <c r="M37" s="69">
        <f t="shared" si="6"/>
        <v>0</v>
      </c>
      <c r="N37" s="70">
        <f t="shared" si="7"/>
        <v>0</v>
      </c>
    </row>
    <row r="38" spans="1:14" ht="14.25" customHeight="1" x14ac:dyDescent="0.2">
      <c r="A38" s="14">
        <v>31</v>
      </c>
      <c r="B38" s="60" t="s">
        <v>69</v>
      </c>
      <c r="C38" s="11">
        <f t="shared" si="1"/>
        <v>2</v>
      </c>
      <c r="D38" s="11">
        <v>0</v>
      </c>
      <c r="E38" s="11">
        <v>2</v>
      </c>
      <c r="F38" s="12">
        <v>3058.95</v>
      </c>
      <c r="G38" s="12">
        <f t="shared" si="2"/>
        <v>3175.1900999999998</v>
      </c>
      <c r="H38" s="20">
        <v>1.27</v>
      </c>
      <c r="I38" s="12">
        <f t="shared" si="3"/>
        <v>3884.8664999999996</v>
      </c>
      <c r="J38" s="9">
        <f t="shared" si="4"/>
        <v>4032.4914269999999</v>
      </c>
      <c r="K38" s="12">
        <v>0</v>
      </c>
      <c r="L38" s="20">
        <f t="shared" si="5"/>
        <v>8.1</v>
      </c>
      <c r="M38" s="69">
        <f t="shared" si="6"/>
        <v>120.97474281</v>
      </c>
      <c r="N38" s="70">
        <f t="shared" si="7"/>
        <v>120.97474281</v>
      </c>
    </row>
    <row r="39" spans="1:14" ht="14.25" customHeight="1" x14ac:dyDescent="0.2">
      <c r="A39" s="14">
        <v>32</v>
      </c>
      <c r="B39" s="60" t="s">
        <v>70</v>
      </c>
      <c r="C39" s="11">
        <f t="shared" si="1"/>
        <v>1</v>
      </c>
      <c r="D39" s="11">
        <v>1</v>
      </c>
      <c r="E39" s="11">
        <v>0</v>
      </c>
      <c r="F39" s="12">
        <v>3058.95</v>
      </c>
      <c r="G39" s="12">
        <f t="shared" si="2"/>
        <v>3175.1900999999998</v>
      </c>
      <c r="H39" s="20">
        <v>1.3</v>
      </c>
      <c r="I39" s="12">
        <f t="shared" si="3"/>
        <v>3976.6349999999998</v>
      </c>
      <c r="J39" s="9">
        <f t="shared" si="4"/>
        <v>4127.7471299999997</v>
      </c>
      <c r="K39" s="12">
        <v>55.51</v>
      </c>
      <c r="L39" s="20">
        <f t="shared" si="5"/>
        <v>4</v>
      </c>
      <c r="M39" s="69">
        <f t="shared" si="6"/>
        <v>59.649524999999997</v>
      </c>
      <c r="N39" s="70">
        <f t="shared" si="7"/>
        <v>4.139524999999999</v>
      </c>
    </row>
    <row r="40" spans="1:14" ht="14.25" customHeight="1" x14ac:dyDescent="0.2">
      <c r="A40" s="14">
        <v>33</v>
      </c>
      <c r="B40" s="60" t="s">
        <v>23</v>
      </c>
      <c r="C40" s="11">
        <f t="shared" si="1"/>
        <v>0</v>
      </c>
      <c r="D40" s="11">
        <v>0</v>
      </c>
      <c r="E40" s="11">
        <v>0</v>
      </c>
      <c r="F40" s="12">
        <v>3058.95</v>
      </c>
      <c r="G40" s="12">
        <f t="shared" si="2"/>
        <v>3175.1900999999998</v>
      </c>
      <c r="H40" s="20">
        <v>1.3</v>
      </c>
      <c r="I40" s="12">
        <f t="shared" si="3"/>
        <v>3976.6349999999998</v>
      </c>
      <c r="J40" s="9">
        <f t="shared" si="4"/>
        <v>4127.7471299999997</v>
      </c>
      <c r="K40" s="12">
        <v>0</v>
      </c>
      <c r="L40" s="20">
        <f t="shared" si="5"/>
        <v>0</v>
      </c>
      <c r="M40" s="69">
        <f t="shared" si="6"/>
        <v>0</v>
      </c>
      <c r="N40" s="70">
        <f t="shared" si="7"/>
        <v>0</v>
      </c>
    </row>
    <row r="41" spans="1:14" ht="14.25" customHeight="1" x14ac:dyDescent="0.2">
      <c r="A41" s="14">
        <v>34</v>
      </c>
      <c r="B41" s="60" t="s">
        <v>36</v>
      </c>
      <c r="C41" s="11">
        <f t="shared" si="1"/>
        <v>1</v>
      </c>
      <c r="D41" s="11">
        <v>0</v>
      </c>
      <c r="E41" s="11">
        <v>1</v>
      </c>
      <c r="F41" s="12">
        <v>3058.95</v>
      </c>
      <c r="G41" s="12">
        <f t="shared" si="2"/>
        <v>3175.1900999999998</v>
      </c>
      <c r="H41" s="20">
        <v>1</v>
      </c>
      <c r="I41" s="12">
        <f t="shared" si="3"/>
        <v>3058.95</v>
      </c>
      <c r="J41" s="9">
        <f t="shared" si="4"/>
        <v>3175.1900999999998</v>
      </c>
      <c r="K41" s="12">
        <v>0</v>
      </c>
      <c r="L41" s="20">
        <f t="shared" si="5"/>
        <v>3.2</v>
      </c>
      <c r="M41" s="69">
        <f t="shared" si="6"/>
        <v>47.627851499999998</v>
      </c>
      <c r="N41" s="70">
        <f t="shared" si="7"/>
        <v>47.627851499999998</v>
      </c>
    </row>
    <row r="42" spans="1:14" ht="14.25" customHeight="1" x14ac:dyDescent="0.2">
      <c r="A42" s="14">
        <v>35</v>
      </c>
      <c r="B42" s="60" t="s">
        <v>4</v>
      </c>
      <c r="C42" s="11">
        <f t="shared" si="1"/>
        <v>0</v>
      </c>
      <c r="D42" s="11">
        <v>0</v>
      </c>
      <c r="E42" s="11">
        <v>0</v>
      </c>
      <c r="F42" s="12">
        <v>3058.95</v>
      </c>
      <c r="G42" s="12">
        <f t="shared" si="2"/>
        <v>3175.1900999999998</v>
      </c>
      <c r="H42" s="20">
        <v>1</v>
      </c>
      <c r="I42" s="12">
        <f t="shared" si="3"/>
        <v>3058.95</v>
      </c>
      <c r="J42" s="9">
        <f t="shared" si="4"/>
        <v>3175.1900999999998</v>
      </c>
      <c r="K42" s="12">
        <v>0</v>
      </c>
      <c r="L42" s="20">
        <f t="shared" si="5"/>
        <v>0</v>
      </c>
      <c r="M42" s="69">
        <f t="shared" si="6"/>
        <v>0</v>
      </c>
      <c r="N42" s="70">
        <f t="shared" si="7"/>
        <v>0</v>
      </c>
    </row>
    <row r="43" spans="1:14" ht="14.25" customHeight="1" x14ac:dyDescent="0.2">
      <c r="A43" s="14">
        <v>36</v>
      </c>
      <c r="B43" s="60" t="s">
        <v>5</v>
      </c>
      <c r="C43" s="11">
        <f t="shared" si="1"/>
        <v>1</v>
      </c>
      <c r="D43" s="11">
        <v>0</v>
      </c>
      <c r="E43" s="11">
        <v>1</v>
      </c>
      <c r="F43" s="12">
        <v>3058.95</v>
      </c>
      <c r="G43" s="12">
        <f t="shared" si="2"/>
        <v>3175.1900999999998</v>
      </c>
      <c r="H43" s="20">
        <v>1</v>
      </c>
      <c r="I43" s="12">
        <f t="shared" si="3"/>
        <v>3058.95</v>
      </c>
      <c r="J43" s="9">
        <f t="shared" si="4"/>
        <v>3175.1900999999998</v>
      </c>
      <c r="K43" s="12">
        <v>0</v>
      </c>
      <c r="L43" s="20">
        <f t="shared" si="5"/>
        <v>3.2</v>
      </c>
      <c r="M43" s="69">
        <f t="shared" si="6"/>
        <v>47.627851499999998</v>
      </c>
      <c r="N43" s="70">
        <f t="shared" si="7"/>
        <v>47.627851499999998</v>
      </c>
    </row>
    <row r="44" spans="1:14" ht="14.25" customHeight="1" x14ac:dyDescent="0.2">
      <c r="A44" s="14">
        <v>37</v>
      </c>
      <c r="B44" s="60" t="s">
        <v>6</v>
      </c>
      <c r="C44" s="11">
        <f t="shared" si="1"/>
        <v>0</v>
      </c>
      <c r="D44" s="11">
        <v>0</v>
      </c>
      <c r="E44" s="11">
        <v>0</v>
      </c>
      <c r="F44" s="12">
        <v>3058.95</v>
      </c>
      <c r="G44" s="12">
        <f t="shared" si="2"/>
        <v>3175.1900999999998</v>
      </c>
      <c r="H44" s="20">
        <v>1</v>
      </c>
      <c r="I44" s="12">
        <f t="shared" si="3"/>
        <v>3058.95</v>
      </c>
      <c r="J44" s="9">
        <f t="shared" si="4"/>
        <v>3175.1900999999998</v>
      </c>
      <c r="K44" s="12">
        <v>0</v>
      </c>
      <c r="L44" s="20">
        <f t="shared" si="5"/>
        <v>0</v>
      </c>
      <c r="M44" s="69">
        <f t="shared" si="6"/>
        <v>0</v>
      </c>
      <c r="N44" s="70">
        <f t="shared" si="7"/>
        <v>0</v>
      </c>
    </row>
    <row r="45" spans="1:14" ht="14.25" customHeight="1" x14ac:dyDescent="0.2">
      <c r="A45" s="14">
        <v>38</v>
      </c>
      <c r="B45" s="60" t="s">
        <v>37</v>
      </c>
      <c r="C45" s="11">
        <f t="shared" si="1"/>
        <v>1</v>
      </c>
      <c r="D45" s="11">
        <v>0</v>
      </c>
      <c r="E45" s="11">
        <v>1</v>
      </c>
      <c r="F45" s="12">
        <v>3058.95</v>
      </c>
      <c r="G45" s="12">
        <f t="shared" si="2"/>
        <v>3175.1900999999998</v>
      </c>
      <c r="H45" s="20">
        <v>1</v>
      </c>
      <c r="I45" s="12">
        <f t="shared" si="3"/>
        <v>3058.95</v>
      </c>
      <c r="J45" s="9">
        <f t="shared" si="4"/>
        <v>3175.1900999999998</v>
      </c>
      <c r="K45" s="12">
        <v>43.98</v>
      </c>
      <c r="L45" s="20">
        <f t="shared" si="5"/>
        <v>3.2</v>
      </c>
      <c r="M45" s="69">
        <f t="shared" si="6"/>
        <v>47.627851499999998</v>
      </c>
      <c r="N45" s="70">
        <f t="shared" si="7"/>
        <v>3.6478515000000016</v>
      </c>
    </row>
    <row r="46" spans="1:14" ht="14.25" customHeight="1" x14ac:dyDescent="0.2">
      <c r="A46" s="14">
        <v>39</v>
      </c>
      <c r="B46" s="60" t="s">
        <v>24</v>
      </c>
      <c r="C46" s="11">
        <f t="shared" si="1"/>
        <v>0</v>
      </c>
      <c r="D46" s="11">
        <v>0</v>
      </c>
      <c r="E46" s="11">
        <v>0</v>
      </c>
      <c r="F46" s="12">
        <v>3058.95</v>
      </c>
      <c r="G46" s="12">
        <f t="shared" si="2"/>
        <v>3175.1900999999998</v>
      </c>
      <c r="H46" s="20">
        <v>1.2</v>
      </c>
      <c r="I46" s="12">
        <f t="shared" si="3"/>
        <v>3670.74</v>
      </c>
      <c r="J46" s="9">
        <f t="shared" si="4"/>
        <v>3810.2281199999998</v>
      </c>
      <c r="K46" s="12">
        <v>0</v>
      </c>
      <c r="L46" s="20">
        <f t="shared" si="5"/>
        <v>0</v>
      </c>
      <c r="M46" s="69">
        <f t="shared" si="6"/>
        <v>0</v>
      </c>
      <c r="N46" s="70">
        <f t="shared" si="7"/>
        <v>0</v>
      </c>
    </row>
    <row r="47" spans="1:14" ht="14.25" customHeight="1" x14ac:dyDescent="0.2">
      <c r="A47" s="14">
        <v>40</v>
      </c>
      <c r="B47" s="60" t="s">
        <v>7</v>
      </c>
      <c r="C47" s="11">
        <f t="shared" si="1"/>
        <v>1</v>
      </c>
      <c r="D47" s="11">
        <v>0</v>
      </c>
      <c r="E47" s="11">
        <v>1</v>
      </c>
      <c r="F47" s="12">
        <v>3058.95</v>
      </c>
      <c r="G47" s="12">
        <f t="shared" si="2"/>
        <v>3175.1900999999998</v>
      </c>
      <c r="H47" s="20">
        <v>1</v>
      </c>
      <c r="I47" s="12">
        <f t="shared" si="3"/>
        <v>3058.95</v>
      </c>
      <c r="J47" s="9">
        <f t="shared" si="4"/>
        <v>3175.1900999999998</v>
      </c>
      <c r="K47" s="12">
        <v>43.98</v>
      </c>
      <c r="L47" s="20">
        <f t="shared" si="5"/>
        <v>3.2</v>
      </c>
      <c r="M47" s="69">
        <f t="shared" si="6"/>
        <v>47.627851499999998</v>
      </c>
      <c r="N47" s="70">
        <f t="shared" si="7"/>
        <v>3.6478515000000016</v>
      </c>
    </row>
    <row r="48" spans="1:14" ht="14.25" customHeight="1" x14ac:dyDescent="0.2">
      <c r="A48" s="14">
        <v>41</v>
      </c>
      <c r="B48" s="60" t="s">
        <v>8</v>
      </c>
      <c r="C48" s="11">
        <f t="shared" si="1"/>
        <v>1</v>
      </c>
      <c r="D48" s="11">
        <v>0</v>
      </c>
      <c r="E48" s="11">
        <v>1</v>
      </c>
      <c r="F48" s="12">
        <v>3058.95</v>
      </c>
      <c r="G48" s="12">
        <f t="shared" si="2"/>
        <v>3175.1900999999998</v>
      </c>
      <c r="H48" s="20">
        <v>1</v>
      </c>
      <c r="I48" s="12">
        <f t="shared" si="3"/>
        <v>3058.95</v>
      </c>
      <c r="J48" s="9">
        <f t="shared" si="4"/>
        <v>3175.1900999999998</v>
      </c>
      <c r="K48" s="12">
        <v>43.98</v>
      </c>
      <c r="L48" s="20">
        <f t="shared" si="5"/>
        <v>3.2</v>
      </c>
      <c r="M48" s="69">
        <f t="shared" si="6"/>
        <v>47.627851499999998</v>
      </c>
      <c r="N48" s="70">
        <f t="shared" si="7"/>
        <v>3.6478515000000016</v>
      </c>
    </row>
    <row r="49" spans="1:14" ht="14.25" customHeight="1" x14ac:dyDescent="0.2">
      <c r="A49" s="14">
        <v>42</v>
      </c>
      <c r="B49" s="60" t="s">
        <v>61</v>
      </c>
      <c r="C49" s="11">
        <f t="shared" si="1"/>
        <v>0</v>
      </c>
      <c r="D49" s="11">
        <v>0</v>
      </c>
      <c r="E49" s="11">
        <v>0</v>
      </c>
      <c r="F49" s="12">
        <v>3058.95</v>
      </c>
      <c r="G49" s="12">
        <f t="shared" si="2"/>
        <v>3175.1900999999998</v>
      </c>
      <c r="H49" s="20">
        <v>1.23</v>
      </c>
      <c r="I49" s="12">
        <f t="shared" si="3"/>
        <v>3762.5084999999999</v>
      </c>
      <c r="J49" s="9">
        <f t="shared" si="4"/>
        <v>3905.4838229999996</v>
      </c>
      <c r="K49" s="12">
        <v>0</v>
      </c>
      <c r="L49" s="20">
        <f t="shared" si="5"/>
        <v>0</v>
      </c>
      <c r="M49" s="69">
        <f t="shared" si="6"/>
        <v>0</v>
      </c>
      <c r="N49" s="70">
        <f t="shared" si="7"/>
        <v>0</v>
      </c>
    </row>
    <row r="50" spans="1:14" ht="14.25" customHeight="1" x14ac:dyDescent="0.2">
      <c r="A50" s="14">
        <v>43</v>
      </c>
      <c r="B50" s="60" t="s">
        <v>25</v>
      </c>
      <c r="C50" s="11">
        <f t="shared" si="1"/>
        <v>1</v>
      </c>
      <c r="D50" s="11">
        <v>0</v>
      </c>
      <c r="E50" s="11">
        <v>1</v>
      </c>
      <c r="F50" s="12">
        <v>3058.95</v>
      </c>
      <c r="G50" s="12">
        <f t="shared" si="2"/>
        <v>3175.1900999999998</v>
      </c>
      <c r="H50" s="20">
        <v>1</v>
      </c>
      <c r="I50" s="12">
        <f t="shared" si="3"/>
        <v>3058.95</v>
      </c>
      <c r="J50" s="9">
        <f t="shared" si="4"/>
        <v>3175.1900999999998</v>
      </c>
      <c r="K50" s="12">
        <v>0</v>
      </c>
      <c r="L50" s="20">
        <f t="shared" si="5"/>
        <v>3.2</v>
      </c>
      <c r="M50" s="69">
        <f t="shared" si="6"/>
        <v>47.627851499999998</v>
      </c>
      <c r="N50" s="70">
        <f t="shared" si="7"/>
        <v>47.627851499999998</v>
      </c>
    </row>
    <row r="51" spans="1:14" ht="14.25" customHeight="1" x14ac:dyDescent="0.2">
      <c r="A51" s="14">
        <v>44</v>
      </c>
      <c r="B51" s="60" t="s">
        <v>9</v>
      </c>
      <c r="C51" s="11">
        <f t="shared" si="1"/>
        <v>0</v>
      </c>
      <c r="D51" s="11">
        <v>0</v>
      </c>
      <c r="E51" s="11">
        <v>0</v>
      </c>
      <c r="F51" s="12">
        <v>3058.95</v>
      </c>
      <c r="G51" s="12">
        <f t="shared" si="2"/>
        <v>3175.1900999999998</v>
      </c>
      <c r="H51" s="20">
        <v>1</v>
      </c>
      <c r="I51" s="12">
        <f t="shared" si="3"/>
        <v>3058.95</v>
      </c>
      <c r="J51" s="9">
        <f t="shared" si="4"/>
        <v>3175.1900999999998</v>
      </c>
      <c r="K51" s="12">
        <v>0</v>
      </c>
      <c r="L51" s="20">
        <f t="shared" si="5"/>
        <v>0</v>
      </c>
      <c r="M51" s="69">
        <f t="shared" si="6"/>
        <v>0</v>
      </c>
      <c r="N51" s="70">
        <f t="shared" si="7"/>
        <v>0</v>
      </c>
    </row>
    <row r="52" spans="1:14" ht="14.25" customHeight="1" x14ac:dyDescent="0.2">
      <c r="A52" s="14">
        <v>45</v>
      </c>
      <c r="B52" s="60" t="s">
        <v>62</v>
      </c>
      <c r="C52" s="11">
        <f t="shared" si="1"/>
        <v>1</v>
      </c>
      <c r="D52" s="11">
        <v>0</v>
      </c>
      <c r="E52" s="11">
        <v>1</v>
      </c>
      <c r="F52" s="12">
        <v>3058.95</v>
      </c>
      <c r="G52" s="12">
        <f t="shared" si="2"/>
        <v>3175.1900999999998</v>
      </c>
      <c r="H52" s="20">
        <v>1.3</v>
      </c>
      <c r="I52" s="12">
        <f t="shared" si="3"/>
        <v>3976.6349999999998</v>
      </c>
      <c r="J52" s="9">
        <f t="shared" si="4"/>
        <v>4127.7471299999997</v>
      </c>
      <c r="K52" s="12">
        <v>0</v>
      </c>
      <c r="L52" s="20">
        <f t="shared" si="5"/>
        <v>4.0999999999999996</v>
      </c>
      <c r="M52" s="69">
        <f t="shared" si="6"/>
        <v>61.916206949999996</v>
      </c>
      <c r="N52" s="70">
        <f t="shared" si="7"/>
        <v>61.916206949999996</v>
      </c>
    </row>
    <row r="53" spans="1:14" ht="14.25" customHeight="1" x14ac:dyDescent="0.2">
      <c r="A53" s="14">
        <v>46</v>
      </c>
      <c r="B53" s="60" t="s">
        <v>43</v>
      </c>
      <c r="C53" s="11">
        <f t="shared" si="1"/>
        <v>1</v>
      </c>
      <c r="D53" s="11">
        <v>0</v>
      </c>
      <c r="E53" s="11">
        <v>1</v>
      </c>
      <c r="F53" s="12">
        <v>3058.95</v>
      </c>
      <c r="G53" s="12">
        <f t="shared" si="2"/>
        <v>3175.1900999999998</v>
      </c>
      <c r="H53" s="20">
        <v>1.1000000000000001</v>
      </c>
      <c r="I53" s="12">
        <f t="shared" si="3"/>
        <v>3364.8450000000003</v>
      </c>
      <c r="J53" s="9">
        <f t="shared" si="4"/>
        <v>3492.7091100000002</v>
      </c>
      <c r="K53" s="12">
        <v>0</v>
      </c>
      <c r="L53" s="20">
        <f t="shared" si="5"/>
        <v>3.5</v>
      </c>
      <c r="M53" s="69">
        <f t="shared" si="6"/>
        <v>52.390636650000005</v>
      </c>
      <c r="N53" s="70">
        <f t="shared" si="7"/>
        <v>52.390636650000005</v>
      </c>
    </row>
    <row r="54" spans="1:14" ht="14.25" customHeight="1" x14ac:dyDescent="0.2">
      <c r="A54" s="14">
        <v>47</v>
      </c>
      <c r="B54" s="60" t="s">
        <v>10</v>
      </c>
      <c r="C54" s="11">
        <f t="shared" si="1"/>
        <v>0</v>
      </c>
      <c r="D54" s="11">
        <v>0</v>
      </c>
      <c r="E54" s="11">
        <v>0</v>
      </c>
      <c r="F54" s="12">
        <v>3058.95</v>
      </c>
      <c r="G54" s="12">
        <f t="shared" si="2"/>
        <v>3175.1900999999998</v>
      </c>
      <c r="H54" s="20">
        <v>1</v>
      </c>
      <c r="I54" s="12">
        <f t="shared" si="3"/>
        <v>3058.95</v>
      </c>
      <c r="J54" s="9">
        <f t="shared" si="4"/>
        <v>3175.1900999999998</v>
      </c>
      <c r="K54" s="12">
        <v>0</v>
      </c>
      <c r="L54" s="20">
        <f t="shared" si="5"/>
        <v>0</v>
      </c>
      <c r="M54" s="69">
        <f t="shared" si="6"/>
        <v>0</v>
      </c>
      <c r="N54" s="70">
        <f t="shared" si="7"/>
        <v>0</v>
      </c>
    </row>
    <row r="55" spans="1:14" ht="14.25" customHeight="1" x14ac:dyDescent="0.2">
      <c r="A55" s="14">
        <v>48</v>
      </c>
      <c r="B55" s="60" t="s">
        <v>51</v>
      </c>
      <c r="C55" s="11">
        <f t="shared" si="1"/>
        <v>2</v>
      </c>
      <c r="D55" s="11">
        <v>0</v>
      </c>
      <c r="E55" s="11">
        <v>2</v>
      </c>
      <c r="F55" s="12">
        <v>3058.95</v>
      </c>
      <c r="G55" s="12">
        <f t="shared" si="2"/>
        <v>3175.1900999999998</v>
      </c>
      <c r="H55" s="20">
        <v>1.1499999999999999</v>
      </c>
      <c r="I55" s="12">
        <f t="shared" si="3"/>
        <v>3517.7924999999996</v>
      </c>
      <c r="J55" s="9">
        <f t="shared" si="4"/>
        <v>3651.4686149999993</v>
      </c>
      <c r="K55" s="12">
        <v>101.17</v>
      </c>
      <c r="L55" s="20">
        <f t="shared" si="5"/>
        <v>7.4</v>
      </c>
      <c r="M55" s="69">
        <f t="shared" si="6"/>
        <v>109.54405844999998</v>
      </c>
      <c r="N55" s="70">
        <f t="shared" si="7"/>
        <v>8.3740584499999784</v>
      </c>
    </row>
    <row r="56" spans="1:14" ht="14.25" customHeight="1" x14ac:dyDescent="0.2">
      <c r="A56" s="14">
        <v>49</v>
      </c>
      <c r="B56" s="60" t="s">
        <v>11</v>
      </c>
      <c r="C56" s="11">
        <f t="shared" si="1"/>
        <v>0</v>
      </c>
      <c r="D56" s="11">
        <v>0</v>
      </c>
      <c r="E56" s="11">
        <v>0</v>
      </c>
      <c r="F56" s="12">
        <v>3058.95</v>
      </c>
      <c r="G56" s="12">
        <f t="shared" si="2"/>
        <v>3175.1900999999998</v>
      </c>
      <c r="H56" s="20">
        <v>1</v>
      </c>
      <c r="I56" s="12">
        <f t="shared" si="3"/>
        <v>3058.95</v>
      </c>
      <c r="J56" s="9">
        <f t="shared" si="4"/>
        <v>3175.1900999999998</v>
      </c>
      <c r="K56" s="12">
        <v>0</v>
      </c>
      <c r="L56" s="20">
        <f t="shared" si="5"/>
        <v>0</v>
      </c>
      <c r="M56" s="69">
        <f t="shared" si="6"/>
        <v>0</v>
      </c>
      <c r="N56" s="70">
        <f t="shared" si="7"/>
        <v>0</v>
      </c>
    </row>
    <row r="57" spans="1:14" ht="14.25" customHeight="1" x14ac:dyDescent="0.2">
      <c r="A57" s="14">
        <v>50</v>
      </c>
      <c r="B57" s="60" t="s">
        <v>26</v>
      </c>
      <c r="C57" s="11">
        <f t="shared" si="1"/>
        <v>2</v>
      </c>
      <c r="D57" s="11">
        <v>0</v>
      </c>
      <c r="E57" s="11">
        <v>2</v>
      </c>
      <c r="F57" s="12">
        <v>3058.95</v>
      </c>
      <c r="G57" s="12">
        <f t="shared" si="2"/>
        <v>3175.1900999999998</v>
      </c>
      <c r="H57" s="20">
        <v>1</v>
      </c>
      <c r="I57" s="12">
        <f t="shared" si="3"/>
        <v>3058.95</v>
      </c>
      <c r="J57" s="9">
        <f t="shared" si="4"/>
        <v>3175.1900999999998</v>
      </c>
      <c r="K57" s="12">
        <v>0</v>
      </c>
      <c r="L57" s="20">
        <f t="shared" si="5"/>
        <v>6.4</v>
      </c>
      <c r="M57" s="69">
        <f t="shared" si="6"/>
        <v>95.255702999999997</v>
      </c>
      <c r="N57" s="70">
        <f t="shared" si="7"/>
        <v>95.255702999999997</v>
      </c>
    </row>
    <row r="58" spans="1:14" ht="14.25" customHeight="1" x14ac:dyDescent="0.2">
      <c r="A58" s="14">
        <v>51</v>
      </c>
      <c r="B58" s="60" t="s">
        <v>12</v>
      </c>
      <c r="C58" s="11">
        <f t="shared" si="1"/>
        <v>0</v>
      </c>
      <c r="D58" s="11">
        <v>0</v>
      </c>
      <c r="E58" s="11">
        <v>0</v>
      </c>
      <c r="F58" s="12">
        <v>3058.95</v>
      </c>
      <c r="G58" s="12">
        <f t="shared" si="2"/>
        <v>3175.1900999999998</v>
      </c>
      <c r="H58" s="20">
        <v>1</v>
      </c>
      <c r="I58" s="12">
        <f t="shared" si="3"/>
        <v>3058.95</v>
      </c>
      <c r="J58" s="9">
        <f t="shared" si="4"/>
        <v>3175.1900999999998</v>
      </c>
      <c r="K58" s="12">
        <v>0</v>
      </c>
      <c r="L58" s="20">
        <f t="shared" si="5"/>
        <v>0</v>
      </c>
      <c r="M58" s="69">
        <f t="shared" si="6"/>
        <v>0</v>
      </c>
      <c r="N58" s="70">
        <f t="shared" si="7"/>
        <v>0</v>
      </c>
    </row>
    <row r="59" spans="1:14" ht="14.25" customHeight="1" x14ac:dyDescent="0.2">
      <c r="A59" s="14">
        <v>52</v>
      </c>
      <c r="B59" s="60" t="s">
        <v>72</v>
      </c>
      <c r="C59" s="11">
        <f t="shared" si="1"/>
        <v>0</v>
      </c>
      <c r="D59" s="11">
        <v>0</v>
      </c>
      <c r="E59" s="11">
        <v>0</v>
      </c>
      <c r="F59" s="12">
        <v>3058.95</v>
      </c>
      <c r="G59" s="12">
        <f t="shared" si="2"/>
        <v>3175.1900999999998</v>
      </c>
      <c r="H59" s="20">
        <v>1.7</v>
      </c>
      <c r="I59" s="12">
        <f t="shared" si="3"/>
        <v>5200.2149999999992</v>
      </c>
      <c r="J59" s="9">
        <f t="shared" si="4"/>
        <v>5397.8231699999997</v>
      </c>
      <c r="K59" s="12">
        <v>0</v>
      </c>
      <c r="L59" s="20">
        <f t="shared" si="5"/>
        <v>0</v>
      </c>
      <c r="M59" s="69">
        <f t="shared" si="6"/>
        <v>0</v>
      </c>
      <c r="N59" s="70">
        <f t="shared" si="7"/>
        <v>0</v>
      </c>
    </row>
    <row r="60" spans="1:14" ht="14.25" customHeight="1" x14ac:dyDescent="0.2">
      <c r="A60" s="14">
        <v>53</v>
      </c>
      <c r="B60" s="60" t="s">
        <v>13</v>
      </c>
      <c r="C60" s="11">
        <f t="shared" si="1"/>
        <v>0</v>
      </c>
      <c r="D60" s="11">
        <v>0</v>
      </c>
      <c r="E60" s="11">
        <v>0</v>
      </c>
      <c r="F60" s="12">
        <v>3058.95</v>
      </c>
      <c r="G60" s="12">
        <f t="shared" si="2"/>
        <v>3175.1900999999998</v>
      </c>
      <c r="H60" s="20">
        <v>1</v>
      </c>
      <c r="I60" s="12">
        <f t="shared" si="3"/>
        <v>3058.95</v>
      </c>
      <c r="J60" s="9">
        <f t="shared" si="4"/>
        <v>3175.1900999999998</v>
      </c>
      <c r="K60" s="12">
        <v>0</v>
      </c>
      <c r="L60" s="20">
        <f t="shared" si="5"/>
        <v>0</v>
      </c>
      <c r="M60" s="69">
        <f t="shared" si="6"/>
        <v>0</v>
      </c>
      <c r="N60" s="70">
        <f t="shared" si="7"/>
        <v>0</v>
      </c>
    </row>
    <row r="61" spans="1:14" ht="14.25" customHeight="1" x14ac:dyDescent="0.2">
      <c r="A61" s="14">
        <v>54</v>
      </c>
      <c r="B61" s="60" t="s">
        <v>27</v>
      </c>
      <c r="C61" s="11">
        <f t="shared" si="1"/>
        <v>1</v>
      </c>
      <c r="D61" s="11">
        <v>0</v>
      </c>
      <c r="E61" s="11">
        <v>1</v>
      </c>
      <c r="F61" s="12">
        <v>3058.95</v>
      </c>
      <c r="G61" s="12">
        <f t="shared" si="2"/>
        <v>3175.1900999999998</v>
      </c>
      <c r="H61" s="20">
        <v>1.4</v>
      </c>
      <c r="I61" s="12">
        <f t="shared" si="3"/>
        <v>4282.53</v>
      </c>
      <c r="J61" s="9">
        <f t="shared" si="4"/>
        <v>4445.2661399999997</v>
      </c>
      <c r="K61" s="12">
        <v>0</v>
      </c>
      <c r="L61" s="20">
        <f t="shared" si="5"/>
        <v>4.4000000000000004</v>
      </c>
      <c r="M61" s="69">
        <f t="shared" si="6"/>
        <v>66.678992100000002</v>
      </c>
      <c r="N61" s="70">
        <f t="shared" si="7"/>
        <v>66.678992100000002</v>
      </c>
    </row>
    <row r="62" spans="1:14" ht="14.25" customHeight="1" x14ac:dyDescent="0.2">
      <c r="A62" s="14">
        <v>55</v>
      </c>
      <c r="B62" s="60" t="s">
        <v>44</v>
      </c>
      <c r="C62" s="11">
        <f t="shared" si="1"/>
        <v>1</v>
      </c>
      <c r="D62" s="11">
        <v>0</v>
      </c>
      <c r="E62" s="11">
        <v>1</v>
      </c>
      <c r="F62" s="12">
        <v>3058.95</v>
      </c>
      <c r="G62" s="12">
        <f t="shared" si="2"/>
        <v>3175.1900999999998</v>
      </c>
      <c r="H62" s="20">
        <v>1</v>
      </c>
      <c r="I62" s="12">
        <f t="shared" si="3"/>
        <v>3058.95</v>
      </c>
      <c r="J62" s="9">
        <f t="shared" si="4"/>
        <v>3175.1900999999998</v>
      </c>
      <c r="K62" s="12">
        <v>0</v>
      </c>
      <c r="L62" s="20">
        <f t="shared" si="5"/>
        <v>3.2</v>
      </c>
      <c r="M62" s="69">
        <f t="shared" si="6"/>
        <v>47.627851499999998</v>
      </c>
      <c r="N62" s="70">
        <f t="shared" si="7"/>
        <v>47.627851499999998</v>
      </c>
    </row>
    <row r="63" spans="1:14" ht="14.25" customHeight="1" x14ac:dyDescent="0.2">
      <c r="A63" s="14">
        <v>56</v>
      </c>
      <c r="B63" s="60" t="s">
        <v>28</v>
      </c>
      <c r="C63" s="11">
        <f t="shared" si="1"/>
        <v>0</v>
      </c>
      <c r="D63" s="11">
        <v>0</v>
      </c>
      <c r="E63" s="11">
        <v>0</v>
      </c>
      <c r="F63" s="12">
        <v>3058.95</v>
      </c>
      <c r="G63" s="12">
        <f t="shared" si="2"/>
        <v>3175.1900999999998</v>
      </c>
      <c r="H63" s="20">
        <v>1</v>
      </c>
      <c r="I63" s="12">
        <f t="shared" si="3"/>
        <v>3058.95</v>
      </c>
      <c r="J63" s="9">
        <f t="shared" si="4"/>
        <v>3175.1900999999998</v>
      </c>
      <c r="K63" s="12">
        <v>0</v>
      </c>
      <c r="L63" s="20">
        <f t="shared" si="5"/>
        <v>0</v>
      </c>
      <c r="M63" s="69">
        <f t="shared" si="6"/>
        <v>0</v>
      </c>
      <c r="N63" s="70">
        <f t="shared" si="7"/>
        <v>0</v>
      </c>
    </row>
    <row r="64" spans="1:14" ht="14.25" customHeight="1" x14ac:dyDescent="0.2">
      <c r="A64" s="14">
        <v>57</v>
      </c>
      <c r="B64" s="60" t="s">
        <v>63</v>
      </c>
      <c r="C64" s="11">
        <f t="shared" si="1"/>
        <v>0</v>
      </c>
      <c r="D64" s="11">
        <v>0</v>
      </c>
      <c r="E64" s="11">
        <v>0</v>
      </c>
      <c r="F64" s="12">
        <v>3058.95</v>
      </c>
      <c r="G64" s="12">
        <f t="shared" si="2"/>
        <v>3175.1900999999998</v>
      </c>
      <c r="H64" s="20">
        <v>1.2</v>
      </c>
      <c r="I64" s="12">
        <f t="shared" si="3"/>
        <v>3670.74</v>
      </c>
      <c r="J64" s="9">
        <f t="shared" si="4"/>
        <v>3810.2281199999998</v>
      </c>
      <c r="K64" s="12">
        <v>0</v>
      </c>
      <c r="L64" s="20">
        <f t="shared" si="5"/>
        <v>0</v>
      </c>
      <c r="M64" s="69">
        <f t="shared" si="6"/>
        <v>0</v>
      </c>
      <c r="N64" s="70">
        <f t="shared" si="7"/>
        <v>0</v>
      </c>
    </row>
    <row r="65" spans="1:14" ht="14.25" customHeight="1" x14ac:dyDescent="0.2">
      <c r="A65" s="14">
        <v>58</v>
      </c>
      <c r="B65" s="60" t="s">
        <v>64</v>
      </c>
      <c r="C65" s="11">
        <f t="shared" si="1"/>
        <v>0</v>
      </c>
      <c r="D65" s="11">
        <v>0</v>
      </c>
      <c r="E65" s="11">
        <v>0</v>
      </c>
      <c r="F65" s="12">
        <v>3058.95</v>
      </c>
      <c r="G65" s="12">
        <f t="shared" si="2"/>
        <v>3175.1900999999998</v>
      </c>
      <c r="H65" s="20">
        <v>1.1499999999999999</v>
      </c>
      <c r="I65" s="12">
        <f t="shared" si="3"/>
        <v>3517.7924999999996</v>
      </c>
      <c r="J65" s="9">
        <f t="shared" si="4"/>
        <v>3651.4686149999993</v>
      </c>
      <c r="K65" s="12">
        <v>0</v>
      </c>
      <c r="L65" s="20">
        <f t="shared" si="5"/>
        <v>0</v>
      </c>
      <c r="M65" s="69">
        <f t="shared" si="6"/>
        <v>0</v>
      </c>
      <c r="N65" s="70">
        <f t="shared" si="7"/>
        <v>0</v>
      </c>
    </row>
    <row r="66" spans="1:14" ht="14.25" customHeight="1" x14ac:dyDescent="0.2">
      <c r="A66" s="14">
        <v>59</v>
      </c>
      <c r="B66" s="60" t="s">
        <v>45</v>
      </c>
      <c r="C66" s="11">
        <f t="shared" si="1"/>
        <v>2</v>
      </c>
      <c r="D66" s="11">
        <v>0</v>
      </c>
      <c r="E66" s="11">
        <v>2</v>
      </c>
      <c r="F66" s="12">
        <v>3058.95</v>
      </c>
      <c r="G66" s="12">
        <f t="shared" si="2"/>
        <v>3175.1900999999998</v>
      </c>
      <c r="H66" s="20">
        <v>1.1499999999999999</v>
      </c>
      <c r="I66" s="12">
        <f t="shared" si="3"/>
        <v>3517.7924999999996</v>
      </c>
      <c r="J66" s="9">
        <f t="shared" si="4"/>
        <v>3651.4686149999993</v>
      </c>
      <c r="K66" s="12">
        <v>101.17</v>
      </c>
      <c r="L66" s="20">
        <f t="shared" si="5"/>
        <v>7.4</v>
      </c>
      <c r="M66" s="69">
        <f t="shared" si="6"/>
        <v>109.54405844999998</v>
      </c>
      <c r="N66" s="70">
        <f t="shared" si="7"/>
        <v>8.3740584499999784</v>
      </c>
    </row>
    <row r="67" spans="1:14" ht="14.25" customHeight="1" x14ac:dyDescent="0.2">
      <c r="A67" s="14">
        <v>60</v>
      </c>
      <c r="B67" s="60" t="s">
        <v>14</v>
      </c>
      <c r="C67" s="11">
        <f t="shared" si="1"/>
        <v>10</v>
      </c>
      <c r="D67" s="11">
        <v>2</v>
      </c>
      <c r="E67" s="11">
        <v>8</v>
      </c>
      <c r="F67" s="12">
        <v>3058.95</v>
      </c>
      <c r="G67" s="12">
        <f t="shared" si="2"/>
        <v>3175.1900999999998</v>
      </c>
      <c r="H67" s="20">
        <v>1</v>
      </c>
      <c r="I67" s="12">
        <f t="shared" si="3"/>
        <v>3058.95</v>
      </c>
      <c r="J67" s="9">
        <f t="shared" si="4"/>
        <v>3175.1900999999998</v>
      </c>
      <c r="K67" s="12">
        <v>0</v>
      </c>
      <c r="L67" s="20">
        <f t="shared" si="5"/>
        <v>31.5</v>
      </c>
      <c r="M67" s="69">
        <f t="shared" si="6"/>
        <v>472.79131200000006</v>
      </c>
      <c r="N67" s="70">
        <f t="shared" si="7"/>
        <v>472.79131200000006</v>
      </c>
    </row>
    <row r="68" spans="1:14" ht="14.25" customHeight="1" x14ac:dyDescent="0.2">
      <c r="A68" s="14">
        <v>61</v>
      </c>
      <c r="B68" s="60" t="s">
        <v>46</v>
      </c>
      <c r="C68" s="11">
        <f t="shared" si="1"/>
        <v>0</v>
      </c>
      <c r="D68" s="11">
        <v>0</v>
      </c>
      <c r="E68" s="11">
        <v>0</v>
      </c>
      <c r="F68" s="12">
        <v>3058.95</v>
      </c>
      <c r="G68" s="12">
        <f t="shared" si="2"/>
        <v>3175.1900999999998</v>
      </c>
      <c r="H68" s="20">
        <v>1</v>
      </c>
      <c r="I68" s="12">
        <f t="shared" ref="I68:I93" si="8">F68*H68</f>
        <v>3058.95</v>
      </c>
      <c r="J68" s="9">
        <f t="shared" ref="J68:J93" si="9">G68*H68</f>
        <v>3175.1900999999998</v>
      </c>
      <c r="K68" s="12">
        <v>0</v>
      </c>
      <c r="L68" s="20">
        <f t="shared" si="5"/>
        <v>0</v>
      </c>
      <c r="M68" s="69">
        <f t="shared" si="6"/>
        <v>0</v>
      </c>
      <c r="N68" s="70">
        <f t="shared" si="7"/>
        <v>0</v>
      </c>
    </row>
    <row r="69" spans="1:14" ht="14.25" customHeight="1" x14ac:dyDescent="0.2">
      <c r="A69" s="14">
        <v>62</v>
      </c>
      <c r="B69" s="60" t="s">
        <v>29</v>
      </c>
      <c r="C69" s="11">
        <f t="shared" si="1"/>
        <v>1</v>
      </c>
      <c r="D69" s="11">
        <v>0</v>
      </c>
      <c r="E69" s="11">
        <v>1</v>
      </c>
      <c r="F69" s="12">
        <v>3058.95</v>
      </c>
      <c r="G69" s="12">
        <f t="shared" si="2"/>
        <v>3175.1900999999998</v>
      </c>
      <c r="H69" s="20">
        <v>1</v>
      </c>
      <c r="I69" s="12">
        <f t="shared" si="8"/>
        <v>3058.95</v>
      </c>
      <c r="J69" s="9">
        <f t="shared" si="9"/>
        <v>3175.1900999999998</v>
      </c>
      <c r="K69" s="12">
        <v>0</v>
      </c>
      <c r="L69" s="20">
        <f t="shared" si="5"/>
        <v>3.2</v>
      </c>
      <c r="M69" s="69">
        <f t="shared" si="6"/>
        <v>47.627851499999998</v>
      </c>
      <c r="N69" s="70">
        <f t="shared" si="7"/>
        <v>47.627851499999998</v>
      </c>
    </row>
    <row r="70" spans="1:14" ht="14.25" customHeight="1" x14ac:dyDescent="0.2">
      <c r="A70" s="14">
        <v>63</v>
      </c>
      <c r="B70" s="60" t="s">
        <v>38</v>
      </c>
      <c r="C70" s="11">
        <f t="shared" si="1"/>
        <v>0</v>
      </c>
      <c r="D70" s="11">
        <v>0</v>
      </c>
      <c r="E70" s="11">
        <v>0</v>
      </c>
      <c r="F70" s="12">
        <v>3058.95</v>
      </c>
      <c r="G70" s="12">
        <f t="shared" si="2"/>
        <v>3175.1900999999998</v>
      </c>
      <c r="H70" s="20">
        <v>1.03</v>
      </c>
      <c r="I70" s="12">
        <f t="shared" si="8"/>
        <v>3150.7184999999999</v>
      </c>
      <c r="J70" s="9">
        <f t="shared" si="9"/>
        <v>3270.4458030000001</v>
      </c>
      <c r="K70" s="12">
        <v>0</v>
      </c>
      <c r="L70" s="20">
        <f t="shared" si="5"/>
        <v>0</v>
      </c>
      <c r="M70" s="69">
        <f t="shared" si="6"/>
        <v>0</v>
      </c>
      <c r="N70" s="70">
        <f t="shared" si="7"/>
        <v>0</v>
      </c>
    </row>
    <row r="71" spans="1:14" ht="14.25" customHeight="1" x14ac:dyDescent="0.2">
      <c r="A71" s="14">
        <v>64</v>
      </c>
      <c r="B71" s="60" t="s">
        <v>15</v>
      </c>
      <c r="C71" s="11">
        <f t="shared" si="1"/>
        <v>1</v>
      </c>
      <c r="D71" s="11">
        <v>0</v>
      </c>
      <c r="E71" s="11">
        <v>1</v>
      </c>
      <c r="F71" s="12">
        <v>3058.95</v>
      </c>
      <c r="G71" s="12">
        <f t="shared" si="2"/>
        <v>3175.1900999999998</v>
      </c>
      <c r="H71" s="20">
        <v>1</v>
      </c>
      <c r="I71" s="12">
        <f t="shared" si="8"/>
        <v>3058.95</v>
      </c>
      <c r="J71" s="9">
        <f t="shared" si="9"/>
        <v>3175.1900999999998</v>
      </c>
      <c r="K71" s="12">
        <v>39.840000000000003</v>
      </c>
      <c r="L71" s="20">
        <f t="shared" si="5"/>
        <v>3.2</v>
      </c>
      <c r="M71" s="69">
        <f t="shared" si="6"/>
        <v>47.627851499999998</v>
      </c>
      <c r="N71" s="70">
        <f t="shared" si="7"/>
        <v>7.787851499999995</v>
      </c>
    </row>
    <row r="72" spans="1:14" ht="14.25" customHeight="1" x14ac:dyDescent="0.2">
      <c r="A72" s="14">
        <v>65</v>
      </c>
      <c r="B72" s="60" t="s">
        <v>48</v>
      </c>
      <c r="C72" s="11">
        <f t="shared" si="1"/>
        <v>1</v>
      </c>
      <c r="D72" s="11">
        <v>0</v>
      </c>
      <c r="E72" s="11">
        <v>1</v>
      </c>
      <c r="F72" s="12">
        <v>3058.95</v>
      </c>
      <c r="G72" s="12">
        <f t="shared" si="2"/>
        <v>3175.1900999999998</v>
      </c>
      <c r="H72" s="20">
        <v>1</v>
      </c>
      <c r="I72" s="12">
        <f t="shared" si="8"/>
        <v>3058.95</v>
      </c>
      <c r="J72" s="9">
        <f t="shared" si="9"/>
        <v>3175.1900999999998</v>
      </c>
      <c r="K72" s="12">
        <v>0</v>
      </c>
      <c r="L72" s="20">
        <f t="shared" si="5"/>
        <v>3.2</v>
      </c>
      <c r="M72" s="69">
        <f t="shared" si="6"/>
        <v>47.627851499999998</v>
      </c>
      <c r="N72" s="70">
        <f t="shared" si="7"/>
        <v>47.627851499999998</v>
      </c>
    </row>
    <row r="73" spans="1:14" ht="14.25" customHeight="1" x14ac:dyDescent="0.2">
      <c r="A73" s="14">
        <v>66</v>
      </c>
      <c r="B73" s="60" t="s">
        <v>49</v>
      </c>
      <c r="C73" s="11">
        <f t="shared" ref="C73:C93" si="10">D73+E73</f>
        <v>0</v>
      </c>
      <c r="D73" s="11">
        <v>0</v>
      </c>
      <c r="E73" s="11">
        <v>0</v>
      </c>
      <c r="F73" s="12">
        <v>3058.95</v>
      </c>
      <c r="G73" s="12">
        <f t="shared" ref="G73:G93" si="11">F73*1.038</f>
        <v>3175.1900999999998</v>
      </c>
      <c r="H73" s="20">
        <v>1.0029999999999999</v>
      </c>
      <c r="I73" s="12">
        <f t="shared" si="8"/>
        <v>3068.1268499999996</v>
      </c>
      <c r="J73" s="9">
        <f t="shared" si="9"/>
        <v>3184.7156702999996</v>
      </c>
      <c r="K73" s="12">
        <v>0</v>
      </c>
      <c r="L73" s="20">
        <f t="shared" ref="L73:L93" si="12">ROUND(((D73*I73+E73*J73+K73)/1000),1)</f>
        <v>0</v>
      </c>
      <c r="M73" s="69">
        <f t="shared" ref="M73:M93" si="13">(D73*I73+E73*J73)*1.5/100</f>
        <v>0</v>
      </c>
      <c r="N73" s="70">
        <f t="shared" ref="N73:N93" si="14">M73-K73</f>
        <v>0</v>
      </c>
    </row>
    <row r="74" spans="1:14" ht="14.25" customHeight="1" x14ac:dyDescent="0.2">
      <c r="A74" s="14">
        <v>67</v>
      </c>
      <c r="B74" s="60" t="s">
        <v>73</v>
      </c>
      <c r="C74" s="11">
        <f t="shared" si="10"/>
        <v>0</v>
      </c>
      <c r="D74" s="11">
        <v>0</v>
      </c>
      <c r="E74" s="11">
        <v>0</v>
      </c>
      <c r="F74" s="12">
        <v>3058.95</v>
      </c>
      <c r="G74" s="12">
        <f t="shared" si="11"/>
        <v>3175.1900999999998</v>
      </c>
      <c r="H74" s="20">
        <v>1.4</v>
      </c>
      <c r="I74" s="12">
        <f t="shared" si="8"/>
        <v>4282.53</v>
      </c>
      <c r="J74" s="9">
        <f t="shared" si="9"/>
        <v>4445.2661399999997</v>
      </c>
      <c r="K74" s="12">
        <v>0</v>
      </c>
      <c r="L74" s="20">
        <f t="shared" si="12"/>
        <v>0</v>
      </c>
      <c r="M74" s="69">
        <f t="shared" si="13"/>
        <v>0</v>
      </c>
      <c r="N74" s="70">
        <f t="shared" si="14"/>
        <v>0</v>
      </c>
    </row>
    <row r="75" spans="1:14" ht="14.25" customHeight="1" x14ac:dyDescent="0.2">
      <c r="A75" s="14">
        <v>68</v>
      </c>
      <c r="B75" s="60" t="s">
        <v>52</v>
      </c>
      <c r="C75" s="11">
        <f t="shared" si="10"/>
        <v>0</v>
      </c>
      <c r="D75" s="11">
        <v>0</v>
      </c>
      <c r="E75" s="11">
        <v>0</v>
      </c>
      <c r="F75" s="12">
        <v>3058.95</v>
      </c>
      <c r="G75" s="12">
        <f t="shared" si="11"/>
        <v>3175.1900999999998</v>
      </c>
      <c r="H75" s="20">
        <v>1.1519999999999999</v>
      </c>
      <c r="I75" s="12">
        <f t="shared" si="8"/>
        <v>3523.9103999999993</v>
      </c>
      <c r="J75" s="9">
        <f t="shared" si="9"/>
        <v>3657.8189951999993</v>
      </c>
      <c r="K75" s="12">
        <v>0</v>
      </c>
      <c r="L75" s="20">
        <f t="shared" si="12"/>
        <v>0</v>
      </c>
      <c r="M75" s="69">
        <f t="shared" si="13"/>
        <v>0</v>
      </c>
      <c r="N75" s="70">
        <f t="shared" si="14"/>
        <v>0</v>
      </c>
    </row>
    <row r="76" spans="1:14" ht="14.25" customHeight="1" x14ac:dyDescent="0.2">
      <c r="A76" s="14">
        <v>69</v>
      </c>
      <c r="B76" s="60" t="s">
        <v>16</v>
      </c>
      <c r="C76" s="11">
        <f t="shared" si="10"/>
        <v>1</v>
      </c>
      <c r="D76" s="11">
        <v>0</v>
      </c>
      <c r="E76" s="11">
        <v>1</v>
      </c>
      <c r="F76" s="12">
        <v>3058.95</v>
      </c>
      <c r="G76" s="12">
        <f t="shared" si="11"/>
        <v>3175.1900999999998</v>
      </c>
      <c r="H76" s="20">
        <v>1</v>
      </c>
      <c r="I76" s="12">
        <f t="shared" si="8"/>
        <v>3058.95</v>
      </c>
      <c r="J76" s="9">
        <f t="shared" si="9"/>
        <v>3175.1900999999998</v>
      </c>
      <c r="K76" s="12">
        <v>0</v>
      </c>
      <c r="L76" s="20">
        <f t="shared" si="12"/>
        <v>3.2</v>
      </c>
      <c r="M76" s="69">
        <f t="shared" si="13"/>
        <v>47.627851499999998</v>
      </c>
      <c r="N76" s="70">
        <f t="shared" si="14"/>
        <v>47.627851499999998</v>
      </c>
    </row>
    <row r="77" spans="1:14" ht="14.25" customHeight="1" x14ac:dyDescent="0.2">
      <c r="A77" s="14">
        <v>70</v>
      </c>
      <c r="B77" s="60" t="s">
        <v>17</v>
      </c>
      <c r="C77" s="11">
        <f t="shared" si="10"/>
        <v>0</v>
      </c>
      <c r="D77" s="11">
        <v>0</v>
      </c>
      <c r="E77" s="11">
        <v>0</v>
      </c>
      <c r="F77" s="12">
        <v>3058.95</v>
      </c>
      <c r="G77" s="12">
        <f t="shared" si="11"/>
        <v>3175.1900999999998</v>
      </c>
      <c r="H77" s="20">
        <v>1</v>
      </c>
      <c r="I77" s="12">
        <f t="shared" si="8"/>
        <v>3058.95</v>
      </c>
      <c r="J77" s="9">
        <f t="shared" si="9"/>
        <v>3175.1900999999998</v>
      </c>
      <c r="K77" s="12">
        <v>0</v>
      </c>
      <c r="L77" s="20">
        <f t="shared" si="12"/>
        <v>0</v>
      </c>
      <c r="M77" s="69">
        <f t="shared" si="13"/>
        <v>0</v>
      </c>
      <c r="N77" s="70">
        <f t="shared" si="14"/>
        <v>0</v>
      </c>
    </row>
    <row r="78" spans="1:14" ht="14.25" customHeight="1" x14ac:dyDescent="0.2">
      <c r="A78" s="14">
        <v>71</v>
      </c>
      <c r="B78" s="60" t="s">
        <v>18</v>
      </c>
      <c r="C78" s="11">
        <f t="shared" si="10"/>
        <v>0</v>
      </c>
      <c r="D78" s="11">
        <v>0</v>
      </c>
      <c r="E78" s="11">
        <v>0</v>
      </c>
      <c r="F78" s="12">
        <v>3058.95</v>
      </c>
      <c r="G78" s="12">
        <f t="shared" si="11"/>
        <v>3175.1900999999998</v>
      </c>
      <c r="H78" s="20">
        <v>1</v>
      </c>
      <c r="I78" s="12">
        <f t="shared" si="8"/>
        <v>3058.95</v>
      </c>
      <c r="J78" s="9">
        <f t="shared" si="9"/>
        <v>3175.1900999999998</v>
      </c>
      <c r="K78" s="12">
        <v>0</v>
      </c>
      <c r="L78" s="20">
        <f t="shared" si="12"/>
        <v>0</v>
      </c>
      <c r="M78" s="69">
        <f t="shared" si="13"/>
        <v>0</v>
      </c>
      <c r="N78" s="70">
        <f t="shared" si="14"/>
        <v>0</v>
      </c>
    </row>
    <row r="79" spans="1:14" ht="14.25" customHeight="1" x14ac:dyDescent="0.2">
      <c r="A79" s="14">
        <v>72</v>
      </c>
      <c r="B79" s="60" t="s">
        <v>65</v>
      </c>
      <c r="C79" s="11">
        <f t="shared" si="10"/>
        <v>1</v>
      </c>
      <c r="D79" s="11">
        <v>1</v>
      </c>
      <c r="E79" s="11">
        <v>0</v>
      </c>
      <c r="F79" s="12">
        <v>3058.95</v>
      </c>
      <c r="G79" s="12">
        <f t="shared" si="11"/>
        <v>3175.1900999999998</v>
      </c>
      <c r="H79" s="20">
        <v>1.4</v>
      </c>
      <c r="I79" s="12">
        <f t="shared" si="8"/>
        <v>4282.53</v>
      </c>
      <c r="J79" s="9">
        <f t="shared" si="9"/>
        <v>4445.2661399999997</v>
      </c>
      <c r="K79" s="12">
        <v>60</v>
      </c>
      <c r="L79" s="20">
        <f t="shared" si="12"/>
        <v>4.3</v>
      </c>
      <c r="M79" s="69">
        <f t="shared" si="13"/>
        <v>64.237949999999998</v>
      </c>
      <c r="N79" s="70">
        <f t="shared" si="14"/>
        <v>4.2379499999999979</v>
      </c>
    </row>
    <row r="80" spans="1:14" ht="14.25" customHeight="1" x14ac:dyDescent="0.2">
      <c r="A80" s="14">
        <v>73</v>
      </c>
      <c r="B80" s="60" t="s">
        <v>19</v>
      </c>
      <c r="C80" s="11">
        <f t="shared" si="10"/>
        <v>0</v>
      </c>
      <c r="D80" s="11">
        <v>0</v>
      </c>
      <c r="E80" s="11">
        <v>0</v>
      </c>
      <c r="F80" s="12">
        <v>3058.95</v>
      </c>
      <c r="G80" s="12">
        <f t="shared" si="11"/>
        <v>3175.1900999999998</v>
      </c>
      <c r="H80" s="20">
        <v>1</v>
      </c>
      <c r="I80" s="12">
        <f t="shared" si="8"/>
        <v>3058.95</v>
      </c>
      <c r="J80" s="9">
        <f t="shared" si="9"/>
        <v>3175.1900999999998</v>
      </c>
      <c r="K80" s="12">
        <v>0</v>
      </c>
      <c r="L80" s="20">
        <f t="shared" si="12"/>
        <v>0</v>
      </c>
      <c r="M80" s="69">
        <f t="shared" si="13"/>
        <v>0</v>
      </c>
      <c r="N80" s="70">
        <f t="shared" si="14"/>
        <v>0</v>
      </c>
    </row>
    <row r="81" spans="1:14" ht="14.25" customHeight="1" x14ac:dyDescent="0.2">
      <c r="A81" s="14">
        <v>74</v>
      </c>
      <c r="B81" s="60" t="s">
        <v>53</v>
      </c>
      <c r="C81" s="11">
        <f t="shared" si="10"/>
        <v>1</v>
      </c>
      <c r="D81" s="11">
        <v>0</v>
      </c>
      <c r="E81" s="11">
        <v>1</v>
      </c>
      <c r="F81" s="12">
        <v>3058.95</v>
      </c>
      <c r="G81" s="12">
        <f t="shared" si="11"/>
        <v>3175.1900999999998</v>
      </c>
      <c r="H81" s="20">
        <v>1.1599999999999999</v>
      </c>
      <c r="I81" s="12">
        <f t="shared" si="8"/>
        <v>3548.3819999999996</v>
      </c>
      <c r="J81" s="9">
        <f t="shared" si="9"/>
        <v>3683.2205159999994</v>
      </c>
      <c r="K81" s="12">
        <v>0</v>
      </c>
      <c r="L81" s="20">
        <f t="shared" si="12"/>
        <v>3.7</v>
      </c>
      <c r="M81" s="69">
        <f t="shared" si="13"/>
        <v>55.248307739999994</v>
      </c>
      <c r="N81" s="70">
        <f t="shared" si="14"/>
        <v>55.248307739999994</v>
      </c>
    </row>
    <row r="82" spans="1:14" ht="14.25" customHeight="1" x14ac:dyDescent="0.2">
      <c r="A82" s="14">
        <v>75</v>
      </c>
      <c r="B82" s="60" t="s">
        <v>50</v>
      </c>
      <c r="C82" s="11">
        <f t="shared" si="10"/>
        <v>1</v>
      </c>
      <c r="D82" s="11">
        <v>0</v>
      </c>
      <c r="E82" s="11">
        <v>1</v>
      </c>
      <c r="F82" s="12">
        <v>3058.95</v>
      </c>
      <c r="G82" s="12">
        <f t="shared" si="11"/>
        <v>3175.1900999999998</v>
      </c>
      <c r="H82" s="20">
        <v>1</v>
      </c>
      <c r="I82" s="12">
        <f t="shared" si="8"/>
        <v>3058.95</v>
      </c>
      <c r="J82" s="9">
        <f t="shared" si="9"/>
        <v>3175.1900999999998</v>
      </c>
      <c r="K82" s="12">
        <v>43.98</v>
      </c>
      <c r="L82" s="20">
        <f t="shared" si="12"/>
        <v>3.2</v>
      </c>
      <c r="M82" s="69">
        <f t="shared" si="13"/>
        <v>47.627851499999998</v>
      </c>
      <c r="N82" s="70">
        <f t="shared" si="14"/>
        <v>3.6478515000000016</v>
      </c>
    </row>
    <row r="83" spans="1:14" ht="14.25" customHeight="1" x14ac:dyDescent="0.2">
      <c r="A83" s="14">
        <v>76</v>
      </c>
      <c r="B83" s="60" t="s">
        <v>54</v>
      </c>
      <c r="C83" s="11">
        <f t="shared" si="10"/>
        <v>2</v>
      </c>
      <c r="D83" s="11">
        <v>0</v>
      </c>
      <c r="E83" s="11">
        <v>2</v>
      </c>
      <c r="F83" s="12">
        <v>3058.95</v>
      </c>
      <c r="G83" s="12">
        <f t="shared" si="11"/>
        <v>3175.1900999999998</v>
      </c>
      <c r="H83" s="20">
        <v>1.1499999999999999</v>
      </c>
      <c r="I83" s="12">
        <f t="shared" si="8"/>
        <v>3517.7924999999996</v>
      </c>
      <c r="J83" s="9">
        <f t="shared" si="9"/>
        <v>3651.4686149999993</v>
      </c>
      <c r="K83" s="12">
        <v>0</v>
      </c>
      <c r="L83" s="20">
        <f t="shared" si="12"/>
        <v>7.3</v>
      </c>
      <c r="M83" s="69">
        <f t="shared" si="13"/>
        <v>109.54405844999998</v>
      </c>
      <c r="N83" s="70">
        <f t="shared" si="14"/>
        <v>109.54405844999998</v>
      </c>
    </row>
    <row r="84" spans="1:14" ht="14.25" customHeight="1" x14ac:dyDescent="0.2">
      <c r="A84" s="14">
        <v>77</v>
      </c>
      <c r="B84" s="60" t="s">
        <v>20</v>
      </c>
      <c r="C84" s="11">
        <f t="shared" si="10"/>
        <v>0</v>
      </c>
      <c r="D84" s="11">
        <v>0</v>
      </c>
      <c r="E84" s="11">
        <v>0</v>
      </c>
      <c r="F84" s="12">
        <v>3058.95</v>
      </c>
      <c r="G84" s="12">
        <f t="shared" si="11"/>
        <v>3175.1900999999998</v>
      </c>
      <c r="H84" s="20">
        <v>1</v>
      </c>
      <c r="I84" s="12">
        <f t="shared" si="8"/>
        <v>3058.95</v>
      </c>
      <c r="J84" s="9">
        <f t="shared" si="9"/>
        <v>3175.1900999999998</v>
      </c>
      <c r="K84" s="12">
        <v>0</v>
      </c>
      <c r="L84" s="20">
        <f t="shared" si="12"/>
        <v>0</v>
      </c>
      <c r="M84" s="69">
        <f t="shared" si="13"/>
        <v>0</v>
      </c>
      <c r="N84" s="70">
        <f t="shared" si="14"/>
        <v>0</v>
      </c>
    </row>
    <row r="85" spans="1:14" ht="14.25" customHeight="1" x14ac:dyDescent="0.2">
      <c r="A85" s="14">
        <v>78</v>
      </c>
      <c r="B85" s="60" t="s">
        <v>112</v>
      </c>
      <c r="C85" s="11">
        <f t="shared" si="10"/>
        <v>5</v>
      </c>
      <c r="D85" s="11">
        <v>0</v>
      </c>
      <c r="E85" s="11">
        <v>5</v>
      </c>
      <c r="F85" s="12">
        <v>3058.95</v>
      </c>
      <c r="G85" s="12">
        <f t="shared" si="11"/>
        <v>3175.1900999999998</v>
      </c>
      <c r="H85" s="20">
        <v>1</v>
      </c>
      <c r="I85" s="12">
        <f t="shared" si="8"/>
        <v>3058.95</v>
      </c>
      <c r="J85" s="9">
        <f t="shared" si="9"/>
        <v>3175.1900999999998</v>
      </c>
      <c r="K85" s="12">
        <v>0</v>
      </c>
      <c r="L85" s="20">
        <f t="shared" si="12"/>
        <v>15.9</v>
      </c>
      <c r="M85" s="69">
        <f t="shared" si="13"/>
        <v>238.13925749999999</v>
      </c>
      <c r="N85" s="70">
        <f t="shared" si="14"/>
        <v>238.13925749999999</v>
      </c>
    </row>
    <row r="86" spans="1:14" ht="14.25" customHeight="1" x14ac:dyDescent="0.2">
      <c r="A86" s="14">
        <v>79</v>
      </c>
      <c r="B86" s="60" t="s">
        <v>113</v>
      </c>
      <c r="C86" s="11">
        <f t="shared" si="10"/>
        <v>0</v>
      </c>
      <c r="D86" s="11">
        <v>0</v>
      </c>
      <c r="E86" s="11">
        <v>0</v>
      </c>
      <c r="F86" s="12">
        <v>3058.95</v>
      </c>
      <c r="G86" s="12">
        <f t="shared" si="11"/>
        <v>3175.1900999999998</v>
      </c>
      <c r="H86" s="20">
        <v>1</v>
      </c>
      <c r="I86" s="12">
        <f t="shared" si="8"/>
        <v>3058.95</v>
      </c>
      <c r="J86" s="9">
        <f t="shared" si="9"/>
        <v>3175.1900999999998</v>
      </c>
      <c r="K86" s="12">
        <v>0</v>
      </c>
      <c r="L86" s="20">
        <f t="shared" si="12"/>
        <v>0</v>
      </c>
      <c r="M86" s="69">
        <f t="shared" si="13"/>
        <v>0</v>
      </c>
      <c r="N86" s="70">
        <f t="shared" si="14"/>
        <v>0</v>
      </c>
    </row>
    <row r="87" spans="1:14" ht="14.25" customHeight="1" x14ac:dyDescent="0.2">
      <c r="A87" s="14">
        <v>80</v>
      </c>
      <c r="B87" s="60" t="s">
        <v>86</v>
      </c>
      <c r="C87" s="11">
        <f t="shared" si="10"/>
        <v>2</v>
      </c>
      <c r="D87" s="11">
        <v>0</v>
      </c>
      <c r="E87" s="11">
        <v>2</v>
      </c>
      <c r="F87" s="12">
        <v>3058.95</v>
      </c>
      <c r="G87" s="12">
        <f t="shared" si="11"/>
        <v>3175.1900999999998</v>
      </c>
      <c r="H87" s="20">
        <v>1</v>
      </c>
      <c r="I87" s="12">
        <f t="shared" si="8"/>
        <v>3058.95</v>
      </c>
      <c r="J87" s="9">
        <f t="shared" si="9"/>
        <v>3175.1900999999998</v>
      </c>
      <c r="K87" s="12">
        <v>0</v>
      </c>
      <c r="L87" s="20">
        <f t="shared" si="12"/>
        <v>6.4</v>
      </c>
      <c r="M87" s="69">
        <f t="shared" si="13"/>
        <v>95.255702999999997</v>
      </c>
      <c r="N87" s="70">
        <f t="shared" si="14"/>
        <v>95.255702999999997</v>
      </c>
    </row>
    <row r="88" spans="1:14" ht="14.25" customHeight="1" x14ac:dyDescent="0.2">
      <c r="A88" s="14">
        <v>81</v>
      </c>
      <c r="B88" s="60" t="s">
        <v>74</v>
      </c>
      <c r="C88" s="11">
        <f t="shared" si="10"/>
        <v>0</v>
      </c>
      <c r="D88" s="11">
        <v>0</v>
      </c>
      <c r="E88" s="11">
        <v>0</v>
      </c>
      <c r="F88" s="12">
        <v>3058.95</v>
      </c>
      <c r="G88" s="12">
        <f t="shared" si="11"/>
        <v>3175.1900999999998</v>
      </c>
      <c r="H88" s="20">
        <v>1.27</v>
      </c>
      <c r="I88" s="12">
        <f t="shared" si="8"/>
        <v>3884.8664999999996</v>
      </c>
      <c r="J88" s="9">
        <f t="shared" si="9"/>
        <v>4032.4914269999999</v>
      </c>
      <c r="K88" s="12">
        <v>0</v>
      </c>
      <c r="L88" s="20">
        <f t="shared" si="12"/>
        <v>0</v>
      </c>
      <c r="M88" s="69">
        <f t="shared" si="13"/>
        <v>0</v>
      </c>
      <c r="N88" s="70">
        <f t="shared" si="14"/>
        <v>0</v>
      </c>
    </row>
    <row r="89" spans="1:14" ht="14.25" customHeight="1" x14ac:dyDescent="0.2">
      <c r="A89" s="14">
        <v>82</v>
      </c>
      <c r="B89" s="60" t="s">
        <v>87</v>
      </c>
      <c r="C89" s="11">
        <f t="shared" si="10"/>
        <v>0</v>
      </c>
      <c r="D89" s="11">
        <v>0</v>
      </c>
      <c r="E89" s="11">
        <v>0</v>
      </c>
      <c r="F89" s="12">
        <v>3058.95</v>
      </c>
      <c r="G89" s="12">
        <f t="shared" si="11"/>
        <v>3175.1900999999998</v>
      </c>
      <c r="H89" s="20">
        <v>1.5</v>
      </c>
      <c r="I89" s="12">
        <f t="shared" si="8"/>
        <v>4588.4249999999993</v>
      </c>
      <c r="J89" s="9">
        <f t="shared" si="9"/>
        <v>4762.7851499999997</v>
      </c>
      <c r="K89" s="12">
        <v>0</v>
      </c>
      <c r="L89" s="20">
        <f t="shared" si="12"/>
        <v>0</v>
      </c>
      <c r="M89" s="69">
        <f t="shared" si="13"/>
        <v>0</v>
      </c>
      <c r="N89" s="70">
        <f t="shared" si="14"/>
        <v>0</v>
      </c>
    </row>
    <row r="90" spans="1:14" ht="14.25" customHeight="1" x14ac:dyDescent="0.2">
      <c r="A90" s="14">
        <v>83</v>
      </c>
      <c r="B90" s="60" t="s">
        <v>114</v>
      </c>
      <c r="C90" s="11">
        <f t="shared" si="10"/>
        <v>1</v>
      </c>
      <c r="D90" s="11">
        <v>0</v>
      </c>
      <c r="E90" s="11">
        <v>1</v>
      </c>
      <c r="F90" s="12">
        <v>3058.95</v>
      </c>
      <c r="G90" s="12">
        <f t="shared" si="11"/>
        <v>3175.1900999999998</v>
      </c>
      <c r="H90" s="20">
        <v>1.5</v>
      </c>
      <c r="I90" s="12">
        <f t="shared" si="8"/>
        <v>4588.4249999999993</v>
      </c>
      <c r="J90" s="9">
        <f t="shared" si="9"/>
        <v>4762.7851499999997</v>
      </c>
      <c r="K90" s="12">
        <v>0</v>
      </c>
      <c r="L90" s="20">
        <f t="shared" si="12"/>
        <v>4.8</v>
      </c>
      <c r="M90" s="69">
        <f t="shared" si="13"/>
        <v>71.441777250000001</v>
      </c>
      <c r="N90" s="70">
        <f t="shared" si="14"/>
        <v>71.441777250000001</v>
      </c>
    </row>
    <row r="91" spans="1:14" ht="14.25" customHeight="1" x14ac:dyDescent="0.2">
      <c r="A91" s="14">
        <v>84</v>
      </c>
      <c r="B91" s="60" t="s">
        <v>75</v>
      </c>
      <c r="C91" s="11">
        <f t="shared" si="10"/>
        <v>0</v>
      </c>
      <c r="D91" s="11">
        <v>0</v>
      </c>
      <c r="E91" s="11">
        <v>0</v>
      </c>
      <c r="F91" s="12">
        <v>3058.95</v>
      </c>
      <c r="G91" s="12">
        <f t="shared" si="11"/>
        <v>3175.1900999999998</v>
      </c>
      <c r="H91" s="20">
        <v>2</v>
      </c>
      <c r="I91" s="12">
        <f t="shared" si="8"/>
        <v>6117.9</v>
      </c>
      <c r="J91" s="9">
        <f t="shared" si="9"/>
        <v>6350.3801999999996</v>
      </c>
      <c r="K91" s="12">
        <v>0</v>
      </c>
      <c r="L91" s="20">
        <f t="shared" si="12"/>
        <v>0</v>
      </c>
      <c r="M91" s="69">
        <f t="shared" si="13"/>
        <v>0</v>
      </c>
      <c r="N91" s="70">
        <f t="shared" si="14"/>
        <v>0</v>
      </c>
    </row>
    <row r="92" spans="1:14" ht="14.25" customHeight="1" x14ac:dyDescent="0.2">
      <c r="A92" s="14">
        <v>85</v>
      </c>
      <c r="B92" s="60" t="s">
        <v>115</v>
      </c>
      <c r="C92" s="11">
        <f t="shared" si="10"/>
        <v>1</v>
      </c>
      <c r="D92" s="11">
        <v>0</v>
      </c>
      <c r="E92" s="11">
        <v>1</v>
      </c>
      <c r="F92" s="12">
        <v>3058.95</v>
      </c>
      <c r="G92" s="12">
        <f t="shared" si="11"/>
        <v>3175.1900999999998</v>
      </c>
      <c r="H92" s="20">
        <v>1.5</v>
      </c>
      <c r="I92" s="12">
        <f t="shared" si="8"/>
        <v>4588.4249999999993</v>
      </c>
      <c r="J92" s="9">
        <f t="shared" si="9"/>
        <v>4762.7851499999997</v>
      </c>
      <c r="K92" s="12">
        <v>65</v>
      </c>
      <c r="L92" s="20">
        <f t="shared" si="12"/>
        <v>4.8</v>
      </c>
      <c r="M92" s="69">
        <f t="shared" si="13"/>
        <v>71.441777250000001</v>
      </c>
      <c r="N92" s="70">
        <f t="shared" si="14"/>
        <v>6.4417772500000012</v>
      </c>
    </row>
    <row r="93" spans="1:14" ht="14.25" customHeight="1" x14ac:dyDescent="0.2">
      <c r="A93" s="30">
        <v>86</v>
      </c>
      <c r="B93" s="60" t="s">
        <v>116</v>
      </c>
      <c r="C93" s="11">
        <f t="shared" si="10"/>
        <v>0</v>
      </c>
      <c r="D93" s="11">
        <v>0</v>
      </c>
      <c r="E93" s="11">
        <v>0</v>
      </c>
      <c r="F93" s="12">
        <v>3058.95</v>
      </c>
      <c r="G93" s="12">
        <f t="shared" si="11"/>
        <v>3175.1900999999998</v>
      </c>
      <c r="H93" s="20">
        <v>1.4</v>
      </c>
      <c r="I93" s="12">
        <f t="shared" si="8"/>
        <v>4282.53</v>
      </c>
      <c r="J93" s="9">
        <f t="shared" si="9"/>
        <v>4445.2661399999997</v>
      </c>
      <c r="K93" s="12">
        <v>0</v>
      </c>
      <c r="L93" s="20">
        <f t="shared" si="12"/>
        <v>0</v>
      </c>
      <c r="M93" s="69">
        <f t="shared" si="13"/>
        <v>0</v>
      </c>
      <c r="N93" s="70">
        <f t="shared" si="14"/>
        <v>0</v>
      </c>
    </row>
    <row r="94" spans="1:14" x14ac:dyDescent="0.2">
      <c r="A94" s="17"/>
      <c r="B94" s="17"/>
      <c r="C94" s="25"/>
      <c r="D94" s="25"/>
      <c r="E94" s="25"/>
      <c r="F94" s="17"/>
      <c r="G94" s="17"/>
      <c r="H94" s="17"/>
      <c r="I94" s="17"/>
      <c r="J94" s="17"/>
      <c r="K94" s="17"/>
      <c r="L94" s="17"/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31" footer="0.31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zoomScaleNormal="100" workbookViewId="0">
      <pane ySplit="4" topLeftCell="A5" activePane="bottomLeft" state="frozen"/>
      <selection activeCell="G105" sqref="G105:G106"/>
      <selection pane="bottomLeft" activeCell="O1" sqref="O1:R1048576"/>
    </sheetView>
  </sheetViews>
  <sheetFormatPr defaultRowHeight="12.75" x14ac:dyDescent="0.2"/>
  <cols>
    <col min="1" max="1" width="4" customWidth="1"/>
    <col min="2" max="2" width="31.5703125" customWidth="1"/>
    <col min="3" max="4" width="11.140625" style="23" customWidth="1"/>
    <col min="5" max="5" width="11.5703125" style="23" customWidth="1"/>
    <col min="6" max="6" width="11.85546875" customWidth="1"/>
    <col min="7" max="7" width="12" customWidth="1"/>
    <col min="8" max="8" width="11.5703125" customWidth="1"/>
    <col min="9" max="10" width="12.5703125" customWidth="1"/>
    <col min="11" max="11" width="11" customWidth="1"/>
    <col min="12" max="12" width="24.7109375" customWidth="1"/>
    <col min="13" max="13" width="14.85546875" customWidth="1"/>
  </cols>
  <sheetData>
    <row r="1" spans="1:14" ht="18" customHeight="1" x14ac:dyDescent="0.2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84</v>
      </c>
    </row>
    <row r="2" spans="1:14" ht="80.25" customHeight="1" x14ac:dyDescent="0.2">
      <c r="A2" s="94" t="s">
        <v>153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4" ht="26.25" customHeight="1" x14ac:dyDescent="0.2">
      <c r="A3" s="95" t="s">
        <v>77</v>
      </c>
      <c r="B3" s="95" t="s">
        <v>2</v>
      </c>
      <c r="C3" s="102" t="s">
        <v>105</v>
      </c>
      <c r="D3" s="98" t="s">
        <v>117</v>
      </c>
      <c r="E3" s="100"/>
      <c r="F3" s="98" t="s">
        <v>78</v>
      </c>
      <c r="G3" s="99"/>
      <c r="H3" s="99"/>
      <c r="I3" s="99"/>
      <c r="J3" s="100"/>
      <c r="K3" s="95" t="s">
        <v>156</v>
      </c>
      <c r="L3" s="95" t="s">
        <v>123</v>
      </c>
      <c r="M3" s="93" t="s">
        <v>120</v>
      </c>
    </row>
    <row r="4" spans="1:14" ht="134.25" customHeight="1" x14ac:dyDescent="0.2">
      <c r="A4" s="97"/>
      <c r="B4" s="97"/>
      <c r="C4" s="92"/>
      <c r="D4" s="65" t="s">
        <v>118</v>
      </c>
      <c r="E4" s="3" t="s">
        <v>119</v>
      </c>
      <c r="F4" s="3" t="s">
        <v>157</v>
      </c>
      <c r="G4" s="3" t="s">
        <v>154</v>
      </c>
      <c r="H4" s="3" t="s">
        <v>91</v>
      </c>
      <c r="I4" s="3" t="s">
        <v>155</v>
      </c>
      <c r="J4" s="3" t="s">
        <v>151</v>
      </c>
      <c r="K4" s="97"/>
      <c r="L4" s="103"/>
      <c r="M4" s="93"/>
    </row>
    <row r="5" spans="1:14" x14ac:dyDescent="0.2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67"/>
    </row>
    <row r="6" spans="1:14" x14ac:dyDescent="0.2">
      <c r="A6" s="14"/>
      <c r="B6" s="15" t="s">
        <v>3</v>
      </c>
      <c r="C6" s="79">
        <f>SUM(C8:C93)</f>
        <v>56</v>
      </c>
      <c r="D6" s="79">
        <f>SUM(D8:D93)</f>
        <v>4</v>
      </c>
      <c r="E6" s="79">
        <f>SUM(E8:E93)</f>
        <v>52</v>
      </c>
      <c r="F6" s="13"/>
      <c r="G6" s="13"/>
      <c r="H6" s="13"/>
      <c r="I6" s="13"/>
      <c r="J6" s="13"/>
      <c r="K6" s="24">
        <f>SUM(K8:K93)</f>
        <v>149.56</v>
      </c>
      <c r="L6" s="26">
        <f>SUM(L8:L93)</f>
        <v>41.899999999999991</v>
      </c>
      <c r="M6" s="68">
        <f>SUM(M8:M93)</f>
        <v>622.21710473340011</v>
      </c>
      <c r="N6" s="68">
        <f t="shared" ref="N6" si="0">SUM(N8:N93)</f>
        <v>472.6571047334001</v>
      </c>
    </row>
    <row r="7" spans="1:14" ht="12.75" customHeight="1" x14ac:dyDescent="0.2">
      <c r="A7" s="14"/>
      <c r="B7" s="15"/>
      <c r="C7" s="10"/>
      <c r="D7" s="10"/>
      <c r="E7" s="10"/>
      <c r="F7" s="9"/>
      <c r="G7" s="9"/>
      <c r="H7" s="9"/>
      <c r="I7" s="9"/>
      <c r="J7" s="9"/>
      <c r="K7" s="9"/>
      <c r="L7" s="18"/>
      <c r="M7" s="67"/>
    </row>
    <row r="8" spans="1:14" ht="14.25" customHeight="1" x14ac:dyDescent="0.2">
      <c r="A8" s="14">
        <v>1</v>
      </c>
      <c r="B8" s="60" t="s">
        <v>106</v>
      </c>
      <c r="C8" s="11">
        <f>D8+E8</f>
        <v>0</v>
      </c>
      <c r="D8" s="11">
        <v>0</v>
      </c>
      <c r="E8" s="11">
        <v>0</v>
      </c>
      <c r="F8" s="12">
        <v>655.49</v>
      </c>
      <c r="G8" s="12">
        <f>F8*1.038</f>
        <v>680.39862000000005</v>
      </c>
      <c r="H8" s="27">
        <v>1</v>
      </c>
      <c r="I8" s="12">
        <f>F8*H8</f>
        <v>655.49</v>
      </c>
      <c r="J8" s="12">
        <f>G8*H8</f>
        <v>680.39862000000005</v>
      </c>
      <c r="K8" s="12">
        <v>0</v>
      </c>
      <c r="L8" s="20">
        <f>ROUND(((D8*I8+E8*J8+K8)/1000),1)</f>
        <v>0</v>
      </c>
      <c r="M8" s="69">
        <f>(D8*I8+E8*J8)*1.5/100</f>
        <v>0</v>
      </c>
      <c r="N8" s="70">
        <f>M8-K8</f>
        <v>0</v>
      </c>
    </row>
    <row r="9" spans="1:14" ht="14.25" customHeight="1" x14ac:dyDescent="0.2">
      <c r="A9" s="14">
        <v>2</v>
      </c>
      <c r="B9" s="60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655.49</v>
      </c>
      <c r="G9" s="12">
        <f t="shared" ref="G9:G72" si="2">F9*1.038</f>
        <v>680.39862000000005</v>
      </c>
      <c r="H9" s="27">
        <v>1.4</v>
      </c>
      <c r="I9" s="12">
        <f t="shared" ref="I9:I67" si="3">F9*H9</f>
        <v>917.68599999999992</v>
      </c>
      <c r="J9" s="12">
        <f t="shared" ref="J9:J67" si="4">G9*H9</f>
        <v>952.55806800000005</v>
      </c>
      <c r="K9" s="12">
        <v>0</v>
      </c>
      <c r="L9" s="20">
        <f t="shared" ref="L9:L72" si="5">ROUND(((D9*I9+E9*J9+K9)/1000),1)</f>
        <v>0</v>
      </c>
      <c r="M9" s="69">
        <f t="shared" ref="M9:M72" si="6">(D9*I9+E9*J9)*1.5/100</f>
        <v>0</v>
      </c>
      <c r="N9" s="70">
        <f t="shared" ref="N9:N72" si="7">M9-K9</f>
        <v>0</v>
      </c>
    </row>
    <row r="10" spans="1:14" ht="14.25" customHeight="1" x14ac:dyDescent="0.2">
      <c r="A10" s="14">
        <v>3</v>
      </c>
      <c r="B10" s="60" t="s">
        <v>39</v>
      </c>
      <c r="C10" s="11">
        <f t="shared" si="1"/>
        <v>0</v>
      </c>
      <c r="D10" s="11">
        <v>0</v>
      </c>
      <c r="E10" s="11">
        <v>0</v>
      </c>
      <c r="F10" s="12">
        <v>655.49</v>
      </c>
      <c r="G10" s="12">
        <f t="shared" si="2"/>
        <v>680.39862000000005</v>
      </c>
      <c r="H10" s="27">
        <v>1.1499999999999999</v>
      </c>
      <c r="I10" s="12">
        <f t="shared" si="3"/>
        <v>753.81349999999998</v>
      </c>
      <c r="J10" s="12">
        <f t="shared" si="4"/>
        <v>782.45841299999995</v>
      </c>
      <c r="K10" s="12">
        <v>0</v>
      </c>
      <c r="L10" s="20">
        <f t="shared" si="5"/>
        <v>0</v>
      </c>
      <c r="M10" s="69">
        <f t="shared" si="6"/>
        <v>0</v>
      </c>
      <c r="N10" s="70">
        <f t="shared" si="7"/>
        <v>0</v>
      </c>
    </row>
    <row r="11" spans="1:14" ht="14.25" customHeight="1" x14ac:dyDescent="0.2">
      <c r="A11" s="14">
        <v>4</v>
      </c>
      <c r="B11" s="60" t="s">
        <v>56</v>
      </c>
      <c r="C11" s="11">
        <f t="shared" si="1"/>
        <v>0</v>
      </c>
      <c r="D11" s="11">
        <v>0</v>
      </c>
      <c r="E11" s="11">
        <v>0</v>
      </c>
      <c r="F11" s="12">
        <v>655.49</v>
      </c>
      <c r="G11" s="12">
        <f t="shared" si="2"/>
        <v>680.39862000000005</v>
      </c>
      <c r="H11" s="27">
        <v>1.21</v>
      </c>
      <c r="I11" s="12">
        <f t="shared" si="3"/>
        <v>793.14289999999994</v>
      </c>
      <c r="J11" s="12">
        <f t="shared" si="4"/>
        <v>823.28233020000005</v>
      </c>
      <c r="K11" s="12">
        <v>0</v>
      </c>
      <c r="L11" s="20">
        <f t="shared" si="5"/>
        <v>0</v>
      </c>
      <c r="M11" s="69">
        <f t="shared" si="6"/>
        <v>0</v>
      </c>
      <c r="N11" s="70">
        <f t="shared" si="7"/>
        <v>0</v>
      </c>
    </row>
    <row r="12" spans="1:14" ht="14.25" customHeight="1" x14ac:dyDescent="0.2">
      <c r="A12" s="14">
        <v>5</v>
      </c>
      <c r="B12" s="60" t="s">
        <v>30</v>
      </c>
      <c r="C12" s="11">
        <f t="shared" si="1"/>
        <v>0</v>
      </c>
      <c r="D12" s="11">
        <v>0</v>
      </c>
      <c r="E12" s="11">
        <v>0</v>
      </c>
      <c r="F12" s="12">
        <v>655.49</v>
      </c>
      <c r="G12" s="12">
        <f t="shared" si="2"/>
        <v>680.39862000000005</v>
      </c>
      <c r="H12" s="27">
        <v>1</v>
      </c>
      <c r="I12" s="12">
        <f t="shared" si="3"/>
        <v>655.49</v>
      </c>
      <c r="J12" s="12">
        <f t="shared" si="4"/>
        <v>680.39862000000005</v>
      </c>
      <c r="K12" s="12">
        <v>0</v>
      </c>
      <c r="L12" s="20">
        <f t="shared" si="5"/>
        <v>0</v>
      </c>
      <c r="M12" s="69">
        <f t="shared" si="6"/>
        <v>0</v>
      </c>
      <c r="N12" s="70">
        <f t="shared" si="7"/>
        <v>0</v>
      </c>
    </row>
    <row r="13" spans="1:14" ht="14.25" customHeight="1" x14ac:dyDescent="0.2">
      <c r="A13" s="14">
        <v>6</v>
      </c>
      <c r="B13" s="60" t="s">
        <v>31</v>
      </c>
      <c r="C13" s="11">
        <f t="shared" si="1"/>
        <v>0</v>
      </c>
      <c r="D13" s="11">
        <v>0</v>
      </c>
      <c r="E13" s="11">
        <v>0</v>
      </c>
      <c r="F13" s="12">
        <v>655.49</v>
      </c>
      <c r="G13" s="12">
        <f t="shared" si="2"/>
        <v>680.39862000000005</v>
      </c>
      <c r="H13" s="27">
        <v>1</v>
      </c>
      <c r="I13" s="12">
        <f t="shared" si="3"/>
        <v>655.49</v>
      </c>
      <c r="J13" s="12">
        <f t="shared" si="4"/>
        <v>680.39862000000005</v>
      </c>
      <c r="K13" s="12">
        <v>0</v>
      </c>
      <c r="L13" s="20">
        <f t="shared" si="5"/>
        <v>0</v>
      </c>
      <c r="M13" s="69">
        <f t="shared" si="6"/>
        <v>0</v>
      </c>
      <c r="N13" s="70">
        <f t="shared" si="7"/>
        <v>0</v>
      </c>
    </row>
    <row r="14" spans="1:14" ht="14.25" customHeight="1" x14ac:dyDescent="0.2">
      <c r="A14" s="14">
        <v>7</v>
      </c>
      <c r="B14" s="60" t="s">
        <v>107</v>
      </c>
      <c r="C14" s="11">
        <f t="shared" si="1"/>
        <v>0</v>
      </c>
      <c r="D14" s="11">
        <v>0</v>
      </c>
      <c r="E14" s="11">
        <v>0</v>
      </c>
      <c r="F14" s="12">
        <v>655.49</v>
      </c>
      <c r="G14" s="12">
        <f t="shared" si="2"/>
        <v>680.39862000000005</v>
      </c>
      <c r="H14" s="27">
        <v>1</v>
      </c>
      <c r="I14" s="12">
        <f t="shared" si="3"/>
        <v>655.49</v>
      </c>
      <c r="J14" s="12">
        <f t="shared" si="4"/>
        <v>680.39862000000005</v>
      </c>
      <c r="K14" s="12">
        <v>0</v>
      </c>
      <c r="L14" s="20">
        <f t="shared" si="5"/>
        <v>0</v>
      </c>
      <c r="M14" s="69">
        <f t="shared" si="6"/>
        <v>0</v>
      </c>
      <c r="N14" s="70">
        <f t="shared" si="7"/>
        <v>0</v>
      </c>
    </row>
    <row r="15" spans="1:14" ht="14.25" customHeight="1" x14ac:dyDescent="0.2">
      <c r="A15" s="14">
        <v>8</v>
      </c>
      <c r="B15" s="60" t="s">
        <v>34</v>
      </c>
      <c r="C15" s="11">
        <f t="shared" si="1"/>
        <v>0</v>
      </c>
      <c r="D15" s="11">
        <v>0</v>
      </c>
      <c r="E15" s="11">
        <v>0</v>
      </c>
      <c r="F15" s="12">
        <v>655.49</v>
      </c>
      <c r="G15" s="12">
        <f t="shared" si="2"/>
        <v>680.39862000000005</v>
      </c>
      <c r="H15" s="27">
        <v>1.2</v>
      </c>
      <c r="I15" s="12">
        <f t="shared" si="3"/>
        <v>786.58799999999997</v>
      </c>
      <c r="J15" s="12">
        <f t="shared" si="4"/>
        <v>816.47834399999999</v>
      </c>
      <c r="K15" s="12">
        <v>0</v>
      </c>
      <c r="L15" s="20">
        <f t="shared" si="5"/>
        <v>0</v>
      </c>
      <c r="M15" s="69">
        <f t="shared" si="6"/>
        <v>0</v>
      </c>
      <c r="N15" s="70">
        <f t="shared" si="7"/>
        <v>0</v>
      </c>
    </row>
    <row r="16" spans="1:14" ht="14.25" customHeight="1" x14ac:dyDescent="0.2">
      <c r="A16" s="14">
        <v>9</v>
      </c>
      <c r="B16" s="60" t="s">
        <v>108</v>
      </c>
      <c r="C16" s="11">
        <f t="shared" si="1"/>
        <v>0</v>
      </c>
      <c r="D16" s="11">
        <v>0</v>
      </c>
      <c r="E16" s="11">
        <v>0</v>
      </c>
      <c r="F16" s="12">
        <v>655.49</v>
      </c>
      <c r="G16" s="12">
        <f t="shared" si="2"/>
        <v>680.39862000000005</v>
      </c>
      <c r="H16" s="27">
        <v>1</v>
      </c>
      <c r="I16" s="12">
        <f t="shared" si="3"/>
        <v>655.49</v>
      </c>
      <c r="J16" s="12">
        <f t="shared" si="4"/>
        <v>680.39862000000005</v>
      </c>
      <c r="K16" s="12">
        <v>0</v>
      </c>
      <c r="L16" s="20">
        <f t="shared" si="5"/>
        <v>0</v>
      </c>
      <c r="M16" s="69">
        <f t="shared" si="6"/>
        <v>0</v>
      </c>
      <c r="N16" s="70">
        <f t="shared" si="7"/>
        <v>0</v>
      </c>
    </row>
    <row r="17" spans="1:14" ht="14.25" customHeight="1" x14ac:dyDescent="0.2">
      <c r="A17" s="14">
        <v>10</v>
      </c>
      <c r="B17" s="60" t="s">
        <v>21</v>
      </c>
      <c r="C17" s="11">
        <f t="shared" si="1"/>
        <v>1</v>
      </c>
      <c r="D17" s="11">
        <v>0</v>
      </c>
      <c r="E17" s="11">
        <v>1</v>
      </c>
      <c r="F17" s="12">
        <v>655.49</v>
      </c>
      <c r="G17" s="12">
        <f t="shared" si="2"/>
        <v>680.39862000000005</v>
      </c>
      <c r="H17" s="27">
        <v>1.208</v>
      </c>
      <c r="I17" s="12">
        <f t="shared" si="3"/>
        <v>791.83191999999997</v>
      </c>
      <c r="J17" s="12">
        <f t="shared" si="4"/>
        <v>821.92153296000004</v>
      </c>
      <c r="K17" s="12">
        <v>0</v>
      </c>
      <c r="L17" s="20">
        <f t="shared" si="5"/>
        <v>0.8</v>
      </c>
      <c r="M17" s="69">
        <f t="shared" si="6"/>
        <v>12.328822994399999</v>
      </c>
      <c r="N17" s="70">
        <f t="shared" si="7"/>
        <v>12.328822994399999</v>
      </c>
    </row>
    <row r="18" spans="1:14" ht="14.25" customHeight="1" x14ac:dyDescent="0.2">
      <c r="A18" s="14">
        <v>11</v>
      </c>
      <c r="B18" s="60" t="s">
        <v>22</v>
      </c>
      <c r="C18" s="11">
        <f t="shared" si="1"/>
        <v>0</v>
      </c>
      <c r="D18" s="11">
        <v>0</v>
      </c>
      <c r="E18" s="11">
        <v>0</v>
      </c>
      <c r="F18" s="12">
        <v>655.49</v>
      </c>
      <c r="G18" s="12">
        <f t="shared" si="2"/>
        <v>680.39862000000005</v>
      </c>
      <c r="H18" s="27">
        <v>1.3</v>
      </c>
      <c r="I18" s="12">
        <f t="shared" si="3"/>
        <v>852.13700000000006</v>
      </c>
      <c r="J18" s="12">
        <f t="shared" si="4"/>
        <v>884.51820600000008</v>
      </c>
      <c r="K18" s="12">
        <v>0</v>
      </c>
      <c r="L18" s="20">
        <f t="shared" si="5"/>
        <v>0</v>
      </c>
      <c r="M18" s="69">
        <f t="shared" si="6"/>
        <v>0</v>
      </c>
      <c r="N18" s="70">
        <f t="shared" si="7"/>
        <v>0</v>
      </c>
    </row>
    <row r="19" spans="1:14" ht="14.25" customHeight="1" x14ac:dyDescent="0.2">
      <c r="A19" s="14">
        <v>12</v>
      </c>
      <c r="B19" s="60" t="s">
        <v>85</v>
      </c>
      <c r="C19" s="11">
        <f t="shared" si="1"/>
        <v>0</v>
      </c>
      <c r="D19" s="11">
        <v>0</v>
      </c>
      <c r="E19" s="11">
        <v>0</v>
      </c>
      <c r="F19" s="12">
        <v>655.49</v>
      </c>
      <c r="G19" s="12">
        <f t="shared" si="2"/>
        <v>680.39862000000005</v>
      </c>
      <c r="H19" s="27">
        <v>1</v>
      </c>
      <c r="I19" s="12">
        <f t="shared" si="3"/>
        <v>655.49</v>
      </c>
      <c r="J19" s="12">
        <f t="shared" si="4"/>
        <v>680.39862000000005</v>
      </c>
      <c r="K19" s="12">
        <v>0</v>
      </c>
      <c r="L19" s="20">
        <f t="shared" si="5"/>
        <v>0</v>
      </c>
      <c r="M19" s="69">
        <f t="shared" si="6"/>
        <v>0</v>
      </c>
      <c r="N19" s="70">
        <f t="shared" si="7"/>
        <v>0</v>
      </c>
    </row>
    <row r="20" spans="1:14" ht="14.25" customHeight="1" x14ac:dyDescent="0.2">
      <c r="A20" s="14">
        <v>13</v>
      </c>
      <c r="B20" s="60" t="s">
        <v>40</v>
      </c>
      <c r="C20" s="11">
        <f t="shared" si="1"/>
        <v>1</v>
      </c>
      <c r="D20" s="11">
        <v>0</v>
      </c>
      <c r="E20" s="11">
        <v>1</v>
      </c>
      <c r="F20" s="12">
        <v>655.49</v>
      </c>
      <c r="G20" s="12">
        <f t="shared" si="2"/>
        <v>680.39862000000005</v>
      </c>
      <c r="H20" s="27">
        <v>1</v>
      </c>
      <c r="I20" s="12">
        <f t="shared" si="3"/>
        <v>655.49</v>
      </c>
      <c r="J20" s="12">
        <f t="shared" si="4"/>
        <v>680.39862000000005</v>
      </c>
      <c r="K20" s="12">
        <v>0</v>
      </c>
      <c r="L20" s="20">
        <f t="shared" si="5"/>
        <v>0.7</v>
      </c>
      <c r="M20" s="69">
        <f t="shared" si="6"/>
        <v>10.205979300000001</v>
      </c>
      <c r="N20" s="70">
        <f t="shared" si="7"/>
        <v>10.205979300000001</v>
      </c>
    </row>
    <row r="21" spans="1:14" ht="14.25" customHeight="1" x14ac:dyDescent="0.2">
      <c r="A21" s="14">
        <v>14</v>
      </c>
      <c r="B21" s="60" t="s">
        <v>41</v>
      </c>
      <c r="C21" s="11">
        <f t="shared" si="1"/>
        <v>0</v>
      </c>
      <c r="D21" s="11">
        <v>0</v>
      </c>
      <c r="E21" s="11">
        <v>0</v>
      </c>
      <c r="F21" s="12">
        <v>655.49</v>
      </c>
      <c r="G21" s="12">
        <f t="shared" si="2"/>
        <v>680.39862000000005</v>
      </c>
      <c r="H21" s="27">
        <v>1</v>
      </c>
      <c r="I21" s="12">
        <f t="shared" si="3"/>
        <v>655.49</v>
      </c>
      <c r="J21" s="12">
        <f t="shared" si="4"/>
        <v>680.39862000000005</v>
      </c>
      <c r="K21" s="12">
        <v>0</v>
      </c>
      <c r="L21" s="20">
        <f t="shared" si="5"/>
        <v>0</v>
      </c>
      <c r="M21" s="69">
        <f t="shared" si="6"/>
        <v>0</v>
      </c>
      <c r="N21" s="70">
        <f t="shared" si="7"/>
        <v>0</v>
      </c>
    </row>
    <row r="22" spans="1:14" ht="14.25" customHeight="1" x14ac:dyDescent="0.2">
      <c r="A22" s="14">
        <v>15</v>
      </c>
      <c r="B22" s="60" t="s">
        <v>67</v>
      </c>
      <c r="C22" s="11">
        <f t="shared" si="1"/>
        <v>0</v>
      </c>
      <c r="D22" s="11">
        <v>0</v>
      </c>
      <c r="E22" s="11">
        <v>0</v>
      </c>
      <c r="F22" s="12">
        <v>655.49</v>
      </c>
      <c r="G22" s="12">
        <f t="shared" si="2"/>
        <v>680.39862000000005</v>
      </c>
      <c r="H22" s="27">
        <v>1.47</v>
      </c>
      <c r="I22" s="12">
        <f t="shared" si="3"/>
        <v>963.57029999999997</v>
      </c>
      <c r="J22" s="12">
        <f t="shared" si="4"/>
        <v>1000.1859714000001</v>
      </c>
      <c r="K22" s="12">
        <v>0</v>
      </c>
      <c r="L22" s="20">
        <f t="shared" si="5"/>
        <v>0</v>
      </c>
      <c r="M22" s="69">
        <f t="shared" si="6"/>
        <v>0</v>
      </c>
      <c r="N22" s="70">
        <f t="shared" si="7"/>
        <v>0</v>
      </c>
    </row>
    <row r="23" spans="1:14" ht="14.25" customHeight="1" x14ac:dyDescent="0.2">
      <c r="A23" s="14">
        <v>16</v>
      </c>
      <c r="B23" s="60" t="s">
        <v>109</v>
      </c>
      <c r="C23" s="11">
        <f t="shared" si="1"/>
        <v>0</v>
      </c>
      <c r="D23" s="11">
        <v>0</v>
      </c>
      <c r="E23" s="11">
        <v>0</v>
      </c>
      <c r="F23" s="12">
        <v>655.49</v>
      </c>
      <c r="G23" s="12">
        <f t="shared" si="2"/>
        <v>680.39862000000005</v>
      </c>
      <c r="H23" s="27">
        <v>1</v>
      </c>
      <c r="I23" s="12">
        <f t="shared" si="3"/>
        <v>655.49</v>
      </c>
      <c r="J23" s="12">
        <f t="shared" si="4"/>
        <v>680.39862000000005</v>
      </c>
      <c r="K23" s="12">
        <v>0</v>
      </c>
      <c r="L23" s="20">
        <f t="shared" si="5"/>
        <v>0</v>
      </c>
      <c r="M23" s="69">
        <f t="shared" si="6"/>
        <v>0</v>
      </c>
      <c r="N23" s="70">
        <f t="shared" si="7"/>
        <v>0</v>
      </c>
    </row>
    <row r="24" spans="1:14" ht="14.25" customHeight="1" x14ac:dyDescent="0.2">
      <c r="A24" s="14">
        <v>17</v>
      </c>
      <c r="B24" s="60" t="s">
        <v>110</v>
      </c>
      <c r="C24" s="11">
        <f t="shared" si="1"/>
        <v>2</v>
      </c>
      <c r="D24" s="11">
        <v>0</v>
      </c>
      <c r="E24" s="11">
        <v>2</v>
      </c>
      <c r="F24" s="12">
        <v>655.49</v>
      </c>
      <c r="G24" s="12">
        <f t="shared" si="2"/>
        <v>680.39862000000005</v>
      </c>
      <c r="H24" s="27">
        <v>1</v>
      </c>
      <c r="I24" s="12">
        <f t="shared" si="3"/>
        <v>655.49</v>
      </c>
      <c r="J24" s="12">
        <f t="shared" si="4"/>
        <v>680.39862000000005</v>
      </c>
      <c r="K24" s="12">
        <v>0</v>
      </c>
      <c r="L24" s="20">
        <f t="shared" si="5"/>
        <v>1.4</v>
      </c>
      <c r="M24" s="69">
        <f t="shared" si="6"/>
        <v>20.411958600000002</v>
      </c>
      <c r="N24" s="70">
        <f t="shared" si="7"/>
        <v>20.411958600000002</v>
      </c>
    </row>
    <row r="25" spans="1:14" ht="14.25" customHeight="1" x14ac:dyDescent="0.2">
      <c r="A25" s="14">
        <v>18</v>
      </c>
      <c r="B25" s="60" t="s">
        <v>57</v>
      </c>
      <c r="C25" s="11">
        <f t="shared" si="1"/>
        <v>0</v>
      </c>
      <c r="D25" s="11">
        <v>0</v>
      </c>
      <c r="E25" s="11">
        <v>0</v>
      </c>
      <c r="F25" s="12">
        <v>655.49</v>
      </c>
      <c r="G25" s="12">
        <f t="shared" si="2"/>
        <v>680.39862000000005</v>
      </c>
      <c r="H25" s="27">
        <v>1.4</v>
      </c>
      <c r="I25" s="12">
        <f t="shared" si="3"/>
        <v>917.68599999999992</v>
      </c>
      <c r="J25" s="12">
        <f t="shared" si="4"/>
        <v>952.55806800000005</v>
      </c>
      <c r="K25" s="12">
        <v>0</v>
      </c>
      <c r="L25" s="20">
        <f t="shared" si="5"/>
        <v>0</v>
      </c>
      <c r="M25" s="69">
        <f t="shared" si="6"/>
        <v>0</v>
      </c>
      <c r="N25" s="70">
        <f t="shared" si="7"/>
        <v>0</v>
      </c>
    </row>
    <row r="26" spans="1:14" ht="14.25" customHeight="1" x14ac:dyDescent="0.2">
      <c r="A26" s="14">
        <v>19</v>
      </c>
      <c r="B26" s="60" t="s">
        <v>42</v>
      </c>
      <c r="C26" s="11">
        <f t="shared" si="1"/>
        <v>0</v>
      </c>
      <c r="D26" s="11">
        <v>0</v>
      </c>
      <c r="E26" s="11">
        <v>0</v>
      </c>
      <c r="F26" s="12">
        <v>655.49</v>
      </c>
      <c r="G26" s="12">
        <f t="shared" si="2"/>
        <v>680.39862000000005</v>
      </c>
      <c r="H26" s="27">
        <v>1.1499999999999999</v>
      </c>
      <c r="I26" s="12">
        <f t="shared" si="3"/>
        <v>753.81349999999998</v>
      </c>
      <c r="J26" s="12">
        <f t="shared" si="4"/>
        <v>782.45841299999995</v>
      </c>
      <c r="K26" s="12">
        <v>0</v>
      </c>
      <c r="L26" s="20">
        <f t="shared" si="5"/>
        <v>0</v>
      </c>
      <c r="M26" s="69">
        <f t="shared" si="6"/>
        <v>0</v>
      </c>
      <c r="N26" s="70">
        <f t="shared" si="7"/>
        <v>0</v>
      </c>
    </row>
    <row r="27" spans="1:14" ht="14.25" customHeight="1" x14ac:dyDescent="0.2">
      <c r="A27" s="14">
        <v>20</v>
      </c>
      <c r="B27" s="60" t="s">
        <v>58</v>
      </c>
      <c r="C27" s="11">
        <f t="shared" si="1"/>
        <v>0</v>
      </c>
      <c r="D27" s="11">
        <v>0</v>
      </c>
      <c r="E27" s="11">
        <v>0</v>
      </c>
      <c r="F27" s="12">
        <v>655.49</v>
      </c>
      <c r="G27" s="12">
        <f t="shared" si="2"/>
        <v>680.39862000000005</v>
      </c>
      <c r="H27" s="27">
        <v>1.3</v>
      </c>
      <c r="I27" s="12">
        <f t="shared" si="3"/>
        <v>852.13700000000006</v>
      </c>
      <c r="J27" s="12">
        <f t="shared" si="4"/>
        <v>884.51820600000008</v>
      </c>
      <c r="K27" s="12">
        <v>0</v>
      </c>
      <c r="L27" s="20">
        <f t="shared" si="5"/>
        <v>0</v>
      </c>
      <c r="M27" s="69">
        <f t="shared" si="6"/>
        <v>0</v>
      </c>
      <c r="N27" s="70">
        <f t="shared" si="7"/>
        <v>0</v>
      </c>
    </row>
    <row r="28" spans="1:14" ht="14.25" customHeight="1" x14ac:dyDescent="0.2">
      <c r="A28" s="14">
        <v>21</v>
      </c>
      <c r="B28" s="60" t="s">
        <v>32</v>
      </c>
      <c r="C28" s="11">
        <f t="shared" si="1"/>
        <v>0</v>
      </c>
      <c r="D28" s="11">
        <v>0</v>
      </c>
      <c r="E28" s="11">
        <v>0</v>
      </c>
      <c r="F28" s="12">
        <v>655.49</v>
      </c>
      <c r="G28" s="12">
        <f t="shared" si="2"/>
        <v>680.39862000000005</v>
      </c>
      <c r="H28" s="27">
        <v>1</v>
      </c>
      <c r="I28" s="12">
        <f t="shared" si="3"/>
        <v>655.49</v>
      </c>
      <c r="J28" s="12">
        <f t="shared" si="4"/>
        <v>680.39862000000005</v>
      </c>
      <c r="K28" s="12">
        <v>0</v>
      </c>
      <c r="L28" s="20">
        <f t="shared" si="5"/>
        <v>0</v>
      </c>
      <c r="M28" s="69">
        <f t="shared" si="6"/>
        <v>0</v>
      </c>
      <c r="N28" s="70">
        <f t="shared" si="7"/>
        <v>0</v>
      </c>
    </row>
    <row r="29" spans="1:14" ht="14.25" customHeight="1" x14ac:dyDescent="0.2">
      <c r="A29" s="14">
        <v>22</v>
      </c>
      <c r="B29" s="60" t="s">
        <v>111</v>
      </c>
      <c r="C29" s="11">
        <f t="shared" si="1"/>
        <v>0</v>
      </c>
      <c r="D29" s="11">
        <v>0</v>
      </c>
      <c r="E29" s="11">
        <v>0</v>
      </c>
      <c r="F29" s="12">
        <v>655.49</v>
      </c>
      <c r="G29" s="12">
        <f t="shared" si="2"/>
        <v>680.39862000000005</v>
      </c>
      <c r="H29" s="27">
        <v>1</v>
      </c>
      <c r="I29" s="12">
        <f t="shared" si="3"/>
        <v>655.49</v>
      </c>
      <c r="J29" s="12">
        <f t="shared" si="4"/>
        <v>680.39862000000005</v>
      </c>
      <c r="K29" s="12">
        <v>0</v>
      </c>
      <c r="L29" s="20">
        <f t="shared" si="5"/>
        <v>0</v>
      </c>
      <c r="M29" s="69">
        <f t="shared" si="6"/>
        <v>0</v>
      </c>
      <c r="N29" s="70">
        <f t="shared" si="7"/>
        <v>0</v>
      </c>
    </row>
    <row r="30" spans="1:14" ht="14.25" customHeight="1" x14ac:dyDescent="0.2">
      <c r="A30" s="14">
        <v>23</v>
      </c>
      <c r="B30" s="60" t="s">
        <v>59</v>
      </c>
      <c r="C30" s="11">
        <f t="shared" si="1"/>
        <v>2</v>
      </c>
      <c r="D30" s="11">
        <v>0</v>
      </c>
      <c r="E30" s="11">
        <v>2</v>
      </c>
      <c r="F30" s="12">
        <v>655.49</v>
      </c>
      <c r="G30" s="12">
        <f t="shared" si="2"/>
        <v>680.39862000000005</v>
      </c>
      <c r="H30" s="27">
        <v>1.175</v>
      </c>
      <c r="I30" s="12">
        <f t="shared" si="3"/>
        <v>770.20075000000008</v>
      </c>
      <c r="J30" s="12">
        <f t="shared" si="4"/>
        <v>799.46837850000009</v>
      </c>
      <c r="K30" s="12">
        <v>0</v>
      </c>
      <c r="L30" s="20">
        <f t="shared" si="5"/>
        <v>1.6</v>
      </c>
      <c r="M30" s="69">
        <f t="shared" si="6"/>
        <v>23.984051355000002</v>
      </c>
      <c r="N30" s="70">
        <f t="shared" si="7"/>
        <v>23.984051355000002</v>
      </c>
    </row>
    <row r="31" spans="1:14" ht="14.25" customHeight="1" x14ac:dyDescent="0.2">
      <c r="A31" s="14">
        <v>24</v>
      </c>
      <c r="B31" s="60" t="s">
        <v>66</v>
      </c>
      <c r="C31" s="11">
        <f t="shared" si="1"/>
        <v>2</v>
      </c>
      <c r="D31" s="11">
        <v>0</v>
      </c>
      <c r="E31" s="11">
        <v>2</v>
      </c>
      <c r="F31" s="12">
        <v>655.49</v>
      </c>
      <c r="G31" s="12">
        <f t="shared" si="2"/>
        <v>680.39862000000005</v>
      </c>
      <c r="H31" s="27">
        <v>1.24</v>
      </c>
      <c r="I31" s="12">
        <f t="shared" si="3"/>
        <v>812.80759999999998</v>
      </c>
      <c r="J31" s="12">
        <f t="shared" si="4"/>
        <v>843.69428880000009</v>
      </c>
      <c r="K31" s="12">
        <v>20.2</v>
      </c>
      <c r="L31" s="20">
        <f t="shared" si="5"/>
        <v>1.7</v>
      </c>
      <c r="M31" s="69">
        <f t="shared" si="6"/>
        <v>25.310828663999999</v>
      </c>
      <c r="N31" s="70">
        <f t="shared" si="7"/>
        <v>5.1108286639999996</v>
      </c>
    </row>
    <row r="32" spans="1:14" ht="14.25" customHeight="1" x14ac:dyDescent="0.2">
      <c r="A32" s="14">
        <v>25</v>
      </c>
      <c r="B32" s="60" t="s">
        <v>71</v>
      </c>
      <c r="C32" s="11">
        <f t="shared" si="1"/>
        <v>0</v>
      </c>
      <c r="D32" s="11">
        <v>0</v>
      </c>
      <c r="E32" s="11">
        <v>0</v>
      </c>
      <c r="F32" s="12">
        <v>655.49</v>
      </c>
      <c r="G32" s="12">
        <f t="shared" si="2"/>
        <v>680.39862000000005</v>
      </c>
      <c r="H32" s="27">
        <v>1.6</v>
      </c>
      <c r="I32" s="12">
        <f t="shared" si="3"/>
        <v>1048.7840000000001</v>
      </c>
      <c r="J32" s="12">
        <f t="shared" si="4"/>
        <v>1088.6377920000002</v>
      </c>
      <c r="K32" s="12">
        <v>0</v>
      </c>
      <c r="L32" s="20">
        <f t="shared" si="5"/>
        <v>0</v>
      </c>
      <c r="M32" s="69">
        <f t="shared" si="6"/>
        <v>0</v>
      </c>
      <c r="N32" s="70">
        <f t="shared" si="7"/>
        <v>0</v>
      </c>
    </row>
    <row r="33" spans="1:14" ht="14.25" customHeight="1" x14ac:dyDescent="0.2">
      <c r="A33" s="14">
        <v>26</v>
      </c>
      <c r="B33" s="60" t="s">
        <v>35</v>
      </c>
      <c r="C33" s="11">
        <f t="shared" si="1"/>
        <v>0</v>
      </c>
      <c r="D33" s="11">
        <v>0</v>
      </c>
      <c r="E33" s="11">
        <v>0</v>
      </c>
      <c r="F33" s="12">
        <v>655.49</v>
      </c>
      <c r="G33" s="12">
        <f t="shared" si="2"/>
        <v>680.39862000000005</v>
      </c>
      <c r="H33" s="27">
        <v>1</v>
      </c>
      <c r="I33" s="12">
        <f t="shared" si="3"/>
        <v>655.49</v>
      </c>
      <c r="J33" s="12">
        <f t="shared" si="4"/>
        <v>680.39862000000005</v>
      </c>
      <c r="K33" s="12">
        <v>0</v>
      </c>
      <c r="L33" s="20">
        <f t="shared" si="5"/>
        <v>0</v>
      </c>
      <c r="M33" s="69">
        <f t="shared" si="6"/>
        <v>0</v>
      </c>
      <c r="N33" s="70">
        <f t="shared" si="7"/>
        <v>0</v>
      </c>
    </row>
    <row r="34" spans="1:14" ht="14.25" customHeight="1" x14ac:dyDescent="0.2">
      <c r="A34" s="14">
        <v>27</v>
      </c>
      <c r="B34" s="60" t="s">
        <v>60</v>
      </c>
      <c r="C34" s="11">
        <f t="shared" si="1"/>
        <v>0</v>
      </c>
      <c r="D34" s="11">
        <v>0</v>
      </c>
      <c r="E34" s="11">
        <v>0</v>
      </c>
      <c r="F34" s="12">
        <v>655.49</v>
      </c>
      <c r="G34" s="12">
        <f t="shared" si="2"/>
        <v>680.39862000000005</v>
      </c>
      <c r="H34" s="27">
        <v>1.25</v>
      </c>
      <c r="I34" s="12">
        <f t="shared" si="3"/>
        <v>819.36249999999995</v>
      </c>
      <c r="J34" s="12">
        <f t="shared" si="4"/>
        <v>850.49827500000004</v>
      </c>
      <c r="K34" s="12">
        <v>0</v>
      </c>
      <c r="L34" s="20">
        <f t="shared" si="5"/>
        <v>0</v>
      </c>
      <c r="M34" s="69">
        <f t="shared" si="6"/>
        <v>0</v>
      </c>
      <c r="N34" s="70">
        <f t="shared" si="7"/>
        <v>0</v>
      </c>
    </row>
    <row r="35" spans="1:14" ht="14.25" customHeight="1" x14ac:dyDescent="0.2">
      <c r="A35" s="14">
        <v>28</v>
      </c>
      <c r="B35" s="60" t="s">
        <v>47</v>
      </c>
      <c r="C35" s="11">
        <f t="shared" si="1"/>
        <v>0</v>
      </c>
      <c r="D35" s="11">
        <v>0</v>
      </c>
      <c r="E35" s="11">
        <v>0</v>
      </c>
      <c r="F35" s="12">
        <v>655.49</v>
      </c>
      <c r="G35" s="12">
        <f t="shared" si="2"/>
        <v>680.39862000000005</v>
      </c>
      <c r="H35" s="27">
        <v>1.1499999999999999</v>
      </c>
      <c r="I35" s="12">
        <f t="shared" si="3"/>
        <v>753.81349999999998</v>
      </c>
      <c r="J35" s="12">
        <f t="shared" si="4"/>
        <v>782.45841299999995</v>
      </c>
      <c r="K35" s="12">
        <v>0</v>
      </c>
      <c r="L35" s="20">
        <f t="shared" si="5"/>
        <v>0</v>
      </c>
      <c r="M35" s="69">
        <f t="shared" si="6"/>
        <v>0</v>
      </c>
      <c r="N35" s="70">
        <f t="shared" si="7"/>
        <v>0</v>
      </c>
    </row>
    <row r="36" spans="1:14" ht="14.25" customHeight="1" x14ac:dyDescent="0.2">
      <c r="A36" s="14">
        <v>29</v>
      </c>
      <c r="B36" s="60" t="s">
        <v>68</v>
      </c>
      <c r="C36" s="11">
        <f t="shared" si="1"/>
        <v>0</v>
      </c>
      <c r="D36" s="11">
        <v>0</v>
      </c>
      <c r="E36" s="11">
        <v>0</v>
      </c>
      <c r="F36" s="12">
        <v>655.49</v>
      </c>
      <c r="G36" s="12">
        <f t="shared" si="2"/>
        <v>680.39862000000005</v>
      </c>
      <c r="H36" s="27">
        <v>1.2</v>
      </c>
      <c r="I36" s="12">
        <f t="shared" si="3"/>
        <v>786.58799999999997</v>
      </c>
      <c r="J36" s="12">
        <f t="shared" si="4"/>
        <v>816.47834399999999</v>
      </c>
      <c r="K36" s="12">
        <v>0</v>
      </c>
      <c r="L36" s="20">
        <f t="shared" si="5"/>
        <v>0</v>
      </c>
      <c r="M36" s="69">
        <f t="shared" si="6"/>
        <v>0</v>
      </c>
      <c r="N36" s="70">
        <f t="shared" si="7"/>
        <v>0</v>
      </c>
    </row>
    <row r="37" spans="1:14" ht="14.25" customHeight="1" x14ac:dyDescent="0.2">
      <c r="A37" s="14">
        <v>30</v>
      </c>
      <c r="B37" s="60" t="s">
        <v>33</v>
      </c>
      <c r="C37" s="11">
        <f t="shared" si="1"/>
        <v>0</v>
      </c>
      <c r="D37" s="11">
        <v>0</v>
      </c>
      <c r="E37" s="11">
        <v>0</v>
      </c>
      <c r="F37" s="12">
        <v>655.49</v>
      </c>
      <c r="G37" s="12">
        <f t="shared" si="2"/>
        <v>680.39862000000005</v>
      </c>
      <c r="H37" s="27">
        <v>1</v>
      </c>
      <c r="I37" s="12">
        <f t="shared" si="3"/>
        <v>655.49</v>
      </c>
      <c r="J37" s="12">
        <f t="shared" si="4"/>
        <v>680.39862000000005</v>
      </c>
      <c r="K37" s="12">
        <v>0</v>
      </c>
      <c r="L37" s="20">
        <f t="shared" si="5"/>
        <v>0</v>
      </c>
      <c r="M37" s="69">
        <f t="shared" si="6"/>
        <v>0</v>
      </c>
      <c r="N37" s="70">
        <f t="shared" si="7"/>
        <v>0</v>
      </c>
    </row>
    <row r="38" spans="1:14" ht="14.25" customHeight="1" x14ac:dyDescent="0.2">
      <c r="A38" s="14">
        <v>31</v>
      </c>
      <c r="B38" s="60" t="s">
        <v>69</v>
      </c>
      <c r="C38" s="11">
        <f t="shared" si="1"/>
        <v>2</v>
      </c>
      <c r="D38" s="11">
        <v>0</v>
      </c>
      <c r="E38" s="11">
        <v>2</v>
      </c>
      <c r="F38" s="12">
        <v>655.49</v>
      </c>
      <c r="G38" s="12">
        <f t="shared" si="2"/>
        <v>680.39862000000005</v>
      </c>
      <c r="H38" s="27">
        <v>1.27</v>
      </c>
      <c r="I38" s="12">
        <f t="shared" si="3"/>
        <v>832.47230000000002</v>
      </c>
      <c r="J38" s="12">
        <f t="shared" si="4"/>
        <v>864.10624740000003</v>
      </c>
      <c r="K38" s="12">
        <v>0</v>
      </c>
      <c r="L38" s="20">
        <f t="shared" si="5"/>
        <v>1.7</v>
      </c>
      <c r="M38" s="69">
        <f t="shared" si="6"/>
        <v>25.923187422000002</v>
      </c>
      <c r="N38" s="70">
        <f t="shared" si="7"/>
        <v>25.923187422000002</v>
      </c>
    </row>
    <row r="39" spans="1:14" ht="14.25" customHeight="1" x14ac:dyDescent="0.2">
      <c r="A39" s="14">
        <v>32</v>
      </c>
      <c r="B39" s="60" t="s">
        <v>70</v>
      </c>
      <c r="C39" s="11">
        <f t="shared" si="1"/>
        <v>1</v>
      </c>
      <c r="D39" s="11">
        <v>1</v>
      </c>
      <c r="E39" s="11">
        <v>0</v>
      </c>
      <c r="F39" s="12">
        <v>655.49</v>
      </c>
      <c r="G39" s="12">
        <f t="shared" si="2"/>
        <v>680.39862000000005</v>
      </c>
      <c r="H39" s="27">
        <v>1.3</v>
      </c>
      <c r="I39" s="12">
        <f t="shared" si="3"/>
        <v>852.13700000000006</v>
      </c>
      <c r="J39" s="12">
        <f t="shared" si="4"/>
        <v>884.51820600000008</v>
      </c>
      <c r="K39" s="12">
        <v>11.95</v>
      </c>
      <c r="L39" s="20">
        <f t="shared" si="5"/>
        <v>0.9</v>
      </c>
      <c r="M39" s="69">
        <f t="shared" si="6"/>
        <v>12.782055</v>
      </c>
      <c r="N39" s="85">
        <f t="shared" si="7"/>
        <v>0.83205500000000043</v>
      </c>
    </row>
    <row r="40" spans="1:14" ht="14.25" customHeight="1" x14ac:dyDescent="0.2">
      <c r="A40" s="14">
        <v>33</v>
      </c>
      <c r="B40" s="60" t="s">
        <v>23</v>
      </c>
      <c r="C40" s="11">
        <f t="shared" si="1"/>
        <v>0</v>
      </c>
      <c r="D40" s="11">
        <v>0</v>
      </c>
      <c r="E40" s="11">
        <v>0</v>
      </c>
      <c r="F40" s="12">
        <v>655.49</v>
      </c>
      <c r="G40" s="12">
        <f t="shared" si="2"/>
        <v>680.39862000000005</v>
      </c>
      <c r="H40" s="27">
        <v>1.3</v>
      </c>
      <c r="I40" s="12">
        <f t="shared" si="3"/>
        <v>852.13700000000006</v>
      </c>
      <c r="J40" s="12">
        <f t="shared" si="4"/>
        <v>884.51820600000008</v>
      </c>
      <c r="K40" s="12">
        <v>0</v>
      </c>
      <c r="L40" s="20">
        <f t="shared" si="5"/>
        <v>0</v>
      </c>
      <c r="M40" s="69">
        <f t="shared" si="6"/>
        <v>0</v>
      </c>
      <c r="N40" s="70">
        <f t="shared" si="7"/>
        <v>0</v>
      </c>
    </row>
    <row r="41" spans="1:14" ht="14.25" customHeight="1" x14ac:dyDescent="0.2">
      <c r="A41" s="14">
        <v>34</v>
      </c>
      <c r="B41" s="60" t="s">
        <v>36</v>
      </c>
      <c r="C41" s="11">
        <f t="shared" si="1"/>
        <v>1</v>
      </c>
      <c r="D41" s="11">
        <v>0</v>
      </c>
      <c r="E41" s="11">
        <v>1</v>
      </c>
      <c r="F41" s="12">
        <v>655.49</v>
      </c>
      <c r="G41" s="12">
        <f t="shared" si="2"/>
        <v>680.39862000000005</v>
      </c>
      <c r="H41" s="27">
        <v>1</v>
      </c>
      <c r="I41" s="12">
        <f t="shared" si="3"/>
        <v>655.49</v>
      </c>
      <c r="J41" s="12">
        <f t="shared" si="4"/>
        <v>680.39862000000005</v>
      </c>
      <c r="K41" s="12">
        <v>0</v>
      </c>
      <c r="L41" s="20">
        <f t="shared" si="5"/>
        <v>0.7</v>
      </c>
      <c r="M41" s="69">
        <f t="shared" si="6"/>
        <v>10.205979300000001</v>
      </c>
      <c r="N41" s="70">
        <f t="shared" si="7"/>
        <v>10.205979300000001</v>
      </c>
    </row>
    <row r="42" spans="1:14" ht="14.25" customHeight="1" x14ac:dyDescent="0.2">
      <c r="A42" s="14">
        <v>35</v>
      </c>
      <c r="B42" s="60" t="s">
        <v>4</v>
      </c>
      <c r="C42" s="11">
        <f t="shared" si="1"/>
        <v>0</v>
      </c>
      <c r="D42" s="11">
        <v>0</v>
      </c>
      <c r="E42" s="11">
        <v>0</v>
      </c>
      <c r="F42" s="12">
        <v>655.49</v>
      </c>
      <c r="G42" s="12">
        <f t="shared" si="2"/>
        <v>680.39862000000005</v>
      </c>
      <c r="H42" s="27">
        <v>1</v>
      </c>
      <c r="I42" s="12">
        <f t="shared" si="3"/>
        <v>655.49</v>
      </c>
      <c r="J42" s="12">
        <f t="shared" si="4"/>
        <v>680.39862000000005</v>
      </c>
      <c r="K42" s="12">
        <v>0</v>
      </c>
      <c r="L42" s="20">
        <f t="shared" si="5"/>
        <v>0</v>
      </c>
      <c r="M42" s="69">
        <f t="shared" si="6"/>
        <v>0</v>
      </c>
      <c r="N42" s="70">
        <f t="shared" si="7"/>
        <v>0</v>
      </c>
    </row>
    <row r="43" spans="1:14" ht="14.25" customHeight="1" x14ac:dyDescent="0.2">
      <c r="A43" s="14">
        <v>36</v>
      </c>
      <c r="B43" s="60" t="s">
        <v>5</v>
      </c>
      <c r="C43" s="11">
        <f t="shared" si="1"/>
        <v>1</v>
      </c>
      <c r="D43" s="11">
        <v>0</v>
      </c>
      <c r="E43" s="11">
        <v>1</v>
      </c>
      <c r="F43" s="12">
        <v>655.49</v>
      </c>
      <c r="G43" s="12">
        <f t="shared" si="2"/>
        <v>680.39862000000005</v>
      </c>
      <c r="H43" s="27">
        <v>1</v>
      </c>
      <c r="I43" s="12">
        <f t="shared" si="3"/>
        <v>655.49</v>
      </c>
      <c r="J43" s="12">
        <f t="shared" si="4"/>
        <v>680.39862000000005</v>
      </c>
      <c r="K43" s="12">
        <v>0</v>
      </c>
      <c r="L43" s="20">
        <f t="shared" si="5"/>
        <v>0.7</v>
      </c>
      <c r="M43" s="69">
        <f t="shared" si="6"/>
        <v>10.205979300000001</v>
      </c>
      <c r="N43" s="70">
        <f t="shared" si="7"/>
        <v>10.205979300000001</v>
      </c>
    </row>
    <row r="44" spans="1:14" ht="14.25" customHeight="1" x14ac:dyDescent="0.2">
      <c r="A44" s="14">
        <v>37</v>
      </c>
      <c r="B44" s="60" t="s">
        <v>6</v>
      </c>
      <c r="C44" s="11">
        <f t="shared" si="1"/>
        <v>0</v>
      </c>
      <c r="D44" s="11">
        <v>0</v>
      </c>
      <c r="E44" s="11">
        <v>0</v>
      </c>
      <c r="F44" s="12">
        <v>655.49</v>
      </c>
      <c r="G44" s="12">
        <f t="shared" si="2"/>
        <v>680.39862000000005</v>
      </c>
      <c r="H44" s="27">
        <v>1</v>
      </c>
      <c r="I44" s="12">
        <f t="shared" si="3"/>
        <v>655.49</v>
      </c>
      <c r="J44" s="12">
        <f t="shared" si="4"/>
        <v>680.39862000000005</v>
      </c>
      <c r="K44" s="12">
        <v>0</v>
      </c>
      <c r="L44" s="20">
        <f t="shared" si="5"/>
        <v>0</v>
      </c>
      <c r="M44" s="69">
        <f t="shared" si="6"/>
        <v>0</v>
      </c>
      <c r="N44" s="70">
        <f t="shared" si="7"/>
        <v>0</v>
      </c>
    </row>
    <row r="45" spans="1:14" ht="14.25" customHeight="1" x14ac:dyDescent="0.2">
      <c r="A45" s="14">
        <v>38</v>
      </c>
      <c r="B45" s="60" t="s">
        <v>37</v>
      </c>
      <c r="C45" s="11">
        <f t="shared" si="1"/>
        <v>1</v>
      </c>
      <c r="D45" s="11">
        <v>0</v>
      </c>
      <c r="E45" s="11">
        <v>1</v>
      </c>
      <c r="F45" s="12">
        <v>655.49</v>
      </c>
      <c r="G45" s="12">
        <f t="shared" si="2"/>
        <v>680.39862000000005</v>
      </c>
      <c r="H45" s="27">
        <v>1</v>
      </c>
      <c r="I45" s="12">
        <f t="shared" si="3"/>
        <v>655.49</v>
      </c>
      <c r="J45" s="12">
        <f t="shared" si="4"/>
        <v>680.39862000000005</v>
      </c>
      <c r="K45" s="12">
        <v>9.42</v>
      </c>
      <c r="L45" s="20">
        <f t="shared" si="5"/>
        <v>0.7</v>
      </c>
      <c r="M45" s="69">
        <f t="shared" si="6"/>
        <v>10.205979300000001</v>
      </c>
      <c r="N45" s="85">
        <f t="shared" si="7"/>
        <v>0.78597930000000105</v>
      </c>
    </row>
    <row r="46" spans="1:14" ht="14.25" customHeight="1" x14ac:dyDescent="0.2">
      <c r="A46" s="14">
        <v>39</v>
      </c>
      <c r="B46" s="60" t="s">
        <v>24</v>
      </c>
      <c r="C46" s="11">
        <f t="shared" si="1"/>
        <v>0</v>
      </c>
      <c r="D46" s="11">
        <v>0</v>
      </c>
      <c r="E46" s="11">
        <v>0</v>
      </c>
      <c r="F46" s="12">
        <v>655.49</v>
      </c>
      <c r="G46" s="12">
        <f t="shared" si="2"/>
        <v>680.39862000000005</v>
      </c>
      <c r="H46" s="27">
        <v>1.2</v>
      </c>
      <c r="I46" s="12">
        <f t="shared" si="3"/>
        <v>786.58799999999997</v>
      </c>
      <c r="J46" s="12">
        <f t="shared" si="4"/>
        <v>816.47834399999999</v>
      </c>
      <c r="K46" s="12">
        <v>0</v>
      </c>
      <c r="L46" s="20">
        <f t="shared" si="5"/>
        <v>0</v>
      </c>
      <c r="M46" s="69">
        <f t="shared" si="6"/>
        <v>0</v>
      </c>
      <c r="N46" s="70">
        <f t="shared" si="7"/>
        <v>0</v>
      </c>
    </row>
    <row r="47" spans="1:14" ht="14.25" customHeight="1" x14ac:dyDescent="0.2">
      <c r="A47" s="14">
        <v>40</v>
      </c>
      <c r="B47" s="60" t="s">
        <v>7</v>
      </c>
      <c r="C47" s="11">
        <f t="shared" si="1"/>
        <v>1</v>
      </c>
      <c r="D47" s="11">
        <v>0</v>
      </c>
      <c r="E47" s="11">
        <v>1</v>
      </c>
      <c r="F47" s="12">
        <v>655.49</v>
      </c>
      <c r="G47" s="12">
        <f t="shared" si="2"/>
        <v>680.39862000000005</v>
      </c>
      <c r="H47" s="27">
        <v>1</v>
      </c>
      <c r="I47" s="12">
        <f t="shared" si="3"/>
        <v>655.49</v>
      </c>
      <c r="J47" s="12">
        <f t="shared" si="4"/>
        <v>680.39862000000005</v>
      </c>
      <c r="K47" s="86">
        <v>9.42</v>
      </c>
      <c r="L47" s="20">
        <f t="shared" si="5"/>
        <v>0.7</v>
      </c>
      <c r="M47" s="69">
        <f t="shared" si="6"/>
        <v>10.205979300000001</v>
      </c>
      <c r="N47" s="85">
        <f t="shared" si="7"/>
        <v>0.78597930000000105</v>
      </c>
    </row>
    <row r="48" spans="1:14" ht="14.25" customHeight="1" x14ac:dyDescent="0.2">
      <c r="A48" s="14">
        <v>41</v>
      </c>
      <c r="B48" s="60" t="s">
        <v>8</v>
      </c>
      <c r="C48" s="11">
        <f t="shared" si="1"/>
        <v>1</v>
      </c>
      <c r="D48" s="11">
        <v>0</v>
      </c>
      <c r="E48" s="11">
        <v>1</v>
      </c>
      <c r="F48" s="12">
        <v>655.49</v>
      </c>
      <c r="G48" s="12">
        <f t="shared" si="2"/>
        <v>680.39862000000005</v>
      </c>
      <c r="H48" s="27">
        <v>1</v>
      </c>
      <c r="I48" s="12">
        <f t="shared" si="3"/>
        <v>655.49</v>
      </c>
      <c r="J48" s="12">
        <f t="shared" si="4"/>
        <v>680.39862000000005</v>
      </c>
      <c r="K48" s="86">
        <v>9.42</v>
      </c>
      <c r="L48" s="20">
        <f t="shared" si="5"/>
        <v>0.7</v>
      </c>
      <c r="M48" s="69">
        <f t="shared" si="6"/>
        <v>10.205979300000001</v>
      </c>
      <c r="N48" s="85">
        <f t="shared" si="7"/>
        <v>0.78597930000000105</v>
      </c>
    </row>
    <row r="49" spans="1:14" ht="14.25" customHeight="1" x14ac:dyDescent="0.2">
      <c r="A49" s="14">
        <v>42</v>
      </c>
      <c r="B49" s="60" t="s">
        <v>61</v>
      </c>
      <c r="C49" s="11">
        <f t="shared" si="1"/>
        <v>0</v>
      </c>
      <c r="D49" s="11">
        <v>0</v>
      </c>
      <c r="E49" s="11">
        <v>0</v>
      </c>
      <c r="F49" s="12">
        <v>655.49</v>
      </c>
      <c r="G49" s="12">
        <f t="shared" si="2"/>
        <v>680.39862000000005</v>
      </c>
      <c r="H49" s="27">
        <v>1.23</v>
      </c>
      <c r="I49" s="12">
        <f t="shared" si="3"/>
        <v>806.2527</v>
      </c>
      <c r="J49" s="12">
        <f t="shared" si="4"/>
        <v>836.89030260000004</v>
      </c>
      <c r="K49" s="12">
        <v>0</v>
      </c>
      <c r="L49" s="20">
        <f t="shared" si="5"/>
        <v>0</v>
      </c>
      <c r="M49" s="69">
        <f t="shared" si="6"/>
        <v>0</v>
      </c>
      <c r="N49" s="70">
        <f t="shared" si="7"/>
        <v>0</v>
      </c>
    </row>
    <row r="50" spans="1:14" ht="14.25" customHeight="1" x14ac:dyDescent="0.2">
      <c r="A50" s="14">
        <v>43</v>
      </c>
      <c r="B50" s="60" t="s">
        <v>25</v>
      </c>
      <c r="C50" s="11">
        <f t="shared" si="1"/>
        <v>1</v>
      </c>
      <c r="D50" s="11">
        <v>0</v>
      </c>
      <c r="E50" s="11">
        <v>1</v>
      </c>
      <c r="F50" s="12">
        <v>655.49</v>
      </c>
      <c r="G50" s="12">
        <f t="shared" si="2"/>
        <v>680.39862000000005</v>
      </c>
      <c r="H50" s="27">
        <v>1</v>
      </c>
      <c r="I50" s="12">
        <f t="shared" si="3"/>
        <v>655.49</v>
      </c>
      <c r="J50" s="12">
        <f t="shared" si="4"/>
        <v>680.39862000000005</v>
      </c>
      <c r="K50" s="12">
        <v>0</v>
      </c>
      <c r="L50" s="20">
        <f t="shared" si="5"/>
        <v>0.7</v>
      </c>
      <c r="M50" s="69">
        <f t="shared" si="6"/>
        <v>10.205979300000001</v>
      </c>
      <c r="N50" s="70">
        <f t="shared" si="7"/>
        <v>10.205979300000001</v>
      </c>
    </row>
    <row r="51" spans="1:14" ht="14.25" customHeight="1" x14ac:dyDescent="0.2">
      <c r="A51" s="14">
        <v>44</v>
      </c>
      <c r="B51" s="60" t="s">
        <v>9</v>
      </c>
      <c r="C51" s="11">
        <f t="shared" si="1"/>
        <v>0</v>
      </c>
      <c r="D51" s="11">
        <v>0</v>
      </c>
      <c r="E51" s="11">
        <v>0</v>
      </c>
      <c r="F51" s="12">
        <v>655.49</v>
      </c>
      <c r="G51" s="12">
        <f t="shared" si="2"/>
        <v>680.39862000000005</v>
      </c>
      <c r="H51" s="27">
        <v>1</v>
      </c>
      <c r="I51" s="12">
        <f t="shared" si="3"/>
        <v>655.49</v>
      </c>
      <c r="J51" s="12">
        <f t="shared" si="4"/>
        <v>680.39862000000005</v>
      </c>
      <c r="K51" s="12">
        <v>0</v>
      </c>
      <c r="L51" s="20">
        <f t="shared" si="5"/>
        <v>0</v>
      </c>
      <c r="M51" s="69">
        <f t="shared" si="6"/>
        <v>0</v>
      </c>
      <c r="N51" s="70">
        <f t="shared" si="7"/>
        <v>0</v>
      </c>
    </row>
    <row r="52" spans="1:14" ht="14.25" customHeight="1" x14ac:dyDescent="0.2">
      <c r="A52" s="14">
        <v>45</v>
      </c>
      <c r="B52" s="60" t="s">
        <v>62</v>
      </c>
      <c r="C52" s="11">
        <f t="shared" si="1"/>
        <v>1</v>
      </c>
      <c r="D52" s="11">
        <v>0</v>
      </c>
      <c r="E52" s="11">
        <v>1</v>
      </c>
      <c r="F52" s="12">
        <v>655.49</v>
      </c>
      <c r="G52" s="12">
        <f t="shared" si="2"/>
        <v>680.39862000000005</v>
      </c>
      <c r="H52" s="27">
        <v>1.3</v>
      </c>
      <c r="I52" s="12">
        <f t="shared" si="3"/>
        <v>852.13700000000006</v>
      </c>
      <c r="J52" s="12">
        <f t="shared" si="4"/>
        <v>884.51820600000008</v>
      </c>
      <c r="K52" s="12">
        <v>0</v>
      </c>
      <c r="L52" s="20">
        <f t="shared" si="5"/>
        <v>0.9</v>
      </c>
      <c r="M52" s="69">
        <f t="shared" si="6"/>
        <v>13.26777309</v>
      </c>
      <c r="N52" s="70">
        <f t="shared" si="7"/>
        <v>13.26777309</v>
      </c>
    </row>
    <row r="53" spans="1:14" ht="14.25" customHeight="1" x14ac:dyDescent="0.2">
      <c r="A53" s="14">
        <v>46</v>
      </c>
      <c r="B53" s="60" t="s">
        <v>43</v>
      </c>
      <c r="C53" s="11">
        <f t="shared" si="1"/>
        <v>1</v>
      </c>
      <c r="D53" s="11">
        <v>0</v>
      </c>
      <c r="E53" s="11">
        <v>1</v>
      </c>
      <c r="F53" s="12">
        <v>655.49</v>
      </c>
      <c r="G53" s="12">
        <f t="shared" si="2"/>
        <v>680.39862000000005</v>
      </c>
      <c r="H53" s="27">
        <v>1.1000000000000001</v>
      </c>
      <c r="I53" s="12">
        <f t="shared" si="3"/>
        <v>721.0390000000001</v>
      </c>
      <c r="J53" s="12">
        <f t="shared" si="4"/>
        <v>748.43848200000014</v>
      </c>
      <c r="K53" s="12">
        <v>0</v>
      </c>
      <c r="L53" s="20">
        <f t="shared" si="5"/>
        <v>0.7</v>
      </c>
      <c r="M53" s="69">
        <f t="shared" si="6"/>
        <v>11.226577230000002</v>
      </c>
      <c r="N53" s="70">
        <f t="shared" si="7"/>
        <v>11.226577230000002</v>
      </c>
    </row>
    <row r="54" spans="1:14" ht="14.25" customHeight="1" x14ac:dyDescent="0.2">
      <c r="A54" s="14">
        <v>47</v>
      </c>
      <c r="B54" s="60" t="s">
        <v>10</v>
      </c>
      <c r="C54" s="11">
        <f t="shared" si="1"/>
        <v>0</v>
      </c>
      <c r="D54" s="11">
        <v>0</v>
      </c>
      <c r="E54" s="11">
        <v>0</v>
      </c>
      <c r="F54" s="12">
        <v>655.49</v>
      </c>
      <c r="G54" s="12">
        <f t="shared" si="2"/>
        <v>680.39862000000005</v>
      </c>
      <c r="H54" s="27">
        <v>1</v>
      </c>
      <c r="I54" s="12">
        <f t="shared" si="3"/>
        <v>655.49</v>
      </c>
      <c r="J54" s="12">
        <f t="shared" si="4"/>
        <v>680.39862000000005</v>
      </c>
      <c r="K54" s="12">
        <v>0</v>
      </c>
      <c r="L54" s="20">
        <f t="shared" si="5"/>
        <v>0</v>
      </c>
      <c r="M54" s="69">
        <f t="shared" si="6"/>
        <v>0</v>
      </c>
      <c r="N54" s="70">
        <f t="shared" si="7"/>
        <v>0</v>
      </c>
    </row>
    <row r="55" spans="1:14" ht="14.25" customHeight="1" x14ac:dyDescent="0.2">
      <c r="A55" s="14">
        <v>48</v>
      </c>
      <c r="B55" s="60" t="s">
        <v>51</v>
      </c>
      <c r="C55" s="11">
        <f t="shared" si="1"/>
        <v>2</v>
      </c>
      <c r="D55" s="11">
        <v>0</v>
      </c>
      <c r="E55" s="11">
        <v>2</v>
      </c>
      <c r="F55" s="12">
        <v>655.49</v>
      </c>
      <c r="G55" s="12">
        <f t="shared" si="2"/>
        <v>680.39862000000005</v>
      </c>
      <c r="H55" s="27">
        <v>1.1499999999999999</v>
      </c>
      <c r="I55" s="12">
        <f t="shared" si="3"/>
        <v>753.81349999999998</v>
      </c>
      <c r="J55" s="12">
        <f t="shared" si="4"/>
        <v>782.45841299999995</v>
      </c>
      <c r="K55" s="12">
        <v>21.66</v>
      </c>
      <c r="L55" s="20">
        <f t="shared" si="5"/>
        <v>1.6</v>
      </c>
      <c r="M55" s="69">
        <f t="shared" si="6"/>
        <v>23.473752390000001</v>
      </c>
      <c r="N55" s="85">
        <f t="shared" si="7"/>
        <v>1.8137523900000012</v>
      </c>
    </row>
    <row r="56" spans="1:14" ht="14.25" customHeight="1" x14ac:dyDescent="0.2">
      <c r="A56" s="14">
        <v>49</v>
      </c>
      <c r="B56" s="60" t="s">
        <v>11</v>
      </c>
      <c r="C56" s="11">
        <f t="shared" si="1"/>
        <v>0</v>
      </c>
      <c r="D56" s="11">
        <v>0</v>
      </c>
      <c r="E56" s="11">
        <v>0</v>
      </c>
      <c r="F56" s="12">
        <v>655.49</v>
      </c>
      <c r="G56" s="12">
        <f t="shared" si="2"/>
        <v>680.39862000000005</v>
      </c>
      <c r="H56" s="27">
        <v>1</v>
      </c>
      <c r="I56" s="12">
        <f t="shared" si="3"/>
        <v>655.49</v>
      </c>
      <c r="J56" s="12">
        <f t="shared" si="4"/>
        <v>680.39862000000005</v>
      </c>
      <c r="K56" s="12">
        <v>0</v>
      </c>
      <c r="L56" s="20">
        <f t="shared" si="5"/>
        <v>0</v>
      </c>
      <c r="M56" s="69">
        <f t="shared" si="6"/>
        <v>0</v>
      </c>
      <c r="N56" s="70">
        <f t="shared" si="7"/>
        <v>0</v>
      </c>
    </row>
    <row r="57" spans="1:14" ht="14.25" customHeight="1" x14ac:dyDescent="0.2">
      <c r="A57" s="14">
        <v>50</v>
      </c>
      <c r="B57" s="60" t="s">
        <v>26</v>
      </c>
      <c r="C57" s="11">
        <f t="shared" si="1"/>
        <v>2</v>
      </c>
      <c r="D57" s="11">
        <v>0</v>
      </c>
      <c r="E57" s="11">
        <v>2</v>
      </c>
      <c r="F57" s="12">
        <v>655.49</v>
      </c>
      <c r="G57" s="12">
        <f t="shared" si="2"/>
        <v>680.39862000000005</v>
      </c>
      <c r="H57" s="27">
        <v>1</v>
      </c>
      <c r="I57" s="12">
        <f t="shared" si="3"/>
        <v>655.49</v>
      </c>
      <c r="J57" s="12">
        <f t="shared" si="4"/>
        <v>680.39862000000005</v>
      </c>
      <c r="K57" s="12">
        <v>0</v>
      </c>
      <c r="L57" s="20">
        <f t="shared" si="5"/>
        <v>1.4</v>
      </c>
      <c r="M57" s="69">
        <f t="shared" si="6"/>
        <v>20.411958600000002</v>
      </c>
      <c r="N57" s="70">
        <f t="shared" si="7"/>
        <v>20.411958600000002</v>
      </c>
    </row>
    <row r="58" spans="1:14" ht="14.25" customHeight="1" x14ac:dyDescent="0.2">
      <c r="A58" s="14">
        <v>51</v>
      </c>
      <c r="B58" s="60" t="s">
        <v>12</v>
      </c>
      <c r="C58" s="11">
        <f t="shared" si="1"/>
        <v>0</v>
      </c>
      <c r="D58" s="11">
        <v>0</v>
      </c>
      <c r="E58" s="11">
        <v>0</v>
      </c>
      <c r="F58" s="12">
        <v>655.49</v>
      </c>
      <c r="G58" s="12">
        <f t="shared" si="2"/>
        <v>680.39862000000005</v>
      </c>
      <c r="H58" s="27">
        <v>1</v>
      </c>
      <c r="I58" s="12">
        <f t="shared" si="3"/>
        <v>655.49</v>
      </c>
      <c r="J58" s="12">
        <f t="shared" si="4"/>
        <v>680.39862000000005</v>
      </c>
      <c r="K58" s="12">
        <v>0</v>
      </c>
      <c r="L58" s="20">
        <f t="shared" si="5"/>
        <v>0</v>
      </c>
      <c r="M58" s="69">
        <f t="shared" si="6"/>
        <v>0</v>
      </c>
      <c r="N58" s="70">
        <f t="shared" si="7"/>
        <v>0</v>
      </c>
    </row>
    <row r="59" spans="1:14" ht="14.25" customHeight="1" x14ac:dyDescent="0.2">
      <c r="A59" s="14">
        <v>52</v>
      </c>
      <c r="B59" s="60" t="s">
        <v>72</v>
      </c>
      <c r="C59" s="11">
        <f t="shared" si="1"/>
        <v>0</v>
      </c>
      <c r="D59" s="11">
        <v>0</v>
      </c>
      <c r="E59" s="11">
        <v>0</v>
      </c>
      <c r="F59" s="12">
        <v>655.49</v>
      </c>
      <c r="G59" s="12">
        <f t="shared" si="2"/>
        <v>680.39862000000005</v>
      </c>
      <c r="H59" s="27">
        <v>1.7</v>
      </c>
      <c r="I59" s="12">
        <f t="shared" si="3"/>
        <v>1114.3330000000001</v>
      </c>
      <c r="J59" s="12">
        <f t="shared" si="4"/>
        <v>1156.6776540000001</v>
      </c>
      <c r="K59" s="12">
        <v>0</v>
      </c>
      <c r="L59" s="20">
        <f t="shared" si="5"/>
        <v>0</v>
      </c>
      <c r="M59" s="69">
        <f t="shared" si="6"/>
        <v>0</v>
      </c>
      <c r="N59" s="70">
        <f t="shared" si="7"/>
        <v>0</v>
      </c>
    </row>
    <row r="60" spans="1:14" ht="14.25" customHeight="1" x14ac:dyDescent="0.2">
      <c r="A60" s="14">
        <v>53</v>
      </c>
      <c r="B60" s="60" t="s">
        <v>13</v>
      </c>
      <c r="C60" s="11">
        <f t="shared" si="1"/>
        <v>0</v>
      </c>
      <c r="D60" s="11">
        <v>0</v>
      </c>
      <c r="E60" s="11">
        <v>0</v>
      </c>
      <c r="F60" s="12">
        <v>655.49</v>
      </c>
      <c r="G60" s="12">
        <f t="shared" si="2"/>
        <v>680.39862000000005</v>
      </c>
      <c r="H60" s="27">
        <v>1</v>
      </c>
      <c r="I60" s="12">
        <f t="shared" si="3"/>
        <v>655.49</v>
      </c>
      <c r="J60" s="12">
        <f t="shared" si="4"/>
        <v>680.39862000000005</v>
      </c>
      <c r="K60" s="12">
        <v>0</v>
      </c>
      <c r="L60" s="20">
        <f t="shared" si="5"/>
        <v>0</v>
      </c>
      <c r="M60" s="69">
        <f t="shared" si="6"/>
        <v>0</v>
      </c>
      <c r="N60" s="70">
        <f t="shared" si="7"/>
        <v>0</v>
      </c>
    </row>
    <row r="61" spans="1:14" ht="14.25" customHeight="1" x14ac:dyDescent="0.2">
      <c r="A61" s="14">
        <v>54</v>
      </c>
      <c r="B61" s="60" t="s">
        <v>27</v>
      </c>
      <c r="C61" s="11">
        <f t="shared" si="1"/>
        <v>1</v>
      </c>
      <c r="D61" s="11">
        <v>0</v>
      </c>
      <c r="E61" s="11">
        <v>1</v>
      </c>
      <c r="F61" s="12">
        <v>655.49</v>
      </c>
      <c r="G61" s="12">
        <f t="shared" si="2"/>
        <v>680.39862000000005</v>
      </c>
      <c r="H61" s="27">
        <v>1.4</v>
      </c>
      <c r="I61" s="12">
        <f t="shared" si="3"/>
        <v>917.68599999999992</v>
      </c>
      <c r="J61" s="12">
        <f t="shared" si="4"/>
        <v>952.55806800000005</v>
      </c>
      <c r="K61" s="12">
        <v>0</v>
      </c>
      <c r="L61" s="20">
        <f t="shared" si="5"/>
        <v>1</v>
      </c>
      <c r="M61" s="69">
        <f t="shared" si="6"/>
        <v>14.28837102</v>
      </c>
      <c r="N61" s="70">
        <f t="shared" si="7"/>
        <v>14.28837102</v>
      </c>
    </row>
    <row r="62" spans="1:14" ht="14.25" customHeight="1" x14ac:dyDescent="0.2">
      <c r="A62" s="14">
        <v>55</v>
      </c>
      <c r="B62" s="60" t="s">
        <v>44</v>
      </c>
      <c r="C62" s="11">
        <f t="shared" si="1"/>
        <v>1</v>
      </c>
      <c r="D62" s="11">
        <v>0</v>
      </c>
      <c r="E62" s="11">
        <v>1</v>
      </c>
      <c r="F62" s="12">
        <v>655.49</v>
      </c>
      <c r="G62" s="12">
        <f t="shared" si="2"/>
        <v>680.39862000000005</v>
      </c>
      <c r="H62" s="27">
        <v>1</v>
      </c>
      <c r="I62" s="12">
        <f t="shared" si="3"/>
        <v>655.49</v>
      </c>
      <c r="J62" s="12">
        <f t="shared" si="4"/>
        <v>680.39862000000005</v>
      </c>
      <c r="K62" s="12">
        <v>0</v>
      </c>
      <c r="L62" s="20">
        <f t="shared" si="5"/>
        <v>0.7</v>
      </c>
      <c r="M62" s="69">
        <f t="shared" si="6"/>
        <v>10.205979300000001</v>
      </c>
      <c r="N62" s="70">
        <f t="shared" si="7"/>
        <v>10.205979300000001</v>
      </c>
    </row>
    <row r="63" spans="1:14" ht="14.25" customHeight="1" x14ac:dyDescent="0.2">
      <c r="A63" s="14">
        <v>56</v>
      </c>
      <c r="B63" s="60" t="s">
        <v>28</v>
      </c>
      <c r="C63" s="11">
        <f t="shared" si="1"/>
        <v>0</v>
      </c>
      <c r="D63" s="11">
        <v>0</v>
      </c>
      <c r="E63" s="11">
        <v>0</v>
      </c>
      <c r="F63" s="12">
        <v>655.49</v>
      </c>
      <c r="G63" s="12">
        <f t="shared" si="2"/>
        <v>680.39862000000005</v>
      </c>
      <c r="H63" s="27">
        <v>1</v>
      </c>
      <c r="I63" s="12">
        <f t="shared" si="3"/>
        <v>655.49</v>
      </c>
      <c r="J63" s="12">
        <f t="shared" si="4"/>
        <v>680.39862000000005</v>
      </c>
      <c r="K63" s="12">
        <v>0</v>
      </c>
      <c r="L63" s="20">
        <f t="shared" si="5"/>
        <v>0</v>
      </c>
      <c r="M63" s="69">
        <f t="shared" si="6"/>
        <v>0</v>
      </c>
      <c r="N63" s="70">
        <f t="shared" si="7"/>
        <v>0</v>
      </c>
    </row>
    <row r="64" spans="1:14" ht="14.25" customHeight="1" x14ac:dyDescent="0.2">
      <c r="A64" s="14">
        <v>57</v>
      </c>
      <c r="B64" s="60" t="s">
        <v>63</v>
      </c>
      <c r="C64" s="11">
        <f t="shared" si="1"/>
        <v>0</v>
      </c>
      <c r="D64" s="11">
        <v>0</v>
      </c>
      <c r="E64" s="11">
        <v>0</v>
      </c>
      <c r="F64" s="12">
        <v>655.49</v>
      </c>
      <c r="G64" s="12">
        <f t="shared" si="2"/>
        <v>680.39862000000005</v>
      </c>
      <c r="H64" s="27">
        <v>1.2</v>
      </c>
      <c r="I64" s="12">
        <f t="shared" si="3"/>
        <v>786.58799999999997</v>
      </c>
      <c r="J64" s="12">
        <f t="shared" si="4"/>
        <v>816.47834399999999</v>
      </c>
      <c r="K64" s="12">
        <v>0</v>
      </c>
      <c r="L64" s="20">
        <f t="shared" si="5"/>
        <v>0</v>
      </c>
      <c r="M64" s="69">
        <f t="shared" si="6"/>
        <v>0</v>
      </c>
      <c r="N64" s="70">
        <f t="shared" si="7"/>
        <v>0</v>
      </c>
    </row>
    <row r="65" spans="1:14" ht="14.25" customHeight="1" x14ac:dyDescent="0.2">
      <c r="A65" s="14">
        <v>58</v>
      </c>
      <c r="B65" s="60" t="s">
        <v>64</v>
      </c>
      <c r="C65" s="11">
        <f t="shared" si="1"/>
        <v>0</v>
      </c>
      <c r="D65" s="11">
        <v>0</v>
      </c>
      <c r="E65" s="11">
        <v>0</v>
      </c>
      <c r="F65" s="12">
        <v>655.49</v>
      </c>
      <c r="G65" s="12">
        <f t="shared" si="2"/>
        <v>680.39862000000005</v>
      </c>
      <c r="H65" s="27">
        <v>1.1499999999999999</v>
      </c>
      <c r="I65" s="12">
        <f t="shared" si="3"/>
        <v>753.81349999999998</v>
      </c>
      <c r="J65" s="12">
        <f t="shared" si="4"/>
        <v>782.45841299999995</v>
      </c>
      <c r="K65" s="86">
        <v>0</v>
      </c>
      <c r="L65" s="20">
        <f t="shared" si="5"/>
        <v>0</v>
      </c>
      <c r="M65" s="69">
        <f t="shared" si="6"/>
        <v>0</v>
      </c>
      <c r="N65" s="70">
        <f t="shared" si="7"/>
        <v>0</v>
      </c>
    </row>
    <row r="66" spans="1:14" ht="14.25" customHeight="1" x14ac:dyDescent="0.2">
      <c r="A66" s="14">
        <v>59</v>
      </c>
      <c r="B66" s="60" t="s">
        <v>45</v>
      </c>
      <c r="C66" s="11">
        <f t="shared" si="1"/>
        <v>2</v>
      </c>
      <c r="D66" s="11">
        <v>0</v>
      </c>
      <c r="E66" s="11">
        <v>2</v>
      </c>
      <c r="F66" s="12">
        <v>655.49</v>
      </c>
      <c r="G66" s="12">
        <f t="shared" si="2"/>
        <v>680.39862000000005</v>
      </c>
      <c r="H66" s="27">
        <v>1.1499999999999999</v>
      </c>
      <c r="I66" s="12">
        <f t="shared" si="3"/>
        <v>753.81349999999998</v>
      </c>
      <c r="J66" s="12">
        <f t="shared" si="4"/>
        <v>782.45841299999995</v>
      </c>
      <c r="K66" s="86">
        <v>21.66</v>
      </c>
      <c r="L66" s="20">
        <f t="shared" si="5"/>
        <v>1.6</v>
      </c>
      <c r="M66" s="69">
        <f t="shared" si="6"/>
        <v>23.473752390000001</v>
      </c>
      <c r="N66" s="85">
        <f t="shared" si="7"/>
        <v>1.8137523900000012</v>
      </c>
    </row>
    <row r="67" spans="1:14" ht="14.25" customHeight="1" x14ac:dyDescent="0.2">
      <c r="A67" s="14">
        <v>60</v>
      </c>
      <c r="B67" s="60" t="s">
        <v>14</v>
      </c>
      <c r="C67" s="11">
        <f t="shared" si="1"/>
        <v>6</v>
      </c>
      <c r="D67" s="11">
        <v>2</v>
      </c>
      <c r="E67" s="11">
        <v>4</v>
      </c>
      <c r="F67" s="12">
        <v>655.49</v>
      </c>
      <c r="G67" s="12">
        <f t="shared" si="2"/>
        <v>680.39862000000005</v>
      </c>
      <c r="H67" s="27">
        <v>1</v>
      </c>
      <c r="I67" s="12">
        <f t="shared" si="3"/>
        <v>655.49</v>
      </c>
      <c r="J67" s="12">
        <f t="shared" si="4"/>
        <v>680.39862000000005</v>
      </c>
      <c r="K67" s="86">
        <v>0</v>
      </c>
      <c r="L67" s="20">
        <f t="shared" si="5"/>
        <v>4</v>
      </c>
      <c r="M67" s="69">
        <f t="shared" si="6"/>
        <v>60.488617200000007</v>
      </c>
      <c r="N67" s="70">
        <f t="shared" si="7"/>
        <v>60.488617200000007</v>
      </c>
    </row>
    <row r="68" spans="1:14" ht="14.25" customHeight="1" x14ac:dyDescent="0.2">
      <c r="A68" s="14">
        <v>61</v>
      </c>
      <c r="B68" s="60" t="s">
        <v>46</v>
      </c>
      <c r="C68" s="11">
        <f t="shared" si="1"/>
        <v>0</v>
      </c>
      <c r="D68" s="11">
        <v>0</v>
      </c>
      <c r="E68" s="11">
        <v>0</v>
      </c>
      <c r="F68" s="12">
        <v>655.49</v>
      </c>
      <c r="G68" s="12">
        <f t="shared" si="2"/>
        <v>680.39862000000005</v>
      </c>
      <c r="H68" s="27">
        <v>1</v>
      </c>
      <c r="I68" s="12">
        <f t="shared" ref="I68:I93" si="8">F68*H68</f>
        <v>655.49</v>
      </c>
      <c r="J68" s="12">
        <f t="shared" ref="J68:J93" si="9">G68*H68</f>
        <v>680.39862000000005</v>
      </c>
      <c r="K68" s="86">
        <v>0</v>
      </c>
      <c r="L68" s="20">
        <f t="shared" si="5"/>
        <v>0</v>
      </c>
      <c r="M68" s="69">
        <f t="shared" si="6"/>
        <v>0</v>
      </c>
      <c r="N68" s="70">
        <f t="shared" si="7"/>
        <v>0</v>
      </c>
    </row>
    <row r="69" spans="1:14" ht="14.25" customHeight="1" x14ac:dyDescent="0.2">
      <c r="A69" s="14">
        <v>62</v>
      </c>
      <c r="B69" s="60" t="s">
        <v>29</v>
      </c>
      <c r="C69" s="11">
        <f t="shared" si="1"/>
        <v>1</v>
      </c>
      <c r="D69" s="11">
        <v>0</v>
      </c>
      <c r="E69" s="11">
        <v>1</v>
      </c>
      <c r="F69" s="12">
        <v>655.49</v>
      </c>
      <c r="G69" s="12">
        <f t="shared" si="2"/>
        <v>680.39862000000005</v>
      </c>
      <c r="H69" s="27">
        <v>1</v>
      </c>
      <c r="I69" s="12">
        <f t="shared" si="8"/>
        <v>655.49</v>
      </c>
      <c r="J69" s="12">
        <f t="shared" si="9"/>
        <v>680.39862000000005</v>
      </c>
      <c r="K69" s="86">
        <v>0</v>
      </c>
      <c r="L69" s="20">
        <f t="shared" si="5"/>
        <v>0.7</v>
      </c>
      <c r="M69" s="69">
        <f t="shared" si="6"/>
        <v>10.205979300000001</v>
      </c>
      <c r="N69" s="70">
        <f t="shared" si="7"/>
        <v>10.205979300000001</v>
      </c>
    </row>
    <row r="70" spans="1:14" ht="14.25" customHeight="1" x14ac:dyDescent="0.2">
      <c r="A70" s="14">
        <v>63</v>
      </c>
      <c r="B70" s="60" t="s">
        <v>38</v>
      </c>
      <c r="C70" s="11">
        <f t="shared" si="1"/>
        <v>0</v>
      </c>
      <c r="D70" s="11">
        <v>0</v>
      </c>
      <c r="E70" s="11">
        <v>0</v>
      </c>
      <c r="F70" s="12">
        <v>655.49</v>
      </c>
      <c r="G70" s="12">
        <f t="shared" si="2"/>
        <v>680.39862000000005</v>
      </c>
      <c r="H70" s="27">
        <v>1.008</v>
      </c>
      <c r="I70" s="12">
        <f t="shared" si="8"/>
        <v>660.73392000000001</v>
      </c>
      <c r="J70" s="12">
        <f t="shared" si="9"/>
        <v>685.84180896000009</v>
      </c>
      <c r="K70" s="86">
        <v>0</v>
      </c>
      <c r="L70" s="20">
        <f t="shared" si="5"/>
        <v>0</v>
      </c>
      <c r="M70" s="69">
        <f t="shared" si="6"/>
        <v>0</v>
      </c>
      <c r="N70" s="70">
        <f t="shared" si="7"/>
        <v>0</v>
      </c>
    </row>
    <row r="71" spans="1:14" ht="14.25" customHeight="1" x14ac:dyDescent="0.2">
      <c r="A71" s="14">
        <v>64</v>
      </c>
      <c r="B71" s="60" t="s">
        <v>15</v>
      </c>
      <c r="C71" s="11">
        <f t="shared" si="1"/>
        <v>1</v>
      </c>
      <c r="D71" s="11">
        <v>0</v>
      </c>
      <c r="E71" s="11">
        <v>1</v>
      </c>
      <c r="F71" s="12">
        <v>655.49</v>
      </c>
      <c r="G71" s="12">
        <f t="shared" si="2"/>
        <v>680.39862000000005</v>
      </c>
      <c r="H71" s="27">
        <v>1</v>
      </c>
      <c r="I71" s="12">
        <f t="shared" si="8"/>
        <v>655.49</v>
      </c>
      <c r="J71" s="12">
        <f t="shared" si="9"/>
        <v>680.39862000000005</v>
      </c>
      <c r="K71" s="86">
        <v>9.42</v>
      </c>
      <c r="L71" s="20">
        <f t="shared" si="5"/>
        <v>0.7</v>
      </c>
      <c r="M71" s="69">
        <f t="shared" si="6"/>
        <v>10.205979300000001</v>
      </c>
      <c r="N71" s="85">
        <f t="shared" si="7"/>
        <v>0.78597930000000105</v>
      </c>
    </row>
    <row r="72" spans="1:14" ht="14.25" customHeight="1" x14ac:dyDescent="0.2">
      <c r="A72" s="14">
        <v>65</v>
      </c>
      <c r="B72" s="60" t="s">
        <v>48</v>
      </c>
      <c r="C72" s="11">
        <f t="shared" si="1"/>
        <v>6</v>
      </c>
      <c r="D72" s="11">
        <v>0</v>
      </c>
      <c r="E72" s="11">
        <v>6</v>
      </c>
      <c r="F72" s="12">
        <v>655.49</v>
      </c>
      <c r="G72" s="12">
        <f t="shared" si="2"/>
        <v>680.39862000000005</v>
      </c>
      <c r="H72" s="27">
        <v>1</v>
      </c>
      <c r="I72" s="12">
        <f t="shared" si="8"/>
        <v>655.49</v>
      </c>
      <c r="J72" s="12">
        <f t="shared" si="9"/>
        <v>680.39862000000005</v>
      </c>
      <c r="K72" s="86">
        <v>0</v>
      </c>
      <c r="L72" s="20">
        <f t="shared" si="5"/>
        <v>4.0999999999999996</v>
      </c>
      <c r="M72" s="69">
        <f t="shared" si="6"/>
        <v>61.235875800000009</v>
      </c>
      <c r="N72" s="70">
        <f t="shared" si="7"/>
        <v>61.235875800000009</v>
      </c>
    </row>
    <row r="73" spans="1:14" ht="14.25" customHeight="1" x14ac:dyDescent="0.2">
      <c r="A73" s="14">
        <v>66</v>
      </c>
      <c r="B73" s="60" t="s">
        <v>49</v>
      </c>
      <c r="C73" s="11">
        <f t="shared" ref="C73:C93" si="10">D73+E73</f>
        <v>0</v>
      </c>
      <c r="D73" s="11">
        <v>0</v>
      </c>
      <c r="E73" s="11">
        <v>0</v>
      </c>
      <c r="F73" s="12">
        <v>655.49</v>
      </c>
      <c r="G73" s="12">
        <f t="shared" ref="G73:G93" si="11">F73*1.038</f>
        <v>680.39862000000005</v>
      </c>
      <c r="H73" s="27">
        <v>1.0029999999999999</v>
      </c>
      <c r="I73" s="12">
        <f t="shared" si="8"/>
        <v>657.45646999999997</v>
      </c>
      <c r="J73" s="12">
        <f t="shared" si="9"/>
        <v>682.43981585999995</v>
      </c>
      <c r="K73" s="86">
        <v>0</v>
      </c>
      <c r="L73" s="20">
        <f t="shared" ref="L73:L93" si="12">ROUND(((D73*I73+E73*J73+K73)/1000),1)</f>
        <v>0</v>
      </c>
      <c r="M73" s="69">
        <f t="shared" ref="M73:M93" si="13">(D73*I73+E73*J73)*1.5/100</f>
        <v>0</v>
      </c>
      <c r="N73" s="70">
        <f t="shared" ref="N73:N93" si="14">M73-K73</f>
        <v>0</v>
      </c>
    </row>
    <row r="74" spans="1:14" ht="14.25" customHeight="1" x14ac:dyDescent="0.2">
      <c r="A74" s="14">
        <v>67</v>
      </c>
      <c r="B74" s="60" t="s">
        <v>73</v>
      </c>
      <c r="C74" s="11">
        <f t="shared" si="10"/>
        <v>0</v>
      </c>
      <c r="D74" s="11">
        <v>0</v>
      </c>
      <c r="E74" s="11">
        <v>0</v>
      </c>
      <c r="F74" s="12">
        <v>655.49</v>
      </c>
      <c r="G74" s="12">
        <f t="shared" si="11"/>
        <v>680.39862000000005</v>
      </c>
      <c r="H74" s="27">
        <v>1.4</v>
      </c>
      <c r="I74" s="12">
        <f t="shared" si="8"/>
        <v>917.68599999999992</v>
      </c>
      <c r="J74" s="12">
        <f t="shared" si="9"/>
        <v>952.55806800000005</v>
      </c>
      <c r="K74" s="86">
        <v>0</v>
      </c>
      <c r="L74" s="20">
        <f t="shared" si="12"/>
        <v>0</v>
      </c>
      <c r="M74" s="69">
        <f t="shared" si="13"/>
        <v>0</v>
      </c>
      <c r="N74" s="70">
        <f t="shared" si="14"/>
        <v>0</v>
      </c>
    </row>
    <row r="75" spans="1:14" ht="14.25" customHeight="1" x14ac:dyDescent="0.2">
      <c r="A75" s="14">
        <v>68</v>
      </c>
      <c r="B75" s="60" t="s">
        <v>52</v>
      </c>
      <c r="C75" s="11">
        <f t="shared" si="10"/>
        <v>0</v>
      </c>
      <c r="D75" s="11">
        <v>0</v>
      </c>
      <c r="E75" s="11">
        <v>0</v>
      </c>
      <c r="F75" s="12">
        <v>655.49</v>
      </c>
      <c r="G75" s="12">
        <f t="shared" si="11"/>
        <v>680.39862000000005</v>
      </c>
      <c r="H75" s="27">
        <v>1.1519999999999999</v>
      </c>
      <c r="I75" s="12">
        <f t="shared" si="8"/>
        <v>755.12447999999995</v>
      </c>
      <c r="J75" s="12">
        <f t="shared" si="9"/>
        <v>783.81921023999996</v>
      </c>
      <c r="K75" s="86">
        <v>0</v>
      </c>
      <c r="L75" s="20">
        <f t="shared" si="12"/>
        <v>0</v>
      </c>
      <c r="M75" s="69">
        <f t="shared" si="13"/>
        <v>0</v>
      </c>
      <c r="N75" s="70">
        <f t="shared" si="14"/>
        <v>0</v>
      </c>
    </row>
    <row r="76" spans="1:14" ht="14.25" customHeight="1" x14ac:dyDescent="0.2">
      <c r="A76" s="14">
        <v>69</v>
      </c>
      <c r="B76" s="60" t="s">
        <v>16</v>
      </c>
      <c r="C76" s="11">
        <f t="shared" si="10"/>
        <v>1</v>
      </c>
      <c r="D76" s="11">
        <v>0</v>
      </c>
      <c r="E76" s="11">
        <v>1</v>
      </c>
      <c r="F76" s="12">
        <v>655.49</v>
      </c>
      <c r="G76" s="12">
        <f t="shared" si="11"/>
        <v>680.39862000000005</v>
      </c>
      <c r="H76" s="27">
        <v>1</v>
      </c>
      <c r="I76" s="12">
        <f t="shared" si="8"/>
        <v>655.49</v>
      </c>
      <c r="J76" s="12">
        <f t="shared" si="9"/>
        <v>680.39862000000005</v>
      </c>
      <c r="K76" s="86">
        <v>0</v>
      </c>
      <c r="L76" s="20">
        <f t="shared" si="12"/>
        <v>0.7</v>
      </c>
      <c r="M76" s="69">
        <f t="shared" si="13"/>
        <v>10.205979300000001</v>
      </c>
      <c r="N76" s="70">
        <f t="shared" si="14"/>
        <v>10.205979300000001</v>
      </c>
    </row>
    <row r="77" spans="1:14" ht="14.25" customHeight="1" x14ac:dyDescent="0.2">
      <c r="A77" s="14">
        <v>70</v>
      </c>
      <c r="B77" s="60" t="s">
        <v>17</v>
      </c>
      <c r="C77" s="11">
        <f t="shared" si="10"/>
        <v>0</v>
      </c>
      <c r="D77" s="11">
        <v>0</v>
      </c>
      <c r="E77" s="11">
        <v>0</v>
      </c>
      <c r="F77" s="12">
        <v>655.49</v>
      </c>
      <c r="G77" s="12">
        <f t="shared" si="11"/>
        <v>680.39862000000005</v>
      </c>
      <c r="H77" s="27">
        <v>1</v>
      </c>
      <c r="I77" s="12">
        <f t="shared" si="8"/>
        <v>655.49</v>
      </c>
      <c r="J77" s="12">
        <f t="shared" si="9"/>
        <v>680.39862000000005</v>
      </c>
      <c r="K77" s="86">
        <v>0</v>
      </c>
      <c r="L77" s="20">
        <f t="shared" si="12"/>
        <v>0</v>
      </c>
      <c r="M77" s="69">
        <f t="shared" si="13"/>
        <v>0</v>
      </c>
      <c r="N77" s="70">
        <f t="shared" si="14"/>
        <v>0</v>
      </c>
    </row>
    <row r="78" spans="1:14" ht="14.25" customHeight="1" x14ac:dyDescent="0.2">
      <c r="A78" s="14">
        <v>71</v>
      </c>
      <c r="B78" s="60" t="s">
        <v>18</v>
      </c>
      <c r="C78" s="11">
        <f t="shared" si="10"/>
        <v>0</v>
      </c>
      <c r="D78" s="11">
        <v>0</v>
      </c>
      <c r="E78" s="11">
        <v>0</v>
      </c>
      <c r="F78" s="12">
        <v>655.49</v>
      </c>
      <c r="G78" s="12">
        <f t="shared" si="11"/>
        <v>680.39862000000005</v>
      </c>
      <c r="H78" s="27">
        <v>1</v>
      </c>
      <c r="I78" s="12">
        <f t="shared" si="8"/>
        <v>655.49</v>
      </c>
      <c r="J78" s="12">
        <f t="shared" si="9"/>
        <v>680.39862000000005</v>
      </c>
      <c r="K78" s="86">
        <v>0</v>
      </c>
      <c r="L78" s="20">
        <f t="shared" si="12"/>
        <v>0</v>
      </c>
      <c r="M78" s="69">
        <f t="shared" si="13"/>
        <v>0</v>
      </c>
      <c r="N78" s="70">
        <f t="shared" si="14"/>
        <v>0</v>
      </c>
    </row>
    <row r="79" spans="1:14" ht="14.25" customHeight="1" x14ac:dyDescent="0.2">
      <c r="A79" s="14">
        <v>72</v>
      </c>
      <c r="B79" s="60" t="s">
        <v>65</v>
      </c>
      <c r="C79" s="11">
        <f t="shared" si="10"/>
        <v>1</v>
      </c>
      <c r="D79" s="11">
        <v>1</v>
      </c>
      <c r="E79" s="11">
        <v>0</v>
      </c>
      <c r="F79" s="12">
        <v>655.49</v>
      </c>
      <c r="G79" s="12">
        <f t="shared" si="11"/>
        <v>680.39862000000005</v>
      </c>
      <c r="H79" s="27">
        <v>1.4</v>
      </c>
      <c r="I79" s="12">
        <f t="shared" si="8"/>
        <v>917.68599999999992</v>
      </c>
      <c r="J79" s="12">
        <f t="shared" si="9"/>
        <v>952.55806800000005</v>
      </c>
      <c r="K79" s="86">
        <v>12.87</v>
      </c>
      <c r="L79" s="20">
        <f t="shared" si="12"/>
        <v>0.9</v>
      </c>
      <c r="M79" s="69">
        <f t="shared" si="13"/>
        <v>13.76529</v>
      </c>
      <c r="N79" s="85">
        <f t="shared" si="14"/>
        <v>0.89529000000000103</v>
      </c>
    </row>
    <row r="80" spans="1:14" ht="14.25" customHeight="1" x14ac:dyDescent="0.2">
      <c r="A80" s="14">
        <v>73</v>
      </c>
      <c r="B80" s="60" t="s">
        <v>19</v>
      </c>
      <c r="C80" s="11">
        <f t="shared" si="10"/>
        <v>0</v>
      </c>
      <c r="D80" s="11">
        <v>0</v>
      </c>
      <c r="E80" s="11">
        <v>0</v>
      </c>
      <c r="F80" s="12">
        <v>655.49</v>
      </c>
      <c r="G80" s="12">
        <f t="shared" si="11"/>
        <v>680.39862000000005</v>
      </c>
      <c r="H80" s="27">
        <v>1</v>
      </c>
      <c r="I80" s="12">
        <f t="shared" si="8"/>
        <v>655.49</v>
      </c>
      <c r="J80" s="12">
        <f t="shared" si="9"/>
        <v>680.39862000000005</v>
      </c>
      <c r="K80" s="86">
        <v>0</v>
      </c>
      <c r="L80" s="20">
        <f t="shared" si="12"/>
        <v>0</v>
      </c>
      <c r="M80" s="69">
        <f t="shared" si="13"/>
        <v>0</v>
      </c>
      <c r="N80" s="70">
        <f t="shared" si="14"/>
        <v>0</v>
      </c>
    </row>
    <row r="81" spans="1:14" ht="14.25" customHeight="1" x14ac:dyDescent="0.2">
      <c r="A81" s="14">
        <v>74</v>
      </c>
      <c r="B81" s="60" t="s">
        <v>53</v>
      </c>
      <c r="C81" s="11">
        <f t="shared" si="10"/>
        <v>1</v>
      </c>
      <c r="D81" s="11">
        <v>0</v>
      </c>
      <c r="E81" s="11">
        <v>1</v>
      </c>
      <c r="F81" s="12">
        <v>655.49</v>
      </c>
      <c r="G81" s="12">
        <f t="shared" si="11"/>
        <v>680.39862000000005</v>
      </c>
      <c r="H81" s="27">
        <v>1.1599999999999999</v>
      </c>
      <c r="I81" s="12">
        <f t="shared" si="8"/>
        <v>760.36839999999995</v>
      </c>
      <c r="J81" s="12">
        <f t="shared" si="9"/>
        <v>789.2623992</v>
      </c>
      <c r="K81" s="86">
        <v>0</v>
      </c>
      <c r="L81" s="20">
        <f t="shared" si="12"/>
        <v>0.8</v>
      </c>
      <c r="M81" s="69">
        <f t="shared" si="13"/>
        <v>11.838935988000001</v>
      </c>
      <c r="N81" s="70">
        <f t="shared" si="14"/>
        <v>11.838935988000001</v>
      </c>
    </row>
    <row r="82" spans="1:14" ht="14.25" customHeight="1" x14ac:dyDescent="0.2">
      <c r="A82" s="14">
        <v>75</v>
      </c>
      <c r="B82" s="60" t="s">
        <v>50</v>
      </c>
      <c r="C82" s="11">
        <f t="shared" si="10"/>
        <v>1</v>
      </c>
      <c r="D82" s="11">
        <v>0</v>
      </c>
      <c r="E82" s="11">
        <v>1</v>
      </c>
      <c r="F82" s="12">
        <v>655.49</v>
      </c>
      <c r="G82" s="12">
        <f t="shared" si="11"/>
        <v>680.39862000000005</v>
      </c>
      <c r="H82" s="27">
        <v>1</v>
      </c>
      <c r="I82" s="12">
        <f t="shared" si="8"/>
        <v>655.49</v>
      </c>
      <c r="J82" s="12">
        <f t="shared" si="9"/>
        <v>680.39862000000005</v>
      </c>
      <c r="K82" s="86">
        <v>9.42</v>
      </c>
      <c r="L82" s="20">
        <f t="shared" si="12"/>
        <v>0.7</v>
      </c>
      <c r="M82" s="69">
        <f t="shared" si="13"/>
        <v>10.205979300000001</v>
      </c>
      <c r="N82" s="85">
        <f t="shared" si="14"/>
        <v>0.78597930000000105</v>
      </c>
    </row>
    <row r="83" spans="1:14" ht="14.25" customHeight="1" x14ac:dyDescent="0.2">
      <c r="A83" s="14">
        <v>76</v>
      </c>
      <c r="B83" s="60" t="s">
        <v>54</v>
      </c>
      <c r="C83" s="11">
        <f t="shared" si="10"/>
        <v>2</v>
      </c>
      <c r="D83" s="11">
        <v>0</v>
      </c>
      <c r="E83" s="11">
        <v>2</v>
      </c>
      <c r="F83" s="12">
        <v>655.49</v>
      </c>
      <c r="G83" s="12">
        <f t="shared" si="11"/>
        <v>680.39862000000005</v>
      </c>
      <c r="H83" s="27">
        <v>1.1499999999999999</v>
      </c>
      <c r="I83" s="12">
        <f t="shared" si="8"/>
        <v>753.81349999999998</v>
      </c>
      <c r="J83" s="12">
        <f t="shared" si="9"/>
        <v>782.45841299999995</v>
      </c>
      <c r="K83" s="86">
        <v>0</v>
      </c>
      <c r="L83" s="20">
        <f t="shared" si="12"/>
        <v>1.6</v>
      </c>
      <c r="M83" s="69">
        <f t="shared" si="13"/>
        <v>23.473752390000001</v>
      </c>
      <c r="N83" s="70">
        <f t="shared" si="14"/>
        <v>23.473752390000001</v>
      </c>
    </row>
    <row r="84" spans="1:14" ht="14.25" customHeight="1" x14ac:dyDescent="0.2">
      <c r="A84" s="14">
        <v>77</v>
      </c>
      <c r="B84" s="60" t="s">
        <v>20</v>
      </c>
      <c r="C84" s="11">
        <f t="shared" si="10"/>
        <v>0</v>
      </c>
      <c r="D84" s="11">
        <v>0</v>
      </c>
      <c r="E84" s="11">
        <v>0</v>
      </c>
      <c r="F84" s="12">
        <v>655.49</v>
      </c>
      <c r="G84" s="12">
        <f t="shared" si="11"/>
        <v>680.39862000000005</v>
      </c>
      <c r="H84" s="27">
        <v>1</v>
      </c>
      <c r="I84" s="12">
        <f t="shared" si="8"/>
        <v>655.49</v>
      </c>
      <c r="J84" s="12">
        <f t="shared" si="9"/>
        <v>680.39862000000005</v>
      </c>
      <c r="K84" s="86">
        <v>0</v>
      </c>
      <c r="L84" s="20">
        <f t="shared" si="12"/>
        <v>0</v>
      </c>
      <c r="M84" s="69">
        <f t="shared" si="13"/>
        <v>0</v>
      </c>
      <c r="N84" s="70">
        <f t="shared" si="14"/>
        <v>0</v>
      </c>
    </row>
    <row r="85" spans="1:14" ht="14.25" customHeight="1" x14ac:dyDescent="0.2">
      <c r="A85" s="14">
        <v>78</v>
      </c>
      <c r="B85" s="60" t="s">
        <v>112</v>
      </c>
      <c r="C85" s="11">
        <f t="shared" si="10"/>
        <v>5</v>
      </c>
      <c r="D85" s="11">
        <v>0</v>
      </c>
      <c r="E85" s="11">
        <v>5</v>
      </c>
      <c r="F85" s="12">
        <v>655.49</v>
      </c>
      <c r="G85" s="12">
        <f t="shared" si="11"/>
        <v>680.39862000000005</v>
      </c>
      <c r="H85" s="27">
        <v>1</v>
      </c>
      <c r="I85" s="12">
        <f t="shared" si="8"/>
        <v>655.49</v>
      </c>
      <c r="J85" s="12">
        <f t="shared" si="9"/>
        <v>680.39862000000005</v>
      </c>
      <c r="K85" s="86">
        <v>0</v>
      </c>
      <c r="L85" s="20">
        <f t="shared" si="12"/>
        <v>3.4</v>
      </c>
      <c r="M85" s="69">
        <f t="shared" si="13"/>
        <v>51.029896500000007</v>
      </c>
      <c r="N85" s="70">
        <f t="shared" si="14"/>
        <v>51.029896500000007</v>
      </c>
    </row>
    <row r="86" spans="1:14" ht="14.25" customHeight="1" x14ac:dyDescent="0.2">
      <c r="A86" s="14">
        <v>79</v>
      </c>
      <c r="B86" s="60" t="s">
        <v>113</v>
      </c>
      <c r="C86" s="11">
        <f t="shared" si="10"/>
        <v>0</v>
      </c>
      <c r="D86" s="11">
        <v>0</v>
      </c>
      <c r="E86" s="11">
        <v>0</v>
      </c>
      <c r="F86" s="12">
        <v>655.49</v>
      </c>
      <c r="G86" s="12">
        <f t="shared" si="11"/>
        <v>680.39862000000005</v>
      </c>
      <c r="H86" s="27">
        <v>1</v>
      </c>
      <c r="I86" s="12">
        <f t="shared" si="8"/>
        <v>655.49</v>
      </c>
      <c r="J86" s="12">
        <f t="shared" si="9"/>
        <v>680.39862000000005</v>
      </c>
      <c r="K86" s="86">
        <v>0</v>
      </c>
      <c r="L86" s="20">
        <f t="shared" si="12"/>
        <v>0</v>
      </c>
      <c r="M86" s="69">
        <f t="shared" si="13"/>
        <v>0</v>
      </c>
      <c r="N86" s="70">
        <f t="shared" si="14"/>
        <v>0</v>
      </c>
    </row>
    <row r="87" spans="1:14" ht="14.25" customHeight="1" x14ac:dyDescent="0.2">
      <c r="A87" s="14">
        <v>80</v>
      </c>
      <c r="B87" s="60" t="s">
        <v>86</v>
      </c>
      <c r="C87" s="11">
        <f t="shared" si="10"/>
        <v>2</v>
      </c>
      <c r="D87" s="11">
        <v>0</v>
      </c>
      <c r="E87" s="11">
        <v>2</v>
      </c>
      <c r="F87" s="12">
        <v>655.49</v>
      </c>
      <c r="G87" s="12">
        <f t="shared" si="11"/>
        <v>680.39862000000005</v>
      </c>
      <c r="H87" s="27">
        <v>1</v>
      </c>
      <c r="I87" s="12">
        <f t="shared" si="8"/>
        <v>655.49</v>
      </c>
      <c r="J87" s="12">
        <f t="shared" si="9"/>
        <v>680.39862000000005</v>
      </c>
      <c r="K87" s="86">
        <v>0</v>
      </c>
      <c r="L87" s="20">
        <f t="shared" si="12"/>
        <v>1.4</v>
      </c>
      <c r="M87" s="69">
        <f t="shared" si="13"/>
        <v>20.411958600000002</v>
      </c>
      <c r="N87" s="70">
        <f t="shared" si="14"/>
        <v>20.411958600000002</v>
      </c>
    </row>
    <row r="88" spans="1:14" ht="14.25" customHeight="1" x14ac:dyDescent="0.2">
      <c r="A88" s="14">
        <v>81</v>
      </c>
      <c r="B88" s="60" t="s">
        <v>74</v>
      </c>
      <c r="C88" s="11">
        <f t="shared" si="10"/>
        <v>0</v>
      </c>
      <c r="D88" s="11">
        <v>0</v>
      </c>
      <c r="E88" s="11">
        <v>0</v>
      </c>
      <c r="F88" s="12">
        <v>655.49</v>
      </c>
      <c r="G88" s="12">
        <f t="shared" si="11"/>
        <v>680.39862000000005</v>
      </c>
      <c r="H88" s="27">
        <v>1.27</v>
      </c>
      <c r="I88" s="12">
        <f t="shared" si="8"/>
        <v>832.47230000000002</v>
      </c>
      <c r="J88" s="12">
        <f t="shared" si="9"/>
        <v>864.10624740000003</v>
      </c>
      <c r="K88" s="86">
        <v>0</v>
      </c>
      <c r="L88" s="20">
        <f t="shared" si="12"/>
        <v>0</v>
      </c>
      <c r="M88" s="69">
        <f t="shared" si="13"/>
        <v>0</v>
      </c>
      <c r="N88" s="70">
        <f t="shared" si="14"/>
        <v>0</v>
      </c>
    </row>
    <row r="89" spans="1:14" ht="14.25" customHeight="1" x14ac:dyDescent="0.2">
      <c r="A89" s="14">
        <v>82</v>
      </c>
      <c r="B89" s="60" t="s">
        <v>87</v>
      </c>
      <c r="C89" s="11">
        <f t="shared" si="10"/>
        <v>0</v>
      </c>
      <c r="D89" s="11">
        <v>0</v>
      </c>
      <c r="E89" s="11">
        <v>0</v>
      </c>
      <c r="F89" s="12">
        <v>655.49</v>
      </c>
      <c r="G89" s="12">
        <f t="shared" si="11"/>
        <v>680.39862000000005</v>
      </c>
      <c r="H89" s="27">
        <v>1.5</v>
      </c>
      <c r="I89" s="12">
        <f t="shared" si="8"/>
        <v>983.23500000000001</v>
      </c>
      <c r="J89" s="12">
        <f t="shared" si="9"/>
        <v>1020.5979300000001</v>
      </c>
      <c r="K89" s="86">
        <v>0</v>
      </c>
      <c r="L89" s="20">
        <f t="shared" si="12"/>
        <v>0</v>
      </c>
      <c r="M89" s="69">
        <f t="shared" si="13"/>
        <v>0</v>
      </c>
      <c r="N89" s="70">
        <f t="shared" si="14"/>
        <v>0</v>
      </c>
    </row>
    <row r="90" spans="1:14" ht="14.25" customHeight="1" x14ac:dyDescent="0.2">
      <c r="A90" s="14">
        <v>83</v>
      </c>
      <c r="B90" s="60" t="s">
        <v>114</v>
      </c>
      <c r="C90" s="11">
        <f t="shared" si="10"/>
        <v>1</v>
      </c>
      <c r="D90" s="11">
        <v>0</v>
      </c>
      <c r="E90" s="11">
        <v>1</v>
      </c>
      <c r="F90" s="12">
        <v>655.49</v>
      </c>
      <c r="G90" s="12">
        <f t="shared" si="11"/>
        <v>680.39862000000005</v>
      </c>
      <c r="H90" s="27">
        <v>1.5</v>
      </c>
      <c r="I90" s="12">
        <f t="shared" si="8"/>
        <v>983.23500000000001</v>
      </c>
      <c r="J90" s="12">
        <f t="shared" si="9"/>
        <v>1020.5979300000001</v>
      </c>
      <c r="K90" s="86">
        <v>0</v>
      </c>
      <c r="L90" s="20">
        <f t="shared" si="12"/>
        <v>1</v>
      </c>
      <c r="M90" s="69">
        <f t="shared" si="13"/>
        <v>15.308968950000002</v>
      </c>
      <c r="N90" s="70">
        <f t="shared" si="14"/>
        <v>15.308968950000002</v>
      </c>
    </row>
    <row r="91" spans="1:14" ht="14.25" customHeight="1" x14ac:dyDescent="0.2">
      <c r="A91" s="14">
        <v>84</v>
      </c>
      <c r="B91" s="60" t="s">
        <v>75</v>
      </c>
      <c r="C91" s="11">
        <f t="shared" si="10"/>
        <v>0</v>
      </c>
      <c r="D91" s="11">
        <v>0</v>
      </c>
      <c r="E91" s="11">
        <v>0</v>
      </c>
      <c r="F91" s="12">
        <v>655.49</v>
      </c>
      <c r="G91" s="12">
        <f t="shared" si="11"/>
        <v>680.39862000000005</v>
      </c>
      <c r="H91" s="27">
        <v>2</v>
      </c>
      <c r="I91" s="12">
        <f t="shared" si="8"/>
        <v>1310.98</v>
      </c>
      <c r="J91" s="12">
        <f t="shared" si="9"/>
        <v>1360.7972400000001</v>
      </c>
      <c r="K91" s="86">
        <v>0</v>
      </c>
      <c r="L91" s="20">
        <f t="shared" si="12"/>
        <v>0</v>
      </c>
      <c r="M91" s="69">
        <f t="shared" si="13"/>
        <v>0</v>
      </c>
      <c r="N91" s="70">
        <f t="shared" si="14"/>
        <v>0</v>
      </c>
    </row>
    <row r="92" spans="1:14" ht="14.25" customHeight="1" x14ac:dyDescent="0.2">
      <c r="A92" s="14">
        <v>85</v>
      </c>
      <c r="B92" s="60" t="s">
        <v>115</v>
      </c>
      <c r="C92" s="11">
        <f t="shared" si="10"/>
        <v>1</v>
      </c>
      <c r="D92" s="11">
        <v>0</v>
      </c>
      <c r="E92" s="11">
        <v>1</v>
      </c>
      <c r="F92" s="12">
        <v>655.49</v>
      </c>
      <c r="G92" s="12">
        <f t="shared" si="11"/>
        <v>680.39862000000005</v>
      </c>
      <c r="H92" s="27">
        <v>1.5</v>
      </c>
      <c r="I92" s="12">
        <f t="shared" si="8"/>
        <v>983.23500000000001</v>
      </c>
      <c r="J92" s="12">
        <f t="shared" si="9"/>
        <v>1020.5979300000001</v>
      </c>
      <c r="K92" s="86">
        <v>14.12</v>
      </c>
      <c r="L92" s="20">
        <f t="shared" si="12"/>
        <v>1</v>
      </c>
      <c r="M92" s="69">
        <f t="shared" si="13"/>
        <v>15.308968950000002</v>
      </c>
      <c r="N92" s="85">
        <f t="shared" si="14"/>
        <v>1.1889689500000031</v>
      </c>
    </row>
    <row r="93" spans="1:14" ht="14.25" customHeight="1" x14ac:dyDescent="0.2">
      <c r="A93" s="30">
        <v>86</v>
      </c>
      <c r="B93" s="60" t="s">
        <v>116</v>
      </c>
      <c r="C93" s="11">
        <f t="shared" si="10"/>
        <v>0</v>
      </c>
      <c r="D93" s="11">
        <v>0</v>
      </c>
      <c r="E93" s="11">
        <v>0</v>
      </c>
      <c r="F93" s="12">
        <v>655.49</v>
      </c>
      <c r="G93" s="12">
        <f t="shared" si="11"/>
        <v>680.39862000000005</v>
      </c>
      <c r="H93" s="27">
        <v>1.4</v>
      </c>
      <c r="I93" s="12">
        <f t="shared" si="8"/>
        <v>917.68599999999992</v>
      </c>
      <c r="J93" s="12">
        <f t="shared" si="9"/>
        <v>952.55806800000005</v>
      </c>
      <c r="K93" s="86">
        <v>0</v>
      </c>
      <c r="L93" s="20">
        <f t="shared" si="12"/>
        <v>0</v>
      </c>
      <c r="M93" s="69">
        <f t="shared" si="13"/>
        <v>0</v>
      </c>
      <c r="N93" s="70">
        <f t="shared" si="14"/>
        <v>0</v>
      </c>
    </row>
  </sheetData>
  <mergeCells count="9"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1'!Заголовки_для_печати</vt:lpstr>
      <vt:lpstr>'Приложение 2'!Заголовки_для_печати</vt:lpstr>
      <vt:lpstr>'Приложение 4'!Заголовки_для_печати</vt:lpstr>
      <vt:lpstr>'Приложение 5'!Заголовки_для_печати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Карасева Ольга</dc:creator>
  <cp:lastModifiedBy>Шевцова Альбина Анатольевна</cp:lastModifiedBy>
  <cp:lastPrinted>2018-09-06T09:41:00Z</cp:lastPrinted>
  <dcterms:created xsi:type="dcterms:W3CDTF">2014-03-17T05:33:05Z</dcterms:created>
  <dcterms:modified xsi:type="dcterms:W3CDTF">2019-07-18T09:44:40Z</dcterms:modified>
</cp:coreProperties>
</file>