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covaAA\Desktop\Планирование бюджета 2020-2022\Исходные данные\"/>
    </mc:Choice>
  </mc:AlternateContent>
  <bookViews>
    <workbookView xWindow="480" yWindow="45" windowWidth="17400" windowHeight="1003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0">'Приложение 1'!$A$1:$G$95</definedName>
    <definedName name="_xlnm.Print_Area" localSheetId="1">'Приложение 2'!$A$1:$L$93</definedName>
    <definedName name="_xlnm.Print_Area" localSheetId="2">'Приложение 3'!$A$1:$V$94</definedName>
    <definedName name="_xlnm.Print_Area" localSheetId="3">'Приложение 4'!$A$1:$L$93</definedName>
    <definedName name="_xlnm.Print_Area" localSheetId="4">'Приложение 5'!$A$1:$L$93</definedName>
  </definedNames>
  <calcPr calcId="152511" refMode="R1C1"/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8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8" i="2"/>
  <c r="C8" i="2" l="1"/>
  <c r="C13" i="2" l="1"/>
  <c r="C70" i="2" l="1"/>
  <c r="J10" i="4" l="1"/>
  <c r="J11" i="4"/>
  <c r="J14" i="4"/>
  <c r="J18" i="4"/>
  <c r="J22" i="4"/>
  <c r="J26" i="4"/>
  <c r="J27" i="4"/>
  <c r="J30" i="4"/>
  <c r="J31" i="4"/>
  <c r="J35" i="4"/>
  <c r="J38" i="4"/>
  <c r="J39" i="4"/>
  <c r="J42" i="4"/>
  <c r="J43" i="4"/>
  <c r="J46" i="4"/>
  <c r="J50" i="4"/>
  <c r="J54" i="4"/>
  <c r="J58" i="4"/>
  <c r="J59" i="4"/>
  <c r="J63" i="4"/>
  <c r="J66" i="4"/>
  <c r="J71" i="4"/>
  <c r="J74" i="4"/>
  <c r="J75" i="4"/>
  <c r="J78" i="4"/>
  <c r="J79" i="4"/>
  <c r="J82" i="4"/>
  <c r="J86" i="4"/>
  <c r="J87" i="4"/>
  <c r="J90" i="4"/>
  <c r="J11" i="5"/>
  <c r="J12" i="5"/>
  <c r="J15" i="5"/>
  <c r="J16" i="5"/>
  <c r="J19" i="5"/>
  <c r="J20" i="5"/>
  <c r="J23" i="5"/>
  <c r="J24" i="5"/>
  <c r="J27" i="5"/>
  <c r="J28" i="5"/>
  <c r="J31" i="5"/>
  <c r="J32" i="5"/>
  <c r="J35" i="5"/>
  <c r="J39" i="5"/>
  <c r="J40" i="5"/>
  <c r="J43" i="5"/>
  <c r="J44" i="5"/>
  <c r="J47" i="5"/>
  <c r="J48" i="5"/>
  <c r="J51" i="5"/>
  <c r="J52" i="5"/>
  <c r="J55" i="5"/>
  <c r="J59" i="5"/>
  <c r="J60" i="5"/>
  <c r="J64" i="5"/>
  <c r="J67" i="5"/>
  <c r="J68" i="5"/>
  <c r="J72" i="5"/>
  <c r="J75" i="5"/>
  <c r="J76" i="5"/>
  <c r="J84" i="5"/>
  <c r="J87" i="5"/>
  <c r="J91" i="5"/>
  <c r="J92" i="5"/>
  <c r="T10" i="3"/>
  <c r="T11" i="3"/>
  <c r="T14" i="3"/>
  <c r="T15" i="3"/>
  <c r="T16" i="3"/>
  <c r="T17" i="3"/>
  <c r="T19" i="3"/>
  <c r="T20" i="3"/>
  <c r="T21" i="3"/>
  <c r="T22" i="3"/>
  <c r="T23" i="3"/>
  <c r="T24" i="3"/>
  <c r="T27" i="3"/>
  <c r="T28" i="3"/>
  <c r="T29" i="3"/>
  <c r="T31" i="3"/>
  <c r="T32" i="3"/>
  <c r="T33" i="3"/>
  <c r="T35" i="3"/>
  <c r="T36" i="3"/>
  <c r="T38" i="3"/>
  <c r="T39" i="3"/>
  <c r="T42" i="3"/>
  <c r="T43" i="3"/>
  <c r="T44" i="3"/>
  <c r="T45" i="3"/>
  <c r="T47" i="3"/>
  <c r="T50" i="3"/>
  <c r="T51" i="3"/>
  <c r="T52" i="3"/>
  <c r="T53" i="3"/>
  <c r="T55" i="3"/>
  <c r="T56" i="3"/>
  <c r="T57" i="3"/>
  <c r="T60" i="3"/>
  <c r="T63" i="3"/>
  <c r="T64" i="3"/>
  <c r="T67" i="3"/>
  <c r="T70" i="3"/>
  <c r="T71" i="3"/>
  <c r="T72" i="3"/>
  <c r="T73" i="3"/>
  <c r="T75" i="3"/>
  <c r="T76" i="3"/>
  <c r="T79" i="3"/>
  <c r="T81" i="3"/>
  <c r="T82" i="3"/>
  <c r="T83" i="3"/>
  <c r="T85" i="3"/>
  <c r="T87" i="3"/>
  <c r="T88" i="3"/>
  <c r="T89" i="3"/>
  <c r="T92" i="3"/>
  <c r="T9" i="3"/>
  <c r="N10" i="3"/>
  <c r="N13" i="3"/>
  <c r="N14" i="3"/>
  <c r="N15" i="3"/>
  <c r="N16" i="3"/>
  <c r="N17" i="3"/>
  <c r="N18" i="3"/>
  <c r="N21" i="3"/>
  <c r="N22" i="3"/>
  <c r="N23" i="3"/>
  <c r="N27" i="3"/>
  <c r="N29" i="3"/>
  <c r="N30" i="3"/>
  <c r="N31" i="3"/>
  <c r="N33" i="3"/>
  <c r="N34" i="3"/>
  <c r="N35" i="3"/>
  <c r="N37" i="3"/>
  <c r="N38" i="3"/>
  <c r="N39" i="3"/>
  <c r="N40" i="3"/>
  <c r="N43" i="3"/>
  <c r="N45" i="3"/>
  <c r="N46" i="3"/>
  <c r="N49" i="3"/>
  <c r="N51" i="3"/>
  <c r="N52" i="3"/>
  <c r="N53" i="3"/>
  <c r="N54" i="3"/>
  <c r="N57" i="3"/>
  <c r="N58" i="3"/>
  <c r="N59" i="3"/>
  <c r="N61" i="3"/>
  <c r="N65" i="3"/>
  <c r="N66" i="3"/>
  <c r="N68" i="3"/>
  <c r="N69" i="3"/>
  <c r="N71" i="3"/>
  <c r="N73" i="3"/>
  <c r="N74" i="3"/>
  <c r="N75" i="3"/>
  <c r="N76" i="3"/>
  <c r="N77" i="3"/>
  <c r="N78" i="3"/>
  <c r="N81" i="3"/>
  <c r="N82" i="3"/>
  <c r="N83" i="3"/>
  <c r="N84" i="3"/>
  <c r="N85" i="3"/>
  <c r="N86" i="3"/>
  <c r="N87" i="3"/>
  <c r="N88" i="3"/>
  <c r="N89" i="3"/>
  <c r="N92" i="3"/>
  <c r="N93" i="3"/>
  <c r="N9" i="3"/>
  <c r="H11" i="3"/>
  <c r="H12" i="3"/>
  <c r="H15" i="3"/>
  <c r="H19" i="3"/>
  <c r="H20" i="3"/>
  <c r="H23" i="3"/>
  <c r="H27" i="3"/>
  <c r="H28" i="3"/>
  <c r="H29" i="3"/>
  <c r="H31" i="3"/>
  <c r="H35" i="3"/>
  <c r="H38" i="3"/>
  <c r="H39" i="3"/>
  <c r="H40" i="3"/>
  <c r="H41" i="3"/>
  <c r="H43" i="3"/>
  <c r="H44" i="3"/>
  <c r="H48" i="3"/>
  <c r="H51" i="3"/>
  <c r="H52" i="3"/>
  <c r="H55" i="3"/>
  <c r="H57" i="3"/>
  <c r="H58" i="3"/>
  <c r="H59" i="3"/>
  <c r="H60" i="3"/>
  <c r="H63" i="3"/>
  <c r="H66" i="3"/>
  <c r="H67" i="3"/>
  <c r="H68" i="3"/>
  <c r="H69" i="3"/>
  <c r="H71" i="3"/>
  <c r="H72" i="3"/>
  <c r="H75" i="3"/>
  <c r="H76" i="3"/>
  <c r="H77" i="3"/>
  <c r="H79" i="3"/>
  <c r="H80" i="3"/>
  <c r="H82" i="3"/>
  <c r="H85" i="3"/>
  <c r="H87" i="3"/>
  <c r="H88" i="3"/>
  <c r="H90" i="3"/>
  <c r="H91" i="3"/>
  <c r="H93" i="3"/>
  <c r="H9" i="3"/>
  <c r="J9" i="2"/>
  <c r="J11" i="2"/>
  <c r="J12" i="2"/>
  <c r="J13" i="2"/>
  <c r="J14" i="2"/>
  <c r="J17" i="2"/>
  <c r="J20" i="2"/>
  <c r="J21" i="2"/>
  <c r="J23" i="2"/>
  <c r="J24" i="2"/>
  <c r="J25" i="2"/>
  <c r="J26" i="2"/>
  <c r="J28" i="2"/>
  <c r="J29" i="2"/>
  <c r="J35" i="2"/>
  <c r="J36" i="2"/>
  <c r="J38" i="2"/>
  <c r="J40" i="2"/>
  <c r="J41" i="2"/>
  <c r="J45" i="2"/>
  <c r="J47" i="2"/>
  <c r="J48" i="2"/>
  <c r="J50" i="2"/>
  <c r="J51" i="2"/>
  <c r="J52" i="2"/>
  <c r="J53" i="2"/>
  <c r="J54" i="2"/>
  <c r="J56" i="2"/>
  <c r="J57" i="2"/>
  <c r="J60" i="2"/>
  <c r="J62" i="2"/>
  <c r="J64" i="2"/>
  <c r="J65" i="2"/>
  <c r="J68" i="2"/>
  <c r="J69" i="2"/>
  <c r="J71" i="2"/>
  <c r="J72" i="2"/>
  <c r="J73" i="2"/>
  <c r="J74" i="2"/>
  <c r="J76" i="2"/>
  <c r="J77" i="2"/>
  <c r="J80" i="2"/>
  <c r="J81" i="2"/>
  <c r="J82" i="2"/>
  <c r="J86" i="2"/>
  <c r="J87" i="2"/>
  <c r="J88" i="2"/>
  <c r="J89" i="2"/>
  <c r="J92" i="2"/>
  <c r="J10" i="5"/>
  <c r="J14" i="5"/>
  <c r="J18" i="5"/>
  <c r="J22" i="5"/>
  <c r="J26" i="5"/>
  <c r="J30" i="5"/>
  <c r="J34" i="5"/>
  <c r="J38" i="5"/>
  <c r="J42" i="5"/>
  <c r="J46" i="5"/>
  <c r="J50" i="5"/>
  <c r="J54" i="5"/>
  <c r="J58" i="5"/>
  <c r="J66" i="5"/>
  <c r="J70" i="5"/>
  <c r="J71" i="5"/>
  <c r="J74" i="5"/>
  <c r="J78" i="5"/>
  <c r="J82" i="5"/>
  <c r="J83" i="5"/>
  <c r="J86" i="5"/>
  <c r="J90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8" i="5"/>
  <c r="D6" i="5"/>
  <c r="E6" i="5"/>
  <c r="J9" i="4"/>
  <c r="J13" i="4"/>
  <c r="J21" i="4"/>
  <c r="J29" i="4"/>
  <c r="J37" i="4"/>
  <c r="J45" i="4"/>
  <c r="J53" i="4"/>
  <c r="J61" i="4"/>
  <c r="J62" i="4"/>
  <c r="J65" i="4"/>
  <c r="J69" i="4"/>
  <c r="J70" i="4"/>
  <c r="J77" i="4"/>
  <c r="J85" i="4"/>
  <c r="J93" i="4"/>
  <c r="J8" i="4"/>
  <c r="D6" i="4"/>
  <c r="E6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8" i="4"/>
  <c r="T18" i="3"/>
  <c r="T26" i="3"/>
  <c r="T30" i="3"/>
  <c r="T34" i="3"/>
  <c r="T46" i="3"/>
  <c r="T54" i="3"/>
  <c r="T58" i="3"/>
  <c r="T62" i="3"/>
  <c r="T66" i="3"/>
  <c r="T74" i="3"/>
  <c r="T78" i="3"/>
  <c r="T86" i="3"/>
  <c r="T90" i="3"/>
  <c r="T94" i="3"/>
  <c r="N11" i="3"/>
  <c r="N25" i="3"/>
  <c r="N26" i="3"/>
  <c r="N41" i="3"/>
  <c r="N42" i="3"/>
  <c r="N50" i="3"/>
  <c r="N55" i="3"/>
  <c r="N62" i="3"/>
  <c r="N70" i="3"/>
  <c r="N79" i="3"/>
  <c r="N90" i="3"/>
  <c r="N94" i="3"/>
  <c r="H16" i="3"/>
  <c r="H24" i="3"/>
  <c r="H47" i="3"/>
  <c r="H56" i="3"/>
  <c r="H64" i="3"/>
  <c r="H83" i="3"/>
  <c r="H84" i="3"/>
  <c r="H92" i="3"/>
  <c r="J10" i="2"/>
  <c r="J18" i="2"/>
  <c r="J22" i="2"/>
  <c r="J27" i="2"/>
  <c r="J30" i="2"/>
  <c r="J31" i="2"/>
  <c r="J33" i="2"/>
  <c r="J34" i="2"/>
  <c r="J39" i="2"/>
  <c r="J46" i="2"/>
  <c r="J49" i="2"/>
  <c r="J55" i="2"/>
  <c r="J58" i="2"/>
  <c r="J61" i="2"/>
  <c r="J66" i="2"/>
  <c r="J70" i="2"/>
  <c r="J75" i="2"/>
  <c r="J78" i="2"/>
  <c r="J83" i="2"/>
  <c r="J90" i="2"/>
  <c r="J91" i="2"/>
  <c r="J93" i="2"/>
  <c r="C9" i="2"/>
  <c r="C10" i="2"/>
  <c r="C11" i="2"/>
  <c r="C1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D6" i="2"/>
  <c r="E6" i="2"/>
  <c r="J79" i="5"/>
  <c r="J12" i="4"/>
  <c r="J16" i="4"/>
  <c r="J19" i="4"/>
  <c r="J20" i="4"/>
  <c r="J24" i="4"/>
  <c r="J25" i="4"/>
  <c r="J28" i="4"/>
  <c r="J32" i="4"/>
  <c r="J33" i="4"/>
  <c r="J36" i="4"/>
  <c r="J40" i="4"/>
  <c r="J41" i="4"/>
  <c r="J44" i="4"/>
  <c r="J48" i="4"/>
  <c r="J49" i="4"/>
  <c r="J52" i="4"/>
  <c r="J56" i="4"/>
  <c r="J57" i="4"/>
  <c r="J72" i="4"/>
  <c r="J76" i="4"/>
  <c r="J80" i="4"/>
  <c r="J83" i="4"/>
  <c r="J84" i="4"/>
  <c r="J88" i="4"/>
  <c r="J91" i="4"/>
  <c r="J92" i="4"/>
  <c r="N19" i="3"/>
  <c r="N47" i="3"/>
  <c r="N67" i="3"/>
  <c r="C7" i="3"/>
  <c r="I7" i="3"/>
  <c r="O7" i="3"/>
  <c r="J9" i="5"/>
  <c r="J13" i="5"/>
  <c r="J17" i="5"/>
  <c r="J21" i="5"/>
  <c r="J29" i="5"/>
  <c r="J33" i="5"/>
  <c r="J36" i="5"/>
  <c r="J37" i="5"/>
  <c r="J41" i="5"/>
  <c r="J45" i="5"/>
  <c r="J53" i="5"/>
  <c r="J56" i="5"/>
  <c r="J61" i="5"/>
  <c r="J62" i="5"/>
  <c r="J63" i="5"/>
  <c r="J69" i="5"/>
  <c r="J77" i="5"/>
  <c r="J80" i="5"/>
  <c r="J88" i="5"/>
  <c r="J89" i="5"/>
  <c r="J93" i="5"/>
  <c r="J8" i="5"/>
  <c r="J17" i="4"/>
  <c r="J23" i="4"/>
  <c r="J34" i="4"/>
  <c r="J47" i="4"/>
  <c r="J55" i="4"/>
  <c r="J60" i="4"/>
  <c r="J64" i="4"/>
  <c r="J67" i="4"/>
  <c r="J68" i="4"/>
  <c r="J73" i="4"/>
  <c r="J81" i="4"/>
  <c r="J89" i="4"/>
  <c r="T12" i="3"/>
  <c r="T25" i="3"/>
  <c r="T40" i="3"/>
  <c r="T41" i="3"/>
  <c r="T48" i="3"/>
  <c r="T59" i="3"/>
  <c r="T61" i="3"/>
  <c r="T69" i="3"/>
  <c r="T77" i="3"/>
  <c r="T84" i="3"/>
  <c r="T91" i="3"/>
  <c r="T93" i="3"/>
  <c r="N63" i="3"/>
  <c r="N91" i="3"/>
  <c r="H13" i="3"/>
  <c r="H17" i="3"/>
  <c r="H18" i="3"/>
  <c r="H22" i="3"/>
  <c r="H25" i="3"/>
  <c r="H30" i="3"/>
  <c r="H32" i="3"/>
  <c r="H33" i="3"/>
  <c r="H34" i="3"/>
  <c r="H36" i="3"/>
  <c r="H37" i="3"/>
  <c r="H42" i="3"/>
  <c r="H45" i="3"/>
  <c r="H46" i="3"/>
  <c r="H49" i="3"/>
  <c r="H53" i="3"/>
  <c r="H54" i="3"/>
  <c r="H61" i="3"/>
  <c r="H62" i="3"/>
  <c r="H65" i="3"/>
  <c r="H70" i="3"/>
  <c r="H73" i="3"/>
  <c r="H78" i="3"/>
  <c r="H81" i="3"/>
  <c r="H86" i="3"/>
  <c r="H89" i="3"/>
  <c r="J15" i="2"/>
  <c r="J19" i="2"/>
  <c r="J37" i="2"/>
  <c r="J42" i="2"/>
  <c r="J43" i="2"/>
  <c r="J59" i="2"/>
  <c r="J63" i="2"/>
  <c r="J67" i="2"/>
  <c r="J79" i="2"/>
  <c r="J85" i="2"/>
  <c r="J8" i="2"/>
  <c r="J25" i="5"/>
  <c r="I9" i="2"/>
  <c r="I10" i="2"/>
  <c r="M10" i="2" s="1"/>
  <c r="N10" i="2" s="1"/>
  <c r="I11" i="2"/>
  <c r="I12" i="2"/>
  <c r="I13" i="2"/>
  <c r="L13" i="2" s="1"/>
  <c r="I14" i="2"/>
  <c r="I15" i="2"/>
  <c r="I16" i="2"/>
  <c r="I17" i="2"/>
  <c r="M17" i="2" s="1"/>
  <c r="N17" i="2" s="1"/>
  <c r="I18" i="2"/>
  <c r="I19" i="2"/>
  <c r="I20" i="2"/>
  <c r="I21" i="2"/>
  <c r="I22" i="2"/>
  <c r="I23" i="2"/>
  <c r="I24" i="2"/>
  <c r="I25" i="2"/>
  <c r="L25" i="2" s="1"/>
  <c r="E26" i="1" s="1"/>
  <c r="I26" i="2"/>
  <c r="I27" i="2"/>
  <c r="I28" i="2"/>
  <c r="I29" i="2"/>
  <c r="M29" i="2" s="1"/>
  <c r="N29" i="2" s="1"/>
  <c r="I30" i="2"/>
  <c r="I31" i="2"/>
  <c r="I32" i="2"/>
  <c r="I33" i="2"/>
  <c r="M33" i="2" s="1"/>
  <c r="N33" i="2" s="1"/>
  <c r="I34" i="2"/>
  <c r="L34" i="2" s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M49" i="2" s="1"/>
  <c r="N49" i="2" s="1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M62" i="2" s="1"/>
  <c r="N62" i="2" s="1"/>
  <c r="I63" i="2"/>
  <c r="I64" i="2"/>
  <c r="I65" i="2"/>
  <c r="I66" i="2"/>
  <c r="I67" i="2"/>
  <c r="I68" i="2"/>
  <c r="I69" i="2"/>
  <c r="I70" i="2"/>
  <c r="I71" i="2"/>
  <c r="I72" i="2"/>
  <c r="I73" i="2"/>
  <c r="M73" i="2" s="1"/>
  <c r="N73" i="2" s="1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T49" i="3"/>
  <c r="T80" i="3"/>
  <c r="H21" i="3"/>
  <c r="T13" i="3"/>
  <c r="T37" i="3"/>
  <c r="T65" i="3"/>
  <c r="T68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" i="3"/>
  <c r="N12" i="3"/>
  <c r="N20" i="3"/>
  <c r="N24" i="3"/>
  <c r="N28" i="3"/>
  <c r="N32" i="3"/>
  <c r="N36" i="3"/>
  <c r="N44" i="3"/>
  <c r="N48" i="3"/>
  <c r="N56" i="3"/>
  <c r="N60" i="3"/>
  <c r="N64" i="3"/>
  <c r="N72" i="3"/>
  <c r="N80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" i="3"/>
  <c r="H10" i="3"/>
  <c r="H14" i="3"/>
  <c r="H26" i="3"/>
  <c r="H50" i="3"/>
  <c r="H74" i="3"/>
  <c r="H9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" i="3"/>
  <c r="J49" i="5"/>
  <c r="J57" i="5"/>
  <c r="J65" i="5"/>
  <c r="J73" i="5"/>
  <c r="J81" i="5"/>
  <c r="J85" i="5"/>
  <c r="I9" i="5"/>
  <c r="I10" i="5"/>
  <c r="I11" i="5"/>
  <c r="I12" i="5"/>
  <c r="I13" i="5"/>
  <c r="L13" i="5" s="1"/>
  <c r="D14" i="1" s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L26" i="5" s="1"/>
  <c r="D27" i="1" s="1"/>
  <c r="I27" i="5"/>
  <c r="I28" i="5"/>
  <c r="I29" i="5"/>
  <c r="I30" i="5"/>
  <c r="I31" i="5"/>
  <c r="I32" i="5"/>
  <c r="I33" i="5"/>
  <c r="L33" i="5" s="1"/>
  <c r="D34" i="1" s="1"/>
  <c r="I34" i="5"/>
  <c r="I35" i="5"/>
  <c r="I36" i="5"/>
  <c r="I37" i="5"/>
  <c r="I38" i="5"/>
  <c r="I39" i="5"/>
  <c r="I40" i="5"/>
  <c r="I41" i="5"/>
  <c r="M41" i="5" s="1"/>
  <c r="N41" i="5" s="1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L65" i="5" s="1"/>
  <c r="D66" i="1" s="1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L86" i="5" s="1"/>
  <c r="D87" i="1" s="1"/>
  <c r="I87" i="5"/>
  <c r="I88" i="5"/>
  <c r="I89" i="5"/>
  <c r="I90" i="5"/>
  <c r="I91" i="5"/>
  <c r="I92" i="5"/>
  <c r="I93" i="5"/>
  <c r="I8" i="5"/>
  <c r="I9" i="4"/>
  <c r="I10" i="4"/>
  <c r="I11" i="4"/>
  <c r="I12" i="4"/>
  <c r="I13" i="4"/>
  <c r="I14" i="4"/>
  <c r="I15" i="4"/>
  <c r="I16" i="4"/>
  <c r="M16" i="4" s="1"/>
  <c r="N16" i="4" s="1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M34" i="4" s="1"/>
  <c r="N34" i="4" s="1"/>
  <c r="I35" i="4"/>
  <c r="I36" i="4"/>
  <c r="M36" i="4" s="1"/>
  <c r="N36" i="4" s="1"/>
  <c r="I37" i="4"/>
  <c r="I38" i="4"/>
  <c r="I39" i="4"/>
  <c r="I40" i="4"/>
  <c r="I41" i="4"/>
  <c r="I42" i="4"/>
  <c r="I43" i="4"/>
  <c r="I44" i="4"/>
  <c r="I45" i="4"/>
  <c r="I46" i="4"/>
  <c r="I47" i="4"/>
  <c r="I48" i="4"/>
  <c r="M48" i="4" s="1"/>
  <c r="N48" i="4" s="1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L68" i="4" s="1"/>
  <c r="C69" i="1" s="1"/>
  <c r="I69" i="4"/>
  <c r="I70" i="4"/>
  <c r="I71" i="4"/>
  <c r="I72" i="4"/>
  <c r="I73" i="4"/>
  <c r="M73" i="4" s="1"/>
  <c r="N73" i="4" s="1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M92" i="4" s="1"/>
  <c r="N92" i="4" s="1"/>
  <c r="I93" i="4"/>
  <c r="J15" i="4"/>
  <c r="J51" i="4"/>
  <c r="I8" i="4"/>
  <c r="J16" i="2"/>
  <c r="J32" i="2"/>
  <c r="J44" i="2"/>
  <c r="M44" i="2" s="1"/>
  <c r="N44" i="2" s="1"/>
  <c r="J84" i="2"/>
  <c r="I8" i="2"/>
  <c r="K6" i="2"/>
  <c r="K6" i="4"/>
  <c r="U7" i="3"/>
  <c r="L31" i="2" l="1"/>
  <c r="E32" i="1" s="1"/>
  <c r="L32" i="2"/>
  <c r="E33" i="1" s="1"/>
  <c r="M9" i="2"/>
  <c r="N9" i="2" s="1"/>
  <c r="L79" i="2"/>
  <c r="E80" i="1" s="1"/>
  <c r="M76" i="2"/>
  <c r="N76" i="2" s="1"/>
  <c r="M51" i="2"/>
  <c r="N51" i="2" s="1"/>
  <c r="L78" i="2"/>
  <c r="E79" i="1" s="1"/>
  <c r="L33" i="4"/>
  <c r="C34" i="1" s="1"/>
  <c r="M29" i="4"/>
  <c r="N29" i="4" s="1"/>
  <c r="L84" i="4"/>
  <c r="C85" i="1" s="1"/>
  <c r="M80" i="4"/>
  <c r="N80" i="4" s="1"/>
  <c r="M72" i="4"/>
  <c r="N72" i="4" s="1"/>
  <c r="M64" i="4"/>
  <c r="N64" i="4" s="1"/>
  <c r="M56" i="4"/>
  <c r="N56" i="4" s="1"/>
  <c r="L52" i="4"/>
  <c r="C53" i="1" s="1"/>
  <c r="M44" i="4"/>
  <c r="N44" i="4" s="1"/>
  <c r="M40" i="4"/>
  <c r="N40" i="4" s="1"/>
  <c r="M28" i="4"/>
  <c r="N28" i="4" s="1"/>
  <c r="M24" i="4"/>
  <c r="N24" i="4" s="1"/>
  <c r="L12" i="4"/>
  <c r="C13" i="1" s="1"/>
  <c r="W28" i="3"/>
  <c r="X28" i="3" s="1"/>
  <c r="L44" i="2"/>
  <c r="E45" i="1" s="1"/>
  <c r="L19" i="2"/>
  <c r="E20" i="1" s="1"/>
  <c r="L59" i="2"/>
  <c r="E60" i="1" s="1"/>
  <c r="M88" i="2"/>
  <c r="N88" i="2" s="1"/>
  <c r="L20" i="2"/>
  <c r="E21" i="1" s="1"/>
  <c r="L12" i="2"/>
  <c r="E13" i="1" s="1"/>
  <c r="L67" i="2"/>
  <c r="E68" i="1" s="1"/>
  <c r="L91" i="2"/>
  <c r="E92" i="1" s="1"/>
  <c r="M68" i="2"/>
  <c r="N68" i="2" s="1"/>
  <c r="L51" i="4"/>
  <c r="C52" i="1" s="1"/>
  <c r="M16" i="2"/>
  <c r="N16" i="2" s="1"/>
  <c r="M77" i="4"/>
  <c r="N77" i="4" s="1"/>
  <c r="M9" i="4"/>
  <c r="N9" i="4" s="1"/>
  <c r="M82" i="2"/>
  <c r="N82" i="2" s="1"/>
  <c r="L66" i="2"/>
  <c r="E67" i="1" s="1"/>
  <c r="L46" i="2"/>
  <c r="E47" i="1" s="1"/>
  <c r="L42" i="2"/>
  <c r="E43" i="1" s="1"/>
  <c r="M26" i="2"/>
  <c r="N26" i="2" s="1"/>
  <c r="M27" i="2"/>
  <c r="N27" i="2" s="1"/>
  <c r="M52" i="2"/>
  <c r="N52" i="2" s="1"/>
  <c r="L47" i="2"/>
  <c r="E48" i="1" s="1"/>
  <c r="M28" i="2"/>
  <c r="N28" i="2" s="1"/>
  <c r="V15" i="3"/>
  <c r="F15" i="1" s="1"/>
  <c r="V85" i="3"/>
  <c r="F85" i="1" s="1"/>
  <c r="V58" i="3"/>
  <c r="F58" i="1" s="1"/>
  <c r="V27" i="3"/>
  <c r="F27" i="1" s="1"/>
  <c r="V83" i="3"/>
  <c r="F83" i="1" s="1"/>
  <c r="V79" i="3"/>
  <c r="F79" i="1" s="1"/>
  <c r="W89" i="3"/>
  <c r="X89" i="3" s="1"/>
  <c r="V69" i="3"/>
  <c r="F69" i="1" s="1"/>
  <c r="V77" i="3"/>
  <c r="F77" i="1" s="1"/>
  <c r="V78" i="3"/>
  <c r="F78" i="1" s="1"/>
  <c r="W79" i="3"/>
  <c r="X79" i="3" s="1"/>
  <c r="V64" i="3"/>
  <c r="F64" i="1" s="1"/>
  <c r="V80" i="3"/>
  <c r="F80" i="1" s="1"/>
  <c r="V61" i="3"/>
  <c r="F61" i="1" s="1"/>
  <c r="V28" i="3"/>
  <c r="F28" i="1" s="1"/>
  <c r="W69" i="3"/>
  <c r="X69" i="3" s="1"/>
  <c r="V16" i="3"/>
  <c r="F16" i="1" s="1"/>
  <c r="L73" i="5"/>
  <c r="D74" i="1" s="1"/>
  <c r="L53" i="5"/>
  <c r="D54" i="1" s="1"/>
  <c r="L17" i="5"/>
  <c r="D18" i="1" s="1"/>
  <c r="M65" i="5"/>
  <c r="N65" i="5" s="1"/>
  <c r="M57" i="5"/>
  <c r="N57" i="5" s="1"/>
  <c r="M9" i="5"/>
  <c r="N9" i="5" s="1"/>
  <c r="L85" i="4"/>
  <c r="C86" i="1" s="1"/>
  <c r="L57" i="4"/>
  <c r="C58" i="1" s="1"/>
  <c r="L45" i="4"/>
  <c r="C46" i="1" s="1"/>
  <c r="L25" i="4"/>
  <c r="C26" i="1" s="1"/>
  <c r="L13" i="4"/>
  <c r="C14" i="1" s="1"/>
  <c r="M90" i="4"/>
  <c r="N90" i="4" s="1"/>
  <c r="M58" i="4"/>
  <c r="N58" i="4" s="1"/>
  <c r="M26" i="4"/>
  <c r="N26" i="4" s="1"/>
  <c r="L76" i="4"/>
  <c r="C77" i="1" s="1"/>
  <c r="M87" i="4"/>
  <c r="N87" i="4" s="1"/>
  <c r="M83" i="4"/>
  <c r="N83" i="4" s="1"/>
  <c r="M31" i="4"/>
  <c r="N31" i="4" s="1"/>
  <c r="L91" i="4"/>
  <c r="C92" i="1" s="1"/>
  <c r="L70" i="4"/>
  <c r="C71" i="1" s="1"/>
  <c r="L74" i="4"/>
  <c r="C75" i="1" s="1"/>
  <c r="L46" i="4"/>
  <c r="C47" i="1" s="1"/>
  <c r="M38" i="4"/>
  <c r="N38" i="4" s="1"/>
  <c r="M8" i="4"/>
  <c r="N8" i="4" s="1"/>
  <c r="L14" i="2"/>
  <c r="E15" i="1" s="1"/>
  <c r="L27" i="2"/>
  <c r="E28" i="1" s="1"/>
  <c r="L77" i="2"/>
  <c r="E78" i="1" s="1"/>
  <c r="L65" i="2"/>
  <c r="E66" i="1" s="1"/>
  <c r="M86" i="2"/>
  <c r="N86" i="2" s="1"/>
  <c r="L85" i="2"/>
  <c r="E86" i="1" s="1"/>
  <c r="L87" i="2"/>
  <c r="E88" i="1" s="1"/>
  <c r="M59" i="2"/>
  <c r="N59" i="2" s="1"/>
  <c r="L43" i="2"/>
  <c r="E44" i="1" s="1"/>
  <c r="L23" i="2"/>
  <c r="E24" i="1" s="1"/>
  <c r="M15" i="2"/>
  <c r="N15" i="2" s="1"/>
  <c r="L37" i="2"/>
  <c r="E38" i="1" s="1"/>
  <c r="M93" i="2"/>
  <c r="N93" i="2" s="1"/>
  <c r="L61" i="2"/>
  <c r="E62" i="1" s="1"/>
  <c r="M81" i="2"/>
  <c r="N81" i="2" s="1"/>
  <c r="L69" i="2"/>
  <c r="E70" i="1" s="1"/>
  <c r="M41" i="2"/>
  <c r="N41" i="2" s="1"/>
  <c r="M35" i="2"/>
  <c r="N35" i="2" s="1"/>
  <c r="M25" i="2"/>
  <c r="N25" i="2" s="1"/>
  <c r="M67" i="2"/>
  <c r="N67" i="2" s="1"/>
  <c r="L84" i="2"/>
  <c r="E85" i="1" s="1"/>
  <c r="L52" i="2"/>
  <c r="E53" i="1" s="1"/>
  <c r="M32" i="2"/>
  <c r="N32" i="2" s="1"/>
  <c r="M89" i="2"/>
  <c r="N89" i="2" s="1"/>
  <c r="L76" i="2"/>
  <c r="E77" i="1" s="1"/>
  <c r="L64" i="2"/>
  <c r="E65" i="1" s="1"/>
  <c r="M56" i="2"/>
  <c r="N56" i="2" s="1"/>
  <c r="M45" i="2"/>
  <c r="N45" i="2" s="1"/>
  <c r="M36" i="2"/>
  <c r="N36" i="2" s="1"/>
  <c r="L21" i="2"/>
  <c r="E22" i="1" s="1"/>
  <c r="M13" i="2"/>
  <c r="N13" i="2" s="1"/>
  <c r="M57" i="2"/>
  <c r="N57" i="2" s="1"/>
  <c r="M34" i="2"/>
  <c r="N34" i="2" s="1"/>
  <c r="M46" i="2"/>
  <c r="N46" i="2" s="1"/>
  <c r="M18" i="2"/>
  <c r="N18" i="2" s="1"/>
  <c r="L62" i="2"/>
  <c r="E63" i="1" s="1"/>
  <c r="L16" i="2"/>
  <c r="E17" i="1" s="1"/>
  <c r="L10" i="2"/>
  <c r="E11" i="1" s="1"/>
  <c r="E35" i="1"/>
  <c r="L88" i="2"/>
  <c r="E89" i="1" s="1"/>
  <c r="M83" i="2"/>
  <c r="N83" i="2" s="1"/>
  <c r="M43" i="2"/>
  <c r="N43" i="2" s="1"/>
  <c r="L26" i="2"/>
  <c r="E27" i="1" s="1"/>
  <c r="M66" i="2"/>
  <c r="N66" i="2" s="1"/>
  <c r="L81" i="2"/>
  <c r="E82" i="1" s="1"/>
  <c r="M64" i="2"/>
  <c r="N64" i="2" s="1"/>
  <c r="L90" i="2"/>
  <c r="E91" i="1" s="1"/>
  <c r="L55" i="2"/>
  <c r="E56" i="1" s="1"/>
  <c r="M47" i="2"/>
  <c r="N47" i="2" s="1"/>
  <c r="L28" i="2"/>
  <c r="E29" i="1" s="1"/>
  <c r="L45" i="2"/>
  <c r="E46" i="1" s="1"/>
  <c r="L82" i="2"/>
  <c r="E83" i="1" s="1"/>
  <c r="L57" i="2"/>
  <c r="E58" i="1" s="1"/>
  <c r="M84" i="2"/>
  <c r="N84" i="2" s="1"/>
  <c r="L49" i="2"/>
  <c r="E50" i="1" s="1"/>
  <c r="L33" i="2"/>
  <c r="E34" i="1" s="1"/>
  <c r="L9" i="2"/>
  <c r="E10" i="1" s="1"/>
  <c r="M79" i="2"/>
  <c r="N79" i="2" s="1"/>
  <c r="L15" i="2"/>
  <c r="E16" i="1" s="1"/>
  <c r="M91" i="2"/>
  <c r="N91" i="2" s="1"/>
  <c r="M75" i="2"/>
  <c r="N75" i="2" s="1"/>
  <c r="M58" i="2"/>
  <c r="N58" i="2" s="1"/>
  <c r="L39" i="2"/>
  <c r="E40" i="1" s="1"/>
  <c r="M87" i="2"/>
  <c r="N87" i="2" s="1"/>
  <c r="M80" i="2"/>
  <c r="N80" i="2" s="1"/>
  <c r="L68" i="2"/>
  <c r="E69" i="1" s="1"/>
  <c r="L60" i="2"/>
  <c r="E61" i="1" s="1"/>
  <c r="L53" i="2"/>
  <c r="E54" i="1" s="1"/>
  <c r="L48" i="2"/>
  <c r="E49" i="1" s="1"/>
  <c r="L29" i="2"/>
  <c r="E30" i="1" s="1"/>
  <c r="L24" i="2"/>
  <c r="E25" i="1" s="1"/>
  <c r="L17" i="2"/>
  <c r="E18" i="1" s="1"/>
  <c r="M78" i="2"/>
  <c r="N78" i="2" s="1"/>
  <c r="M54" i="2"/>
  <c r="N54" i="2" s="1"/>
  <c r="L86" i="2"/>
  <c r="E87" i="1" s="1"/>
  <c r="M8" i="2"/>
  <c r="N8" i="2" s="1"/>
  <c r="L63" i="2"/>
  <c r="E64" i="1" s="1"/>
  <c r="M71" i="2"/>
  <c r="N71" i="2" s="1"/>
  <c r="L51" i="2"/>
  <c r="E52" i="1" s="1"/>
  <c r="M69" i="2"/>
  <c r="N69" i="2" s="1"/>
  <c r="M72" i="2"/>
  <c r="N72" i="2" s="1"/>
  <c r="M23" i="2"/>
  <c r="N23" i="2" s="1"/>
  <c r="M64" i="5"/>
  <c r="N64" i="5" s="1"/>
  <c r="M25" i="5"/>
  <c r="N25" i="5" s="1"/>
  <c r="M80" i="5"/>
  <c r="N80" i="5" s="1"/>
  <c r="M33" i="5"/>
  <c r="N33" i="5" s="1"/>
  <c r="M20" i="5"/>
  <c r="N20" i="5" s="1"/>
  <c r="M12" i="5"/>
  <c r="N12" i="5" s="1"/>
  <c r="M73" i="5"/>
  <c r="N73" i="5" s="1"/>
  <c r="L8" i="5"/>
  <c r="L54" i="5"/>
  <c r="D55" i="1" s="1"/>
  <c r="L38" i="5"/>
  <c r="D39" i="1" s="1"/>
  <c r="M88" i="5"/>
  <c r="N88" i="5" s="1"/>
  <c r="M48" i="5"/>
  <c r="N48" i="5" s="1"/>
  <c r="M40" i="5"/>
  <c r="N40" i="5" s="1"/>
  <c r="M17" i="5"/>
  <c r="N17" i="5" s="1"/>
  <c r="M15" i="5"/>
  <c r="N15" i="5" s="1"/>
  <c r="M81" i="5"/>
  <c r="N81" i="5" s="1"/>
  <c r="M49" i="5"/>
  <c r="N49" i="5" s="1"/>
  <c r="M89" i="5"/>
  <c r="N89" i="5" s="1"/>
  <c r="M56" i="5"/>
  <c r="N56" i="5" s="1"/>
  <c r="M72" i="5"/>
  <c r="N72" i="5" s="1"/>
  <c r="M32" i="5"/>
  <c r="N32" i="5" s="1"/>
  <c r="M24" i="5"/>
  <c r="N24" i="5" s="1"/>
  <c r="M16" i="5"/>
  <c r="N16" i="5" s="1"/>
  <c r="L61" i="4"/>
  <c r="C62" i="1" s="1"/>
  <c r="L29" i="4"/>
  <c r="C30" i="1" s="1"/>
  <c r="L9" i="4"/>
  <c r="C10" i="1" s="1"/>
  <c r="M33" i="4"/>
  <c r="N33" i="4" s="1"/>
  <c r="M82" i="4"/>
  <c r="N82" i="4" s="1"/>
  <c r="M74" i="4"/>
  <c r="N74" i="4" s="1"/>
  <c r="M81" i="4"/>
  <c r="N81" i="4" s="1"/>
  <c r="L64" i="4"/>
  <c r="C65" i="1" s="1"/>
  <c r="L34" i="4"/>
  <c r="C35" i="1" s="1"/>
  <c r="L44" i="4"/>
  <c r="C45" i="1" s="1"/>
  <c r="L62" i="4"/>
  <c r="C63" i="1" s="1"/>
  <c r="M37" i="4"/>
  <c r="N37" i="4" s="1"/>
  <c r="L92" i="4"/>
  <c r="C93" i="1" s="1"/>
  <c r="L86" i="4"/>
  <c r="C87" i="1" s="1"/>
  <c r="L30" i="4"/>
  <c r="C31" i="1" s="1"/>
  <c r="M45" i="4"/>
  <c r="N45" i="4" s="1"/>
  <c r="M79" i="4"/>
  <c r="N79" i="4" s="1"/>
  <c r="M71" i="4"/>
  <c r="N71" i="4" s="1"/>
  <c r="M59" i="4"/>
  <c r="N59" i="4" s="1"/>
  <c r="M43" i="4"/>
  <c r="N43" i="4" s="1"/>
  <c r="M35" i="4"/>
  <c r="N35" i="4" s="1"/>
  <c r="M27" i="4"/>
  <c r="N27" i="4" s="1"/>
  <c r="M15" i="4"/>
  <c r="N15" i="4" s="1"/>
  <c r="M11" i="4"/>
  <c r="N11" i="4" s="1"/>
  <c r="L89" i="4"/>
  <c r="C90" i="1" s="1"/>
  <c r="L47" i="4"/>
  <c r="C48" i="1" s="1"/>
  <c r="M57" i="4"/>
  <c r="N57" i="4" s="1"/>
  <c r="L36" i="4"/>
  <c r="C37" i="1" s="1"/>
  <c r="M25" i="4"/>
  <c r="N25" i="4" s="1"/>
  <c r="L16" i="4"/>
  <c r="C17" i="1" s="1"/>
  <c r="M85" i="4"/>
  <c r="N85" i="4" s="1"/>
  <c r="M65" i="4"/>
  <c r="N65" i="4" s="1"/>
  <c r="M78" i="4"/>
  <c r="N78" i="4" s="1"/>
  <c r="M54" i="4"/>
  <c r="N54" i="4" s="1"/>
  <c r="M22" i="4"/>
  <c r="N22" i="4" s="1"/>
  <c r="M13" i="4"/>
  <c r="N13" i="4" s="1"/>
  <c r="L73" i="4"/>
  <c r="C74" i="1" s="1"/>
  <c r="M41" i="4"/>
  <c r="N41" i="4" s="1"/>
  <c r="M88" i="4"/>
  <c r="N88" i="4" s="1"/>
  <c r="M76" i="4"/>
  <c r="N76" i="4" s="1"/>
  <c r="M60" i="4"/>
  <c r="N60" i="4" s="1"/>
  <c r="M52" i="4"/>
  <c r="N52" i="4" s="1"/>
  <c r="L32" i="4"/>
  <c r="C33" i="1" s="1"/>
  <c r="L20" i="4"/>
  <c r="C21" i="1" s="1"/>
  <c r="M17" i="4"/>
  <c r="N17" i="4" s="1"/>
  <c r="M49" i="4"/>
  <c r="N49" i="4" s="1"/>
  <c r="M93" i="4"/>
  <c r="N93" i="4" s="1"/>
  <c r="M69" i="4"/>
  <c r="N69" i="4" s="1"/>
  <c r="M53" i="4"/>
  <c r="N53" i="4" s="1"/>
  <c r="M21" i="4"/>
  <c r="N21" i="4" s="1"/>
  <c r="L56" i="4"/>
  <c r="C57" i="1" s="1"/>
  <c r="L90" i="4"/>
  <c r="C91" i="1" s="1"/>
  <c r="L89" i="5"/>
  <c r="D90" i="1" s="1"/>
  <c r="L85" i="5"/>
  <c r="D86" i="1" s="1"/>
  <c r="L77" i="5"/>
  <c r="D78" i="1" s="1"/>
  <c r="L61" i="5"/>
  <c r="D62" i="1" s="1"/>
  <c r="L57" i="5"/>
  <c r="D58" i="1" s="1"/>
  <c r="L49" i="5"/>
  <c r="D50" i="1" s="1"/>
  <c r="L9" i="5"/>
  <c r="D10" i="1" s="1"/>
  <c r="L78" i="5"/>
  <c r="D79" i="1" s="1"/>
  <c r="L70" i="5"/>
  <c r="D71" i="1" s="1"/>
  <c r="L46" i="5"/>
  <c r="D47" i="1" s="1"/>
  <c r="L34" i="5"/>
  <c r="D35" i="1" s="1"/>
  <c r="L81" i="5"/>
  <c r="D82" i="1" s="1"/>
  <c r="L41" i="5"/>
  <c r="D42" i="1" s="1"/>
  <c r="L37" i="5"/>
  <c r="D38" i="1" s="1"/>
  <c r="L21" i="5"/>
  <c r="D22" i="1" s="1"/>
  <c r="L17" i="4"/>
  <c r="C18" i="1" s="1"/>
  <c r="M66" i="4"/>
  <c r="N66" i="4" s="1"/>
  <c r="M50" i="4"/>
  <c r="N50" i="4" s="1"/>
  <c r="M42" i="4"/>
  <c r="N42" i="4" s="1"/>
  <c r="M18" i="4"/>
  <c r="N18" i="4" s="1"/>
  <c r="M10" i="4"/>
  <c r="N10" i="4" s="1"/>
  <c r="L69" i="4"/>
  <c r="C70" i="1" s="1"/>
  <c r="M75" i="4"/>
  <c r="N75" i="4" s="1"/>
  <c r="M63" i="4"/>
  <c r="N63" i="4" s="1"/>
  <c r="M55" i="4"/>
  <c r="N55" i="4" s="1"/>
  <c r="M39" i="4"/>
  <c r="N39" i="4" s="1"/>
  <c r="M23" i="4"/>
  <c r="N23" i="4" s="1"/>
  <c r="M19" i="4"/>
  <c r="N19" i="4" s="1"/>
  <c r="V91" i="3"/>
  <c r="F91" i="1" s="1"/>
  <c r="W87" i="3"/>
  <c r="X87" i="3" s="1"/>
  <c r="V59" i="3"/>
  <c r="F59" i="1" s="1"/>
  <c r="V22" i="3"/>
  <c r="F22" i="1" s="1"/>
  <c r="V49" i="3"/>
  <c r="V11" i="3"/>
  <c r="F11" i="1" s="1"/>
  <c r="V66" i="3"/>
  <c r="F66" i="1" s="1"/>
  <c r="V93" i="3"/>
  <c r="F93" i="1" s="1"/>
  <c r="V45" i="3"/>
  <c r="F45" i="1" s="1"/>
  <c r="V33" i="3"/>
  <c r="F33" i="1" s="1"/>
  <c r="V18" i="3"/>
  <c r="F18" i="1" s="1"/>
  <c r="W61" i="3"/>
  <c r="X61" i="3" s="1"/>
  <c r="W49" i="3"/>
  <c r="X49" i="3" s="1"/>
  <c r="V17" i="3"/>
  <c r="F17" i="1" s="1"/>
  <c r="V62" i="3"/>
  <c r="F62" i="1" s="1"/>
  <c r="V82" i="3"/>
  <c r="F82" i="1" s="1"/>
  <c r="W92" i="3"/>
  <c r="X92" i="3" s="1"/>
  <c r="W65" i="3"/>
  <c r="X65" i="3" s="1"/>
  <c r="W52" i="3"/>
  <c r="X52" i="3" s="1"/>
  <c r="W24" i="3"/>
  <c r="X24" i="3" s="1"/>
  <c r="V52" i="3"/>
  <c r="F52" i="1" s="1"/>
  <c r="V19" i="3"/>
  <c r="F19" i="1" s="1"/>
  <c r="W66" i="3"/>
  <c r="X66" i="3" s="1"/>
  <c r="W58" i="3"/>
  <c r="X58" i="3" s="1"/>
  <c r="W93" i="3"/>
  <c r="X93" i="3" s="1"/>
  <c r="V53" i="3"/>
  <c r="F53" i="1" s="1"/>
  <c r="V36" i="3"/>
  <c r="F36" i="1" s="1"/>
  <c r="V56" i="3"/>
  <c r="F56" i="1" s="1"/>
  <c r="V74" i="3"/>
  <c r="F74" i="1" s="1"/>
  <c r="W48" i="3"/>
  <c r="X48" i="3" s="1"/>
  <c r="V73" i="3"/>
  <c r="F73" i="1" s="1"/>
  <c r="W64" i="3"/>
  <c r="X64" i="3" s="1"/>
  <c r="W83" i="3"/>
  <c r="X83" i="3" s="1"/>
  <c r="W77" i="3"/>
  <c r="X77" i="3" s="1"/>
  <c r="W33" i="3"/>
  <c r="X33" i="3" s="1"/>
  <c r="W12" i="3"/>
  <c r="X12" i="3" s="1"/>
  <c r="W70" i="3"/>
  <c r="X70" i="3" s="1"/>
  <c r="W45" i="3"/>
  <c r="X45" i="3" s="1"/>
  <c r="V25" i="3"/>
  <c r="F25" i="1" s="1"/>
  <c r="V84" i="3"/>
  <c r="F84" i="1" s="1"/>
  <c r="W88" i="3"/>
  <c r="X88" i="3" s="1"/>
  <c r="V68" i="3"/>
  <c r="F68" i="1" s="1"/>
  <c r="W39" i="3"/>
  <c r="X39" i="3" s="1"/>
  <c r="V20" i="3"/>
  <c r="F20" i="1" s="1"/>
  <c r="V9" i="3"/>
  <c r="F9" i="1" s="1"/>
  <c r="W34" i="3"/>
  <c r="X34" i="3" s="1"/>
  <c r="V94" i="3"/>
  <c r="F94" i="1" s="1"/>
  <c r="V89" i="3"/>
  <c r="F89" i="1" s="1"/>
  <c r="V48" i="3"/>
  <c r="F48" i="1" s="1"/>
  <c r="V39" i="3"/>
  <c r="F39" i="1" s="1"/>
  <c r="V26" i="3"/>
  <c r="F26" i="1" s="1"/>
  <c r="W68" i="3"/>
  <c r="X68" i="3" s="1"/>
  <c r="W56" i="3"/>
  <c r="X56" i="3" s="1"/>
  <c r="W36" i="3"/>
  <c r="X36" i="3" s="1"/>
  <c r="W32" i="3"/>
  <c r="X32" i="3" s="1"/>
  <c r="W84" i="3"/>
  <c r="X84" i="3" s="1"/>
  <c r="W40" i="3"/>
  <c r="X40" i="3" s="1"/>
  <c r="W16" i="3"/>
  <c r="X16" i="3" s="1"/>
  <c r="W25" i="3"/>
  <c r="X25" i="3" s="1"/>
  <c r="V40" i="3"/>
  <c r="F40" i="1" s="1"/>
  <c r="V10" i="3"/>
  <c r="F10" i="1" s="1"/>
  <c r="V63" i="3"/>
  <c r="F63" i="1" s="1"/>
  <c r="V34" i="3"/>
  <c r="F34" i="1" s="1"/>
  <c r="V57" i="3"/>
  <c r="F57" i="1" s="1"/>
  <c r="L93" i="2"/>
  <c r="E94" i="1" s="1"/>
  <c r="M19" i="2"/>
  <c r="N19" i="2" s="1"/>
  <c r="M31" i="2"/>
  <c r="N31" i="2" s="1"/>
  <c r="M63" i="2"/>
  <c r="N63" i="2" s="1"/>
  <c r="M24" i="2"/>
  <c r="N24" i="2" s="1"/>
  <c r="L58" i="2"/>
  <c r="E59" i="1" s="1"/>
  <c r="M20" i="2"/>
  <c r="N20" i="2" s="1"/>
  <c r="M48" i="2"/>
  <c r="N48" i="2" s="1"/>
  <c r="M12" i="2"/>
  <c r="N12" i="2" s="1"/>
  <c r="M61" i="2"/>
  <c r="N61" i="2" s="1"/>
  <c r="V35" i="3"/>
  <c r="F35" i="1" s="1"/>
  <c r="W35" i="3"/>
  <c r="X35" i="3" s="1"/>
  <c r="L92" i="2"/>
  <c r="E93" i="1" s="1"/>
  <c r="M92" i="2"/>
  <c r="N92" i="2" s="1"/>
  <c r="M38" i="2"/>
  <c r="N38" i="2" s="1"/>
  <c r="L38" i="2"/>
  <c r="E39" i="1" s="1"/>
  <c r="V29" i="3"/>
  <c r="F29" i="1" s="1"/>
  <c r="W29" i="3"/>
  <c r="X29" i="3" s="1"/>
  <c r="M50" i="2"/>
  <c r="N50" i="2" s="1"/>
  <c r="L50" i="2"/>
  <c r="E51" i="1" s="1"/>
  <c r="M11" i="2"/>
  <c r="N11" i="2" s="1"/>
  <c r="L11" i="2"/>
  <c r="E12" i="1" s="1"/>
  <c r="V55" i="3"/>
  <c r="F55" i="1" s="1"/>
  <c r="V60" i="3"/>
  <c r="F60" i="1" s="1"/>
  <c r="V86" i="3"/>
  <c r="F86" i="1" s="1"/>
  <c r="V54" i="3"/>
  <c r="F54" i="1" s="1"/>
  <c r="W57" i="3"/>
  <c r="X57" i="3" s="1"/>
  <c r="V13" i="3"/>
  <c r="F13" i="1" s="1"/>
  <c r="W13" i="3"/>
  <c r="X13" i="3" s="1"/>
  <c r="L14" i="4"/>
  <c r="C15" i="1" s="1"/>
  <c r="M14" i="4"/>
  <c r="N14" i="4" s="1"/>
  <c r="V38" i="3"/>
  <c r="F38" i="1" s="1"/>
  <c r="V67" i="3"/>
  <c r="F67" i="1" s="1"/>
  <c r="W76" i="3"/>
  <c r="X76" i="3" s="1"/>
  <c r="W46" i="3"/>
  <c r="X46" i="3" s="1"/>
  <c r="V46" i="3"/>
  <c r="F46" i="1" s="1"/>
  <c r="W42" i="3"/>
  <c r="X42" i="3" s="1"/>
  <c r="V42" i="3"/>
  <c r="F42" i="1" s="1"/>
  <c r="W14" i="3"/>
  <c r="X14" i="3" s="1"/>
  <c r="V14" i="3"/>
  <c r="F14" i="1" s="1"/>
  <c r="V88" i="3"/>
  <c r="F88" i="1" s="1"/>
  <c r="W72" i="3"/>
  <c r="X72" i="3" s="1"/>
  <c r="C6" i="4"/>
  <c r="W80" i="3"/>
  <c r="X80" i="3" s="1"/>
  <c r="W62" i="3"/>
  <c r="X62" i="3" s="1"/>
  <c r="W26" i="3"/>
  <c r="X26" i="3" s="1"/>
  <c r="W17" i="3"/>
  <c r="X17" i="3" s="1"/>
  <c r="M39" i="2"/>
  <c r="N39" i="2" s="1"/>
  <c r="V65" i="3"/>
  <c r="F65" i="1" s="1"/>
  <c r="W74" i="3"/>
  <c r="X74" i="3" s="1"/>
  <c r="W20" i="3"/>
  <c r="X20" i="3" s="1"/>
  <c r="M86" i="4"/>
  <c r="N86" i="4" s="1"/>
  <c r="M70" i="4"/>
  <c r="N70" i="4" s="1"/>
  <c r="M62" i="4"/>
  <c r="N62" i="4" s="1"/>
  <c r="M46" i="4"/>
  <c r="N46" i="4" s="1"/>
  <c r="M30" i="4"/>
  <c r="N30" i="4" s="1"/>
  <c r="L35" i="2"/>
  <c r="E36" i="1" s="1"/>
  <c r="L83" i="2"/>
  <c r="E84" i="1" s="1"/>
  <c r="M53" i="2"/>
  <c r="N53" i="2" s="1"/>
  <c r="L41" i="2"/>
  <c r="E42" i="1" s="1"/>
  <c r="L56" i="2"/>
  <c r="E57" i="1" s="1"/>
  <c r="L80" i="2"/>
  <c r="E81" i="1" s="1"/>
  <c r="L8" i="2"/>
  <c r="E9" i="1" s="1"/>
  <c r="V87" i="3"/>
  <c r="F87" i="1" s="1"/>
  <c r="L92" i="5"/>
  <c r="D93" i="1" s="1"/>
  <c r="L88" i="5"/>
  <c r="D89" i="1" s="1"/>
  <c r="L84" i="5"/>
  <c r="D85" i="1" s="1"/>
  <c r="L80" i="5"/>
  <c r="D81" i="1" s="1"/>
  <c r="L76" i="5"/>
  <c r="D77" i="1" s="1"/>
  <c r="L72" i="5"/>
  <c r="D73" i="1" s="1"/>
  <c r="L68" i="5"/>
  <c r="D69" i="1" s="1"/>
  <c r="L64" i="5"/>
  <c r="D65" i="1" s="1"/>
  <c r="L60" i="5"/>
  <c r="D61" i="1" s="1"/>
  <c r="L56" i="5"/>
  <c r="D57" i="1" s="1"/>
  <c r="L52" i="5"/>
  <c r="D53" i="1" s="1"/>
  <c r="L48" i="5"/>
  <c r="D49" i="1" s="1"/>
  <c r="L44" i="5"/>
  <c r="D45" i="1" s="1"/>
  <c r="L40" i="5"/>
  <c r="D41" i="1" s="1"/>
  <c r="L36" i="5"/>
  <c r="D37" i="1" s="1"/>
  <c r="L32" i="5"/>
  <c r="D33" i="1" s="1"/>
  <c r="L28" i="5"/>
  <c r="D29" i="1" s="1"/>
  <c r="L24" i="5"/>
  <c r="D25" i="1" s="1"/>
  <c r="W94" i="3"/>
  <c r="X94" i="3" s="1"/>
  <c r="W86" i="3"/>
  <c r="X86" i="3" s="1"/>
  <c r="W82" i="3"/>
  <c r="X82" i="3" s="1"/>
  <c r="W78" i="3"/>
  <c r="X78" i="3" s="1"/>
  <c r="V70" i="3"/>
  <c r="F70" i="1" s="1"/>
  <c r="W38" i="3"/>
  <c r="X38" i="3" s="1"/>
  <c r="V30" i="3"/>
  <c r="F30" i="1" s="1"/>
  <c r="W22" i="3"/>
  <c r="X22" i="3" s="1"/>
  <c r="W18" i="3"/>
  <c r="X18" i="3" s="1"/>
  <c r="W10" i="3"/>
  <c r="X10" i="3" s="1"/>
  <c r="V31" i="3"/>
  <c r="F31" i="1" s="1"/>
  <c r="V21" i="3"/>
  <c r="F21" i="1" s="1"/>
  <c r="L89" i="2"/>
  <c r="E90" i="1" s="1"/>
  <c r="M85" i="2"/>
  <c r="N85" i="2" s="1"/>
  <c r="M77" i="2"/>
  <c r="N77" i="2" s="1"/>
  <c r="M65" i="2"/>
  <c r="N65" i="2" s="1"/>
  <c r="M37" i="2"/>
  <c r="N37" i="2" s="1"/>
  <c r="M21" i="2"/>
  <c r="N21" i="2" s="1"/>
  <c r="E14" i="1"/>
  <c r="L83" i="4"/>
  <c r="C84" i="1" s="1"/>
  <c r="V50" i="3"/>
  <c r="F50" i="1" s="1"/>
  <c r="V76" i="3"/>
  <c r="F76" i="1" s="1"/>
  <c r="W30" i="3"/>
  <c r="X30" i="3" s="1"/>
  <c r="W21" i="3"/>
  <c r="X21" i="3" s="1"/>
  <c r="L75" i="4"/>
  <c r="C76" i="1" s="1"/>
  <c r="L43" i="4"/>
  <c r="C44" i="1" s="1"/>
  <c r="L35" i="4"/>
  <c r="C36" i="1" s="1"/>
  <c r="M92" i="5"/>
  <c r="N92" i="5" s="1"/>
  <c r="M84" i="5"/>
  <c r="N84" i="5" s="1"/>
  <c r="M76" i="5"/>
  <c r="N76" i="5" s="1"/>
  <c r="M68" i="5"/>
  <c r="N68" i="5" s="1"/>
  <c r="M60" i="5"/>
  <c r="N60" i="5" s="1"/>
  <c r="M52" i="5"/>
  <c r="N52" i="5" s="1"/>
  <c r="M44" i="5"/>
  <c r="N44" i="5" s="1"/>
  <c r="M36" i="5"/>
  <c r="N36" i="5" s="1"/>
  <c r="M28" i="5"/>
  <c r="N28" i="5" s="1"/>
  <c r="M89" i="4"/>
  <c r="N89" i="4" s="1"/>
  <c r="L18" i="5"/>
  <c r="D19" i="1" s="1"/>
  <c r="M18" i="5"/>
  <c r="N18" i="5" s="1"/>
  <c r="L14" i="5"/>
  <c r="D15" i="1" s="1"/>
  <c r="M14" i="5"/>
  <c r="N14" i="5" s="1"/>
  <c r="L10" i="5"/>
  <c r="D11" i="1" s="1"/>
  <c r="M10" i="5"/>
  <c r="N10" i="5" s="1"/>
  <c r="W51" i="3"/>
  <c r="X51" i="3" s="1"/>
  <c r="V51" i="3"/>
  <c r="F51" i="1" s="1"/>
  <c r="W47" i="3"/>
  <c r="X47" i="3" s="1"/>
  <c r="V47" i="3"/>
  <c r="F47" i="1" s="1"/>
  <c r="W43" i="3"/>
  <c r="X43" i="3" s="1"/>
  <c r="V43" i="3"/>
  <c r="F43" i="1" s="1"/>
  <c r="M70" i="2"/>
  <c r="N70" i="2" s="1"/>
  <c r="L70" i="2"/>
  <c r="E71" i="1" s="1"/>
  <c r="M19" i="5"/>
  <c r="N19" i="5" s="1"/>
  <c r="M11" i="5"/>
  <c r="N11" i="5" s="1"/>
  <c r="W60" i="3"/>
  <c r="X60" i="3" s="1"/>
  <c r="W54" i="3"/>
  <c r="X54" i="3" s="1"/>
  <c r="M61" i="4"/>
  <c r="N61" i="4" s="1"/>
  <c r="L71" i="2"/>
  <c r="E72" i="1" s="1"/>
  <c r="W85" i="3"/>
  <c r="X85" i="3" s="1"/>
  <c r="W81" i="3"/>
  <c r="X81" i="3" s="1"/>
  <c r="W73" i="3"/>
  <c r="X73" i="3" s="1"/>
  <c r="M55" i="2"/>
  <c r="N55" i="2" s="1"/>
  <c r="L75" i="2"/>
  <c r="E76" i="1" s="1"/>
  <c r="M60" i="2"/>
  <c r="N60" i="2" s="1"/>
  <c r="L72" i="2"/>
  <c r="E73" i="1" s="1"/>
  <c r="M91" i="4"/>
  <c r="N91" i="4" s="1"/>
  <c r="M67" i="4"/>
  <c r="N67" i="4" s="1"/>
  <c r="M51" i="4"/>
  <c r="N51" i="4" s="1"/>
  <c r="M47" i="4"/>
  <c r="N47" i="4" s="1"/>
  <c r="L93" i="5"/>
  <c r="D94" i="1" s="1"/>
  <c r="L69" i="5"/>
  <c r="D70" i="1" s="1"/>
  <c r="L45" i="5"/>
  <c r="D46" i="1" s="1"/>
  <c r="L29" i="5"/>
  <c r="D30" i="1" s="1"/>
  <c r="L25" i="5"/>
  <c r="D26" i="1" s="1"/>
  <c r="W9" i="3"/>
  <c r="X9" i="3" s="1"/>
  <c r="W91" i="3"/>
  <c r="X91" i="3" s="1"/>
  <c r="W67" i="3"/>
  <c r="X67" i="3" s="1"/>
  <c r="W63" i="3"/>
  <c r="X63" i="3" s="1"/>
  <c r="W59" i="3"/>
  <c r="X59" i="3" s="1"/>
  <c r="W55" i="3"/>
  <c r="X55" i="3" s="1"/>
  <c r="W27" i="3"/>
  <c r="X27" i="3" s="1"/>
  <c r="W19" i="3"/>
  <c r="X19" i="3" s="1"/>
  <c r="W15" i="3"/>
  <c r="X15" i="3" s="1"/>
  <c r="W11" i="3"/>
  <c r="X11" i="3" s="1"/>
  <c r="V92" i="3"/>
  <c r="F92" i="1" s="1"/>
  <c r="V72" i="3"/>
  <c r="F72" i="1" s="1"/>
  <c r="V44" i="3"/>
  <c r="F44" i="1" s="1"/>
  <c r="V24" i="3"/>
  <c r="F24" i="1" s="1"/>
  <c r="V12" i="3"/>
  <c r="F12" i="1" s="1"/>
  <c r="V81" i="3"/>
  <c r="F81" i="1" s="1"/>
  <c r="M90" i="2"/>
  <c r="N90" i="2" s="1"/>
  <c r="L54" i="2"/>
  <c r="E55" i="1" s="1"/>
  <c r="M42" i="2"/>
  <c r="N42" i="2" s="1"/>
  <c r="L22" i="2"/>
  <c r="E23" i="1" s="1"/>
  <c r="L18" i="2"/>
  <c r="E19" i="1" s="1"/>
  <c r="M14" i="2"/>
  <c r="N14" i="2" s="1"/>
  <c r="L23" i="4"/>
  <c r="C24" i="1" s="1"/>
  <c r="L30" i="2"/>
  <c r="E31" i="1" s="1"/>
  <c r="W53" i="3"/>
  <c r="X53" i="3" s="1"/>
  <c r="W44" i="3"/>
  <c r="X44" i="3" s="1"/>
  <c r="M93" i="5"/>
  <c r="N93" i="5" s="1"/>
  <c r="M85" i="5"/>
  <c r="N85" i="5" s="1"/>
  <c r="M77" i="5"/>
  <c r="N77" i="5" s="1"/>
  <c r="M69" i="5"/>
  <c r="N69" i="5" s="1"/>
  <c r="M61" i="5"/>
  <c r="N61" i="5" s="1"/>
  <c r="M53" i="5"/>
  <c r="N53" i="5" s="1"/>
  <c r="M45" i="5"/>
  <c r="N45" i="5" s="1"/>
  <c r="M37" i="5"/>
  <c r="N37" i="5" s="1"/>
  <c r="M29" i="5"/>
  <c r="N29" i="5" s="1"/>
  <c r="M21" i="5"/>
  <c r="N21" i="5" s="1"/>
  <c r="M13" i="5"/>
  <c r="N13" i="5" s="1"/>
  <c r="L82" i="5"/>
  <c r="D83" i="1" s="1"/>
  <c r="L91" i="5"/>
  <c r="D92" i="1" s="1"/>
  <c r="L87" i="5"/>
  <c r="D88" i="1" s="1"/>
  <c r="L83" i="5"/>
  <c r="D84" i="1" s="1"/>
  <c r="L79" i="5"/>
  <c r="D80" i="1" s="1"/>
  <c r="L75" i="5"/>
  <c r="D76" i="1" s="1"/>
  <c r="L71" i="5"/>
  <c r="D72" i="1" s="1"/>
  <c r="L67" i="5"/>
  <c r="D68" i="1" s="1"/>
  <c r="L63" i="5"/>
  <c r="D64" i="1" s="1"/>
  <c r="L59" i="5"/>
  <c r="D60" i="1" s="1"/>
  <c r="L55" i="5"/>
  <c r="D56" i="1" s="1"/>
  <c r="L51" i="5"/>
  <c r="D52" i="1" s="1"/>
  <c r="L47" i="5"/>
  <c r="D48" i="1" s="1"/>
  <c r="L43" i="5"/>
  <c r="D44" i="1" s="1"/>
  <c r="L39" i="5"/>
  <c r="D40" i="1" s="1"/>
  <c r="L35" i="5"/>
  <c r="D36" i="1" s="1"/>
  <c r="L31" i="5"/>
  <c r="D32" i="1" s="1"/>
  <c r="L27" i="5"/>
  <c r="D28" i="1" s="1"/>
  <c r="L23" i="5"/>
  <c r="D24" i="1" s="1"/>
  <c r="L20" i="5"/>
  <c r="D21" i="1" s="1"/>
  <c r="L16" i="5"/>
  <c r="D17" i="1" s="1"/>
  <c r="L12" i="5"/>
  <c r="D13" i="1" s="1"/>
  <c r="V32" i="3"/>
  <c r="F32" i="1" s="1"/>
  <c r="L60" i="4"/>
  <c r="C61" i="1" s="1"/>
  <c r="L48" i="4"/>
  <c r="C49" i="1" s="1"/>
  <c r="L24" i="4"/>
  <c r="C25" i="1" s="1"/>
  <c r="M8" i="5"/>
  <c r="N8" i="5" s="1"/>
  <c r="M91" i="5"/>
  <c r="N91" i="5" s="1"/>
  <c r="M87" i="5"/>
  <c r="N87" i="5" s="1"/>
  <c r="M83" i="5"/>
  <c r="N83" i="5" s="1"/>
  <c r="M79" i="5"/>
  <c r="N79" i="5" s="1"/>
  <c r="M75" i="5"/>
  <c r="N75" i="5" s="1"/>
  <c r="M71" i="5"/>
  <c r="N71" i="5" s="1"/>
  <c r="M67" i="5"/>
  <c r="N67" i="5" s="1"/>
  <c r="M63" i="5"/>
  <c r="N63" i="5" s="1"/>
  <c r="M59" i="5"/>
  <c r="N59" i="5" s="1"/>
  <c r="M55" i="5"/>
  <c r="N55" i="5" s="1"/>
  <c r="M51" i="5"/>
  <c r="N51" i="5" s="1"/>
  <c r="M47" i="5"/>
  <c r="N47" i="5" s="1"/>
  <c r="M43" i="5"/>
  <c r="N43" i="5" s="1"/>
  <c r="M39" i="5"/>
  <c r="N39" i="5" s="1"/>
  <c r="M35" i="5"/>
  <c r="N35" i="5" s="1"/>
  <c r="M31" i="5"/>
  <c r="N31" i="5" s="1"/>
  <c r="M27" i="5"/>
  <c r="N27" i="5" s="1"/>
  <c r="M23" i="5"/>
  <c r="N23" i="5" s="1"/>
  <c r="M84" i="4"/>
  <c r="N84" i="4" s="1"/>
  <c r="M68" i="4"/>
  <c r="N68" i="4" s="1"/>
  <c r="M32" i="4"/>
  <c r="N32" i="4" s="1"/>
  <c r="M20" i="4"/>
  <c r="N20" i="4" s="1"/>
  <c r="M12" i="4"/>
  <c r="N12" i="4" s="1"/>
  <c r="L90" i="5"/>
  <c r="D91" i="1" s="1"/>
  <c r="L74" i="5"/>
  <c r="D75" i="1" s="1"/>
  <c r="L66" i="5"/>
  <c r="D67" i="1" s="1"/>
  <c r="L62" i="5"/>
  <c r="D63" i="1" s="1"/>
  <c r="L58" i="5"/>
  <c r="D59" i="1" s="1"/>
  <c r="L50" i="5"/>
  <c r="D51" i="1" s="1"/>
  <c r="L42" i="5"/>
  <c r="D43" i="1" s="1"/>
  <c r="L30" i="5"/>
  <c r="D31" i="1" s="1"/>
  <c r="L22" i="5"/>
  <c r="D23" i="1" s="1"/>
  <c r="L19" i="5"/>
  <c r="D20" i="1" s="1"/>
  <c r="L15" i="5"/>
  <c r="D16" i="1" s="1"/>
  <c r="L11" i="5"/>
  <c r="D12" i="1" s="1"/>
  <c r="C6" i="5"/>
  <c r="M90" i="5"/>
  <c r="N90" i="5" s="1"/>
  <c r="M86" i="5"/>
  <c r="N86" i="5" s="1"/>
  <c r="M82" i="5"/>
  <c r="N82" i="5" s="1"/>
  <c r="M78" i="5"/>
  <c r="N78" i="5" s="1"/>
  <c r="M74" i="5"/>
  <c r="N74" i="5" s="1"/>
  <c r="M70" i="5"/>
  <c r="N70" i="5" s="1"/>
  <c r="M66" i="5"/>
  <c r="N66" i="5" s="1"/>
  <c r="M62" i="5"/>
  <c r="N62" i="5" s="1"/>
  <c r="M58" i="5"/>
  <c r="N58" i="5" s="1"/>
  <c r="M54" i="5"/>
  <c r="N54" i="5" s="1"/>
  <c r="M50" i="5"/>
  <c r="N50" i="5" s="1"/>
  <c r="M46" i="5"/>
  <c r="N46" i="5" s="1"/>
  <c r="M42" i="5"/>
  <c r="N42" i="5" s="1"/>
  <c r="M38" i="5"/>
  <c r="N38" i="5" s="1"/>
  <c r="M34" i="5"/>
  <c r="N34" i="5" s="1"/>
  <c r="M30" i="5"/>
  <c r="N30" i="5" s="1"/>
  <c r="M26" i="5"/>
  <c r="N26" i="5" s="1"/>
  <c r="M22" i="5"/>
  <c r="N22" i="5" s="1"/>
  <c r="W31" i="3"/>
  <c r="X31" i="3" s="1"/>
  <c r="M30" i="2"/>
  <c r="N30" i="2" s="1"/>
  <c r="V75" i="3"/>
  <c r="F75" i="1" s="1"/>
  <c r="W75" i="3"/>
  <c r="X75" i="3" s="1"/>
  <c r="L74" i="2"/>
  <c r="E75" i="1" s="1"/>
  <c r="M74" i="2"/>
  <c r="N74" i="2" s="1"/>
  <c r="W37" i="3"/>
  <c r="X37" i="3" s="1"/>
  <c r="V37" i="3"/>
  <c r="F37" i="1" s="1"/>
  <c r="L36" i="2"/>
  <c r="E37" i="1" s="1"/>
  <c r="M22" i="2"/>
  <c r="N22" i="2" s="1"/>
  <c r="V23" i="3"/>
  <c r="F23" i="1" s="1"/>
  <c r="W23" i="3"/>
  <c r="X23" i="3" s="1"/>
  <c r="L73" i="2"/>
  <c r="E74" i="1" s="1"/>
  <c r="V71" i="3"/>
  <c r="F71" i="1" s="1"/>
  <c r="W71" i="3"/>
  <c r="X71" i="3" s="1"/>
  <c r="V41" i="3"/>
  <c r="F41" i="1" s="1"/>
  <c r="W50" i="3"/>
  <c r="X50" i="3" s="1"/>
  <c r="W41" i="3"/>
  <c r="X41" i="3" s="1"/>
  <c r="L40" i="2"/>
  <c r="M40" i="2"/>
  <c r="N40" i="2" s="1"/>
  <c r="C6" i="2"/>
  <c r="V90" i="3"/>
  <c r="F90" i="1" s="1"/>
  <c r="W90" i="3"/>
  <c r="X90" i="3" s="1"/>
  <c r="D9" i="1"/>
  <c r="K6" i="5"/>
  <c r="L82" i="4"/>
  <c r="C83" i="1" s="1"/>
  <c r="L66" i="4"/>
  <c r="C67" i="1" s="1"/>
  <c r="L58" i="4"/>
  <c r="C59" i="1" s="1"/>
  <c r="L50" i="4"/>
  <c r="C51" i="1" s="1"/>
  <c r="L38" i="4"/>
  <c r="C39" i="1" s="1"/>
  <c r="L26" i="4"/>
  <c r="C27" i="1" s="1"/>
  <c r="L22" i="4"/>
  <c r="C23" i="1" s="1"/>
  <c r="L18" i="4"/>
  <c r="C19" i="1" s="1"/>
  <c r="L11" i="4"/>
  <c r="C12" i="1" s="1"/>
  <c r="L78" i="4"/>
  <c r="C79" i="1" s="1"/>
  <c r="L54" i="4"/>
  <c r="C55" i="1" s="1"/>
  <c r="L42" i="4"/>
  <c r="C43" i="1" s="1"/>
  <c r="L10" i="4"/>
  <c r="C11" i="1" s="1"/>
  <c r="L87" i="4"/>
  <c r="C88" i="1" s="1"/>
  <c r="L79" i="4"/>
  <c r="C80" i="1" s="1"/>
  <c r="L71" i="4"/>
  <c r="C72" i="1" s="1"/>
  <c r="L63" i="4"/>
  <c r="C64" i="1" s="1"/>
  <c r="L59" i="4"/>
  <c r="C60" i="1" s="1"/>
  <c r="L39" i="4"/>
  <c r="C40" i="1" s="1"/>
  <c r="L31" i="4"/>
  <c r="C32" i="1" s="1"/>
  <c r="L27" i="4"/>
  <c r="C28" i="1" s="1"/>
  <c r="L40" i="4"/>
  <c r="C41" i="1" s="1"/>
  <c r="L21" i="4"/>
  <c r="C22" i="1" s="1"/>
  <c r="L67" i="4"/>
  <c r="C68" i="1" s="1"/>
  <c r="L55" i="4"/>
  <c r="C56" i="1" s="1"/>
  <c r="L19" i="4"/>
  <c r="C20" i="1" s="1"/>
  <c r="L15" i="4"/>
  <c r="C16" i="1" s="1"/>
  <c r="L88" i="4"/>
  <c r="C89" i="1" s="1"/>
  <c r="L80" i="4"/>
  <c r="C81" i="1" s="1"/>
  <c r="L72" i="4"/>
  <c r="C73" i="1" s="1"/>
  <c r="L28" i="4"/>
  <c r="C29" i="1" s="1"/>
  <c r="L93" i="4"/>
  <c r="C94" i="1" s="1"/>
  <c r="L81" i="4"/>
  <c r="C82" i="1" s="1"/>
  <c r="L77" i="4"/>
  <c r="C78" i="1" s="1"/>
  <c r="L65" i="4"/>
  <c r="C66" i="1" s="1"/>
  <c r="L53" i="4"/>
  <c r="C54" i="1" s="1"/>
  <c r="L49" i="4"/>
  <c r="C50" i="1" s="1"/>
  <c r="L41" i="4"/>
  <c r="C42" i="1" s="1"/>
  <c r="L37" i="4"/>
  <c r="C38" i="1" s="1"/>
  <c r="L8" i="4"/>
  <c r="C9" i="1" s="1"/>
  <c r="G34" i="1" l="1"/>
  <c r="F49" i="1"/>
  <c r="G49" i="1" s="1"/>
  <c r="G15" i="1"/>
  <c r="G85" i="1"/>
  <c r="G77" i="1"/>
  <c r="G78" i="1"/>
  <c r="G27" i="1"/>
  <c r="G86" i="1"/>
  <c r="G82" i="1"/>
  <c r="G58" i="1"/>
  <c r="G79" i="1"/>
  <c r="G33" i="1"/>
  <c r="G64" i="1"/>
  <c r="G62" i="1"/>
  <c r="G69" i="1"/>
  <c r="G45" i="1"/>
  <c r="G26" i="1"/>
  <c r="G22" i="1"/>
  <c r="G83" i="1"/>
  <c r="G11" i="1"/>
  <c r="N6" i="5"/>
  <c r="G93" i="1"/>
  <c r="G87" i="1"/>
  <c r="G57" i="1"/>
  <c r="N6" i="4"/>
  <c r="G10" i="1"/>
  <c r="G35" i="1"/>
  <c r="G30" i="1"/>
  <c r="G17" i="1"/>
  <c r="G29" i="1"/>
  <c r="G16" i="1"/>
  <c r="G80" i="1"/>
  <c r="G91" i="1"/>
  <c r="G70" i="1"/>
  <c r="G61" i="1"/>
  <c r="G52" i="1"/>
  <c r="G46" i="1"/>
  <c r="G92" i="1"/>
  <c r="G63" i="1"/>
  <c r="G50" i="1"/>
  <c r="G28" i="1"/>
  <c r="G47" i="1"/>
  <c r="G65" i="1"/>
  <c r="G48" i="1"/>
  <c r="G13" i="1"/>
  <c r="G40" i="1"/>
  <c r="G84" i="1"/>
  <c r="G73" i="1"/>
  <c r="G32" i="1"/>
  <c r="G72" i="1"/>
  <c r="G25" i="1"/>
  <c r="G18" i="1"/>
  <c r="G53" i="1"/>
  <c r="G54" i="1"/>
  <c r="G66" i="1"/>
  <c r="G19" i="1"/>
  <c r="G20" i="1"/>
  <c r="G74" i="1"/>
  <c r="G24" i="1"/>
  <c r="G31" i="1"/>
  <c r="G89" i="1"/>
  <c r="G60" i="1"/>
  <c r="G67" i="1"/>
  <c r="G43" i="1"/>
  <c r="G51" i="1"/>
  <c r="G21" i="1"/>
  <c r="G44" i="1"/>
  <c r="G42" i="1"/>
  <c r="G12" i="1"/>
  <c r="G39" i="1"/>
  <c r="G76" i="1"/>
  <c r="G71" i="1"/>
  <c r="G36" i="1"/>
  <c r="G14" i="1"/>
  <c r="M6" i="5"/>
  <c r="G38" i="1"/>
  <c r="G68" i="1"/>
  <c r="M6" i="4"/>
  <c r="D7" i="1"/>
  <c r="G94" i="1"/>
  <c r="G81" i="1"/>
  <c r="G56" i="1"/>
  <c r="G88" i="1"/>
  <c r="G55" i="1"/>
  <c r="G59" i="1"/>
  <c r="L6" i="5"/>
  <c r="C7" i="1"/>
  <c r="G9" i="1"/>
  <c r="G23" i="1"/>
  <c r="G75" i="1"/>
  <c r="G37" i="1"/>
  <c r="E41" i="1"/>
  <c r="G41" i="1" s="1"/>
  <c r="M6" i="2"/>
  <c r="L6" i="2"/>
  <c r="V7" i="3"/>
  <c r="W7" i="3"/>
  <c r="G90" i="1"/>
  <c r="L6" i="4"/>
  <c r="F7" i="1" l="1"/>
  <c r="E7" i="1"/>
  <c r="G7" i="1"/>
  <c r="G97" i="1" l="1"/>
  <c r="I6" i="1"/>
</calcChain>
</file>

<file path=xl/sharedStrings.xml><?xml version="1.0" encoding="utf-8"?>
<sst xmlns="http://schemas.openxmlformats.org/spreadsheetml/2006/main" count="528" uniqueCount="159">
  <si>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</si>
  <si>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</si>
  <si>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</si>
  <si>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</si>
  <si>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</si>
  <si>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</si>
  <si>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</si>
  <si>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</si>
  <si>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</si>
  <si>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</si>
  <si>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</si>
  <si>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</si>
  <si>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</si>
  <si>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</si>
  <si>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</si>
  <si>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</si>
  <si>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</si>
  <si>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</si>
  <si>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</si>
  <si>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</si>
  <si>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</si>
  <si>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</si>
  <si>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</si>
  <si>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</si>
  <si>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</si>
  <si>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</si>
  <si>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</si>
  <si>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</si>
  <si>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</si>
  <si>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</si>
  <si>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</si>
  <si>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</si>
  <si>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</si>
  <si>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</si>
  <si>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</si>
  <si>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</si>
  <si>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</si>
  <si>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</si>
  <si>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</si>
  <si>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</si>
  <si>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</si>
  <si>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</si>
  <si>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</si>
  <si>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</si>
  <si>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</si>
  <si>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</si>
  <si>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</si>
  <si>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</si>
  <si>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</si>
  <si>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</si>
  <si>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</si>
  <si>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</si>
  <si>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</si>
  <si>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</si>
  <si>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</si>
  <si>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</si>
  <si>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</si>
  <si>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</si>
  <si>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</si>
  <si>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</si>
  <si>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</si>
  <si>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</si>
  <si>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</si>
  <si>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</si>
  <si>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</si>
  <si>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</si>
  <si>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</si>
  <si>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</si>
  <si>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</si>
  <si>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</si>
  <si>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</si>
  <si>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</si>
  <si>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</si>
  <si>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</si>
  <si>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</si>
  <si>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</si>
  <si>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</si>
  <si>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</si>
  <si>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</si>
  <si>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</si>
  <si>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</si>
  <si>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</si>
  <si>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</si>
  <si>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</si>
  <si>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</si>
  <si>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</si>
  <si>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</si>
  <si>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</si>
  <si>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</si>
  <si>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Показатели (основные показатели), используемые для расчета (с указанием наименований и единицы измерения)**</t>
  </si>
  <si>
    <r>
      <rPr>
        <b/>
        <sz val="12"/>
        <rFont val="Times New Roman"/>
        <family val="1"/>
        <charset val="204"/>
      </rPr>
      <t xml:space="preserve">Чi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</si>
  <si>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  <charset val="204"/>
      </rPr>
      <t xml:space="preserve">Кi      </t>
    </r>
    <r>
      <rPr>
        <sz val="10"/>
        <rFont val="Times New Roman"/>
        <family val="1"/>
        <charset val="204"/>
      </rPr>
      <t>Районный коэффициент (%)</t>
    </r>
  </si>
  <si>
    <r>
      <rPr>
        <b/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С1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</si>
  <si>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С2       </t>
    </r>
    <r>
      <rPr>
        <b/>
        <sz val="11"/>
        <rFont val="Times New Roman"/>
        <family val="1"/>
        <charset val="204"/>
      </rPr>
      <t xml:space="preserve">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</si>
  <si>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С3   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</si>
  <si>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С4      </t>
    </r>
    <r>
      <rPr>
        <b/>
        <sz val="11"/>
        <rFont val="Times New Roman"/>
        <family val="1"/>
        <charset val="204"/>
      </rPr>
      <t xml:space="preserve">         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</si>
  <si>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  <charset val="204"/>
      </rPr>
      <t xml:space="preserve">С    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</si>
  <si>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  <charset val="204"/>
      </rPr>
      <t xml:space="preserve">В1i </t>
    </r>
    <r>
      <rPr>
        <sz val="10"/>
        <rFont val="Times New Roman"/>
        <family val="1"/>
        <charset val="204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</si>
  <si>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  <charset val="204"/>
      </rPr>
      <t xml:space="preserve">В2i </t>
    </r>
    <r>
      <rPr>
        <sz val="10"/>
        <rFont val="Times New Roman"/>
        <family val="1"/>
        <charset val="204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</si>
  <si>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  <charset val="204"/>
      </rPr>
      <t xml:space="preserve">В3i </t>
    </r>
    <r>
      <rPr>
        <sz val="10"/>
        <rFont val="Times New Roman"/>
        <family val="1"/>
        <charset val="204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</si>
  <si>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Район-ный коэффи-циент (%)</t>
    </r>
  </si>
  <si>
    <r>
      <rPr>
        <b/>
        <sz val="12"/>
        <rFont val="Times New Roman"/>
        <family val="1"/>
        <charset val="204"/>
      </rPr>
      <t xml:space="preserve">Кi </t>
    </r>
    <r>
      <rPr>
        <sz val="10"/>
        <rFont val="Times New Roman"/>
        <family val="1"/>
        <charset val="204"/>
      </rPr>
      <t>Район-ный коэффи-циент (%)</t>
    </r>
  </si>
  <si>
    <r>
      <rPr>
        <b/>
        <sz val="12"/>
        <rFont val="Times New Roman"/>
        <family val="1"/>
        <charset val="204"/>
      </rPr>
      <t xml:space="preserve">С4    </t>
    </r>
    <r>
      <rPr>
        <sz val="10"/>
        <rFont val="Times New Roman"/>
        <family val="1"/>
        <charset val="204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</si>
  <si>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                               Районный коэффициент (%)</t>
    </r>
  </si>
  <si>
    <r>
      <rPr>
        <b/>
        <sz val="12"/>
        <rFont val="Times New Roman"/>
        <family val="1"/>
        <charset val="204"/>
      </rPr>
      <t xml:space="preserve">Чi  </t>
    </r>
    <r>
      <rPr>
        <sz val="10"/>
        <rFont val="Times New Roman"/>
        <family val="1"/>
        <charset val="204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</si>
  <si>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  <charset val="204"/>
      </rPr>
      <t xml:space="preserve">Чi </t>
    </r>
    <r>
      <rPr>
        <sz val="10"/>
        <rFont val="Times New Roman"/>
        <family val="1"/>
        <charset val="204"/>
      </rPr>
      <t xml:space="preserve"> Прогнозная численность получателей                                                       (чел.)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</si>
  <si>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</si>
  <si>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</si>
  <si>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</si>
  <si>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</si>
  <si>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</si>
  <si>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</si>
  <si>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</si>
  <si>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</si>
  <si>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</si>
  <si>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</si>
  <si>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</si>
  <si>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в том числе:</t>
  </si>
  <si>
    <t>на январь</t>
  </si>
  <si>
    <t>на февраль-декабрь</t>
  </si>
  <si>
    <t>Контроль 1,5%</t>
  </si>
  <si>
    <r>
      <rPr>
        <b/>
        <sz val="12"/>
        <rFont val="Times New Roman"/>
        <family val="1"/>
        <charset val="204"/>
      </rPr>
      <t xml:space="preserve">С3    </t>
    </r>
    <r>
      <rPr>
        <sz val="10"/>
        <rFont val="Times New Roman"/>
        <family val="1"/>
        <charset val="204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(гр.4xгр.9+гр.5хгр.10+гр.11)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</si>
  <si>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С1  </t>
    </r>
    <r>
      <rPr>
        <sz val="10"/>
        <rFont val="Times New Roman"/>
        <family val="1"/>
        <charset val="204"/>
      </rPr>
      <t xml:space="preserve">                                   Необходимый объем средств на выплату пособия (тыс. рублей)                                                 (гр.4xгр.9+гр.5хгр.10+гр.11)</t>
    </r>
  </si>
  <si>
    <r>
      <rPr>
        <b/>
        <sz val="12"/>
        <rFont val="Times New Roman"/>
        <family val="1"/>
        <charset val="204"/>
      </rPr>
      <t xml:space="preserve">С2 </t>
    </r>
    <r>
      <rPr>
        <sz val="10"/>
        <rFont val="Times New Roman"/>
        <family val="1"/>
        <charset val="204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(гр.4xгр.9+гр.5хгр.10+гр.11)</t>
    </r>
  </si>
  <si>
    <r>
      <rPr>
        <b/>
        <sz val="12"/>
        <rFont val="Times New Roman"/>
        <family val="1"/>
        <charset val="204"/>
      </rPr>
      <t xml:space="preserve">Дi  </t>
    </r>
    <r>
      <rPr>
        <sz val="10"/>
        <rFont val="Times New Roman"/>
        <family val="1"/>
        <charset val="204"/>
      </rPr>
      <t xml:space="preserve">    Расходы на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</si>
  <si>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  <charset val="204"/>
      </rPr>
      <t xml:space="preserve">Дi      </t>
    </r>
    <r>
      <rPr>
        <b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>Расходы на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</si>
  <si>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>Дi</t>
    </r>
    <r>
      <rPr>
        <sz val="10"/>
        <rFont val="Times New Roman"/>
        <family val="1"/>
        <charset val="204"/>
      </rPr>
      <t xml:space="preserve">                   Расходы на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</si>
  <si>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Дi </t>
    </r>
    <r>
      <rPr>
        <sz val="10"/>
        <rFont val="Times New Roman"/>
        <family val="1"/>
        <charset val="204"/>
      </rPr>
      <t xml:space="preserve"> Расходы на осуществление переданного полномочия                             (не более 1,5%)                                       (рублей)</t>
    </r>
  </si>
  <si>
    <t>предел</t>
  </si>
  <si>
    <r>
      <rPr>
        <b/>
        <sz val="12"/>
        <rFont val="Times New Roman"/>
        <family val="1"/>
        <charset val="204"/>
      </rPr>
      <t xml:space="preserve">Пi   </t>
    </r>
    <r>
      <rPr>
        <b/>
        <sz val="1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(индексация на 4,0%)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</si>
  <si>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 4,0%)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</si>
  <si>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</si>
  <si>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(индексация на 4,0%)</t>
    </r>
    <r>
      <rPr>
        <sz val="10"/>
        <rFont val="Times New Roman"/>
        <family val="1"/>
        <charset val="204"/>
      </rPr>
      <t xml:space="preserve"> (гр.5xгр.6)</t>
    </r>
  </si>
  <si>
    <r>
      <rPr>
        <b/>
        <sz val="12"/>
        <rFont val="Times New Roman"/>
        <family val="1"/>
        <charset val="204"/>
      </rPr>
      <t xml:space="preserve">П1               </t>
    </r>
    <r>
      <rPr>
        <sz val="10"/>
        <rFont val="Times New Roman"/>
        <family val="1"/>
        <charset val="204"/>
      </rPr>
      <t xml:space="preserve"> Размер выплаты пособия на первого ребенка </t>
    </r>
    <r>
      <rPr>
        <b/>
        <sz val="10"/>
        <rFont val="Times New Roman"/>
        <family val="1"/>
        <charset val="204"/>
      </rPr>
      <t>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</si>
  <si>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(индексация на 4,0%)</t>
    </r>
    <r>
      <rPr>
        <sz val="10"/>
        <rFont val="Times New Roman"/>
        <family val="1"/>
        <charset val="204"/>
      </rPr>
      <t xml:space="preserve"> (гр.11xгр.12)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</si>
  <si>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</si>
  <si>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 xml:space="preserve">(индексация на 4,0%) </t>
    </r>
    <r>
      <rPr>
        <sz val="10"/>
        <rFont val="Times New Roman"/>
        <family val="1"/>
        <charset val="204"/>
      </rPr>
      <t>(гр.17xгр.18)</t>
    </r>
  </si>
  <si>
    <r>
      <rPr>
        <b/>
        <sz val="12"/>
        <rFont val="Times New Roman"/>
        <family val="1"/>
        <charset val="204"/>
      </rPr>
      <t xml:space="preserve">Пi               </t>
    </r>
    <r>
      <rPr>
        <sz val="10"/>
        <rFont val="Times New Roman"/>
        <family val="1"/>
        <charset val="204"/>
      </rPr>
      <t xml:space="preserve">  размер пособия (за весь период выплаты</t>
    </r>
    <r>
      <rPr>
        <b/>
        <sz val="10"/>
        <rFont val="Times New Roman"/>
        <family val="1"/>
        <charset val="204"/>
      </rPr>
      <t xml:space="preserve"> (индексация на 4,0%)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</si>
  <si>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4,0%)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</si>
  <si>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  <charset val="204"/>
      </rPr>
      <t>(индексация на 4,0%)</t>
    </r>
  </si>
  <si>
    <t xml:space="preserve"> 3. Распределение межбюджетного трансферта между субъектами Российской Федерации на 2022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</si>
  <si>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2022 год</t>
  </si>
  <si>
    <t>Объем межбюджетного трансферта на 2022 год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</si>
  <si>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2022 год</t>
  </si>
  <si>
    <r>
      <rPr>
        <b/>
        <sz val="12"/>
        <rFont val="Times New Roman"/>
        <family val="1"/>
        <charset val="204"/>
      </rPr>
      <t xml:space="preserve">Пi    </t>
    </r>
    <r>
      <rPr>
        <b/>
        <sz val="10"/>
        <rFont val="Times New Roman"/>
        <family val="1"/>
        <charset val="204"/>
      </rPr>
      <t xml:space="preserve">     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(2021 года) на январь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</si>
  <si>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  <charset val="204"/>
      </rPr>
      <t xml:space="preserve"> (2021 года)</t>
    </r>
    <r>
      <rPr>
        <sz val="10"/>
        <rFont val="Times New Roman"/>
        <family val="1"/>
        <charset val="204"/>
      </rPr>
      <t xml:space="preserve"> (гр.6xгр.8)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</si>
  <si>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2022 год</t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</si>
  <si>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(2021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</si>
  <si>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(2021 года)</t>
    </r>
    <r>
      <rPr>
        <sz val="10"/>
        <rFont val="Times New Roman"/>
        <family val="1"/>
        <charset val="204"/>
      </rPr>
      <t xml:space="preserve"> (гр.4xгр.6)</t>
    </r>
  </si>
  <si>
    <r>
      <rPr>
        <b/>
        <sz val="12"/>
        <rFont val="Times New Roman"/>
        <family val="1"/>
        <charset val="204"/>
      </rPr>
      <t xml:space="preserve">П1                  </t>
    </r>
    <r>
      <rPr>
        <sz val="10"/>
        <rFont val="Times New Roman"/>
        <family val="1"/>
        <charset val="204"/>
      </rPr>
      <t xml:space="preserve">Размер выплаты пособия на первого ребенка </t>
    </r>
    <r>
      <rPr>
        <b/>
        <sz val="10"/>
        <rFont val="Times New Roman"/>
        <family val="1"/>
        <charset val="204"/>
      </rPr>
      <t>(2021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</si>
  <si>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(2021 года) </t>
    </r>
    <r>
      <rPr>
        <sz val="10"/>
        <rFont val="Times New Roman"/>
        <family val="1"/>
        <charset val="204"/>
      </rPr>
      <t>(гр.10xгр.12)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</si>
  <si>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(2021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</si>
  <si>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(2021 года)</t>
    </r>
    <r>
      <rPr>
        <sz val="10"/>
        <rFont val="Times New Roman"/>
        <family val="1"/>
        <charset val="204"/>
      </rPr>
      <t xml:space="preserve"> (гр.16xгр.18)</t>
    </r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</si>
  <si>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2022 год </t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</si>
  <si>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размер пособия (за весь период выплаты </t>
    </r>
    <r>
      <rPr>
        <b/>
        <sz val="10"/>
        <rFont val="Times New Roman"/>
        <family val="1"/>
        <charset val="204"/>
      </rPr>
      <t>(2021 года) на январь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</si>
  <si>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(2021 года)</t>
    </r>
    <r>
      <rPr>
        <sz val="10"/>
        <rFont val="Times New Roman"/>
        <family val="1"/>
        <charset val="204"/>
      </rPr>
      <t xml:space="preserve"> (гр.6xгр.8)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</si>
  <si>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2022 год</t>
  </si>
  <si>
    <r>
      <rPr>
        <b/>
        <sz val="12"/>
        <rFont val="Times New Roman"/>
        <family val="1"/>
        <charset val="204"/>
      </rPr>
      <t xml:space="preserve">Пi  </t>
    </r>
    <r>
      <rPr>
        <sz val="10"/>
        <rFont val="Times New Roman"/>
        <family val="1"/>
        <charset val="204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(2021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</si>
  <si>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 xml:space="preserve">(2021 года) </t>
    </r>
    <r>
      <rPr>
        <sz val="10"/>
        <rFont val="Times New Roman"/>
        <family val="1"/>
        <charset val="204"/>
      </rPr>
      <t>(гр.6xгр.8)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</si>
</sst>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7" borderId="10" applyNumberFormat="0" applyAlignment="0" applyProtection="0"/>
    <xf numFmtId="0" fontId="12" fillId="27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8" fillId="0" borderId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105"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" fontId="2" fillId="33" borderId="2" xfId="0" applyNumberFormat="1" applyFont="1" applyFill="1" applyBorder="1" applyAlignment="1">
      <alignment horizontal="center" vertical="center"/>
    </xf>
    <xf numFmtId="1" fontId="2" fillId="3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5" fillId="3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4" fontId="27" fillId="3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27" fillId="3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3" fontId="2" fillId="33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4" fontId="5" fillId="33" borderId="2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64" fontId="5" fillId="33" borderId="2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1" fillId="34" borderId="0" xfId="0" applyFont="1" applyFill="1"/>
    <xf numFmtId="3" fontId="1" fillId="34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2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4" borderId="3" xfId="0" applyNumberFormat="1" applyFont="1" applyFill="1" applyBorder="1" applyAlignment="1">
      <alignment horizontal="center" vertical="center"/>
    </xf>
    <xf numFmtId="1" fontId="2" fillId="33" borderId="3" xfId="0" applyNumberFormat="1" applyFont="1" applyFill="1" applyBorder="1" applyAlignment="1">
      <alignment horizontal="center" vertical="center"/>
    </xf>
    <xf numFmtId="3" fontId="2" fillId="33" borderId="3" xfId="0" applyNumberFormat="1" applyFont="1" applyFill="1" applyBorder="1" applyAlignment="1">
      <alignment horizontal="center" vertical="center"/>
    </xf>
    <xf numFmtId="3" fontId="5" fillId="33" borderId="3" xfId="0" applyNumberFormat="1" applyFont="1" applyFill="1" applyBorder="1" applyAlignment="1">
      <alignment horizontal="right" vertical="center"/>
    </xf>
    <xf numFmtId="4" fontId="5" fillId="33" borderId="3" xfId="0" applyNumberFormat="1" applyFont="1" applyFill="1" applyBorder="1" applyAlignment="1">
      <alignment horizontal="right" vertical="center"/>
    </xf>
    <xf numFmtId="164" fontId="5" fillId="33" borderId="3" xfId="0" applyNumberFormat="1" applyFont="1" applyFill="1" applyBorder="1" applyAlignment="1">
      <alignment horizontal="right" vertical="center"/>
    </xf>
    <xf numFmtId="3" fontId="2" fillId="3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 wrapText="1"/>
    </xf>
    <xf numFmtId="4" fontId="2" fillId="34" borderId="3" xfId="0" applyNumberFormat="1" applyFont="1" applyFill="1" applyBorder="1" applyAlignment="1">
      <alignment horizontal="right" vertical="center" wrapText="1"/>
    </xf>
    <xf numFmtId="164" fontId="2" fillId="34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34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2" fillId="3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2" xfId="0" applyFont="1" applyBorder="1" applyAlignment="1">
      <alignment vertical="center" wrapText="1"/>
    </xf>
    <xf numFmtId="0" fontId="1" fillId="35" borderId="0" xfId="0" applyFont="1" applyFill="1"/>
    <xf numFmtId="0" fontId="1" fillId="35" borderId="3" xfId="0" applyFont="1" applyFill="1" applyBorder="1"/>
    <xf numFmtId="164" fontId="5" fillId="35" borderId="3" xfId="0" applyNumberFormat="1" applyFont="1" applyFill="1" applyBorder="1" applyAlignment="1">
      <alignment horizontal="right" vertical="center"/>
    </xf>
    <xf numFmtId="4" fontId="27" fillId="35" borderId="3" xfId="0" applyNumberFormat="1" applyFont="1" applyFill="1" applyBorder="1" applyAlignment="1">
      <alignment horizontal="right" vertical="center" wrapText="1"/>
    </xf>
    <xf numFmtId="4" fontId="28" fillId="0" borderId="0" xfId="0" applyNumberFormat="1" applyFont="1"/>
    <xf numFmtId="4" fontId="29" fillId="0" borderId="0" xfId="0" applyNumberFormat="1" applyFont="1"/>
    <xf numFmtId="4" fontId="28" fillId="34" borderId="0" xfId="0" applyNumberFormat="1" applyFont="1" applyFill="1"/>
    <xf numFmtId="164" fontId="29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64" fontId="31" fillId="35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164" fontId="27" fillId="0" borderId="1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4" fontId="28" fillId="36" borderId="0" xfId="0" applyNumberFormat="1" applyFont="1" applyFill="1"/>
    <xf numFmtId="4" fontId="2" fillId="34" borderId="1" xfId="0" applyNumberFormat="1" applyFont="1" applyFill="1" applyBorder="1" applyAlignment="1">
      <alignment horizontal="right" vertical="center" wrapText="1"/>
    </xf>
    <xf numFmtId="164" fontId="30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3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0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— акцент2" xfId="26" builtinId="36" customBuiltin="1"/>
    <cellStyle name="60% — акцент3" xfId="27" builtinId="40" customBuiltin="1"/>
    <cellStyle name="60% — акцент4" xfId="28" builtinId="44" customBuiltin="1"/>
    <cellStyle name="60% — акцент5" xfId="29" builtinId="48" customBuiltin="1"/>
    <cellStyle name="60% —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2" xfId="48"/>
    <cellStyle name="Обычный 2 2" xfId="49"/>
    <cellStyle name="Обычный 3" xfId="50"/>
    <cellStyle name="Обычный 4" xfId="51"/>
    <cellStyle name="Плохой" xfId="52" builtinId="27" customBuiltin="1"/>
    <cellStyle name="Пояснение" xfId="53" builtinId="53" customBuiltin="1"/>
    <cellStyle name="Примечание" xfId="54" builtinId="10" customBuiltin="1"/>
    <cellStyle name="Примечание 2" xfId="55"/>
    <cellStyle name="Примечание 3" xfId="56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99" sqref="G99"/>
    </sheetView>
  </sheetViews>
  <sheetFormatPr defaultRowHeight="12.75" x14ac:dyDescent="0.2"/>
  <cols>
    <col min="1" max="1" width="3.85546875" customWidth="1"/>
    <col min="2" max="2" width="43.5703125" customWidth="1"/>
    <col min="3" max="3" width="28.42578125" customWidth="1"/>
    <col min="4" max="4" width="33" customWidth="1"/>
    <col min="5" max="5" width="30.7109375" customWidth="1"/>
    <col min="6" max="6" width="37.42578125" customWidth="1"/>
    <col min="7" max="7" width="28" customWidth="1"/>
    <col min="8" max="8" width="2.7109375" customWidth="1"/>
    <col min="9" max="9" width="12.5703125" customWidth="1"/>
  </cols>
  <sheetData>
    <row r="1" spans="1:10" ht="15.75" x14ac:dyDescent="0.25">
      <c r="B1" s="89" t="s">
        <v>140</v>
      </c>
      <c r="C1" s="89"/>
      <c r="D1" s="89"/>
      <c r="E1" s="89"/>
      <c r="F1" s="89"/>
      <c r="G1" s="89"/>
    </row>
    <row r="2" spans="1:10" ht="21.75" customHeight="1" x14ac:dyDescent="0.2">
      <c r="A2" s="1"/>
      <c r="B2" s="1"/>
      <c r="C2" s="1"/>
      <c r="D2" s="1"/>
      <c r="E2" s="1"/>
      <c r="F2" s="1"/>
      <c r="G2" s="2" t="s">
        <v>0</v>
      </c>
    </row>
    <row r="3" spans="1:10" ht="65.25" customHeight="1" x14ac:dyDescent="0.2">
      <c r="A3" s="88" t="s">
        <v>141</v>
      </c>
      <c r="B3" s="88"/>
      <c r="C3" s="88"/>
      <c r="D3" s="88"/>
      <c r="E3" s="88"/>
      <c r="F3" s="88"/>
      <c r="G3" s="88"/>
    </row>
    <row r="4" spans="1:10" ht="42.75" customHeight="1" x14ac:dyDescent="0.2">
      <c r="A4" s="91" t="s">
        <v>1</v>
      </c>
      <c r="B4" s="91" t="s">
        <v>2</v>
      </c>
      <c r="C4" s="90" t="s">
        <v>89</v>
      </c>
      <c r="D4" s="90"/>
      <c r="E4" s="90"/>
      <c r="F4" s="90"/>
      <c r="G4" s="81" t="s">
        <v>142</v>
      </c>
      <c r="H4" s="66"/>
    </row>
    <row r="5" spans="1:10" ht="259.5" customHeight="1" x14ac:dyDescent="0.2">
      <c r="A5" s="91"/>
      <c r="B5" s="91"/>
      <c r="C5" s="37" t="s">
        <v>92</v>
      </c>
      <c r="D5" s="37" t="s">
        <v>93</v>
      </c>
      <c r="E5" s="37" t="s">
        <v>94</v>
      </c>
      <c r="F5" s="37" t="s">
        <v>95</v>
      </c>
      <c r="G5" s="37" t="s">
        <v>96</v>
      </c>
      <c r="H5" s="66"/>
    </row>
    <row r="6" spans="1:10" ht="15.75" customHeight="1" x14ac:dyDescent="0.2">
      <c r="A6" s="30">
        <v>1</v>
      </c>
      <c r="B6" s="37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66"/>
      <c r="I6" s="87">
        <f>I7-G7</f>
        <v>0</v>
      </c>
    </row>
    <row r="7" spans="1:10" ht="14.25" customHeight="1" x14ac:dyDescent="0.2">
      <c r="A7" s="30"/>
      <c r="B7" s="38" t="s">
        <v>3</v>
      </c>
      <c r="C7" s="36">
        <f>SUM(C9:C95)</f>
        <v>202.29999999999998</v>
      </c>
      <c r="D7" s="36">
        <f>SUM(D9:D95)</f>
        <v>44.600000000000009</v>
      </c>
      <c r="E7" s="36">
        <f>SUM(E9:E95)</f>
        <v>7792281.5000000009</v>
      </c>
      <c r="F7" s="36">
        <f>SUM(F9:F95)</f>
        <v>76851068.200000018</v>
      </c>
      <c r="G7" s="36">
        <f>SUM(G9:G95)</f>
        <v>85832740.299999982</v>
      </c>
      <c r="H7" s="66"/>
      <c r="I7" s="87">
        <v>85832740.299999997</v>
      </c>
      <c r="J7" s="1" t="s">
        <v>128</v>
      </c>
    </row>
    <row r="8" spans="1:10" ht="14.25" customHeight="1" x14ac:dyDescent="0.2">
      <c r="A8" s="30"/>
      <c r="B8" s="82"/>
      <c r="C8" s="39"/>
      <c r="D8" s="39"/>
      <c r="E8" s="39"/>
      <c r="F8" s="73"/>
      <c r="G8" s="74"/>
      <c r="H8" s="66"/>
    </row>
    <row r="9" spans="1:10" s="28" customFormat="1" ht="14.25" customHeight="1" x14ac:dyDescent="0.2">
      <c r="A9" s="30">
        <v>1</v>
      </c>
      <c r="B9" s="58" t="s">
        <v>106</v>
      </c>
      <c r="C9" s="40">
        <f>'Приложение 4'!L8</f>
        <v>0</v>
      </c>
      <c r="D9" s="40">
        <f>'Приложение 5'!L8</f>
        <v>0</v>
      </c>
      <c r="E9" s="40">
        <f>'Приложение 2'!L8</f>
        <v>29451.1</v>
      </c>
      <c r="F9" s="40">
        <f>'Приложение 3'!V9</f>
        <v>260391.7</v>
      </c>
      <c r="G9" s="56">
        <f>C9+D9+E9+F9</f>
        <v>289842.8</v>
      </c>
      <c r="H9" s="66"/>
    </row>
    <row r="10" spans="1:10" s="28" customFormat="1" ht="14.25" customHeight="1" x14ac:dyDescent="0.2">
      <c r="A10" s="30">
        <v>2</v>
      </c>
      <c r="B10" s="58" t="s">
        <v>55</v>
      </c>
      <c r="C10" s="40">
        <f>'Приложение 4'!L9</f>
        <v>0</v>
      </c>
      <c r="D10" s="40">
        <f>'Приложение 5'!L9</f>
        <v>0</v>
      </c>
      <c r="E10" s="40">
        <f>'Приложение 2'!L9</f>
        <v>33555.599999999999</v>
      </c>
      <c r="F10" s="40">
        <f>'Приложение 3'!V10</f>
        <v>272131.40000000002</v>
      </c>
      <c r="G10" s="56">
        <f t="shared" ref="G10:G69" si="0">C10+D10+E10+F10</f>
        <v>305687</v>
      </c>
      <c r="H10" s="66"/>
    </row>
    <row r="11" spans="1:10" s="28" customFormat="1" ht="14.25" customHeight="1" x14ac:dyDescent="0.2">
      <c r="A11" s="30">
        <v>3</v>
      </c>
      <c r="B11" s="58" t="s">
        <v>39</v>
      </c>
      <c r="C11" s="40">
        <f>'Приложение 4'!L10</f>
        <v>0</v>
      </c>
      <c r="D11" s="40">
        <f>'Приложение 5'!L10</f>
        <v>0</v>
      </c>
      <c r="E11" s="40">
        <f>'Приложение 2'!L10</f>
        <v>209625.5</v>
      </c>
      <c r="F11" s="40">
        <f>'Приложение 3'!V11</f>
        <v>2396281.5</v>
      </c>
      <c r="G11" s="56">
        <f t="shared" si="0"/>
        <v>2605907</v>
      </c>
      <c r="H11" s="66"/>
    </row>
    <row r="12" spans="1:10" s="28" customFormat="1" ht="14.25" customHeight="1" x14ac:dyDescent="0.2">
      <c r="A12" s="30">
        <v>4</v>
      </c>
      <c r="B12" s="58" t="s">
        <v>56</v>
      </c>
      <c r="C12" s="40">
        <f>'Приложение 4'!L11</f>
        <v>0</v>
      </c>
      <c r="D12" s="40">
        <f>'Приложение 5'!L11</f>
        <v>0</v>
      </c>
      <c r="E12" s="40">
        <f>'Приложение 2'!L11</f>
        <v>98009.5</v>
      </c>
      <c r="F12" s="40">
        <f>'Приложение 3'!V12</f>
        <v>888621.9</v>
      </c>
      <c r="G12" s="56">
        <f t="shared" si="0"/>
        <v>986631.4</v>
      </c>
      <c r="H12" s="66"/>
    </row>
    <row r="13" spans="1:10" s="28" customFormat="1" ht="14.25" customHeight="1" x14ac:dyDescent="0.2">
      <c r="A13" s="30">
        <v>5</v>
      </c>
      <c r="B13" s="58" t="s">
        <v>30</v>
      </c>
      <c r="C13" s="40">
        <f>'Приложение 4'!L12</f>
        <v>0</v>
      </c>
      <c r="D13" s="40">
        <f>'Приложение 5'!L12</f>
        <v>0</v>
      </c>
      <c r="E13" s="40">
        <f>'Приложение 2'!L12</f>
        <v>569365.30000000005</v>
      </c>
      <c r="F13" s="40">
        <f>'Приложение 3'!V13</f>
        <v>4291938.3</v>
      </c>
      <c r="G13" s="56">
        <f t="shared" si="0"/>
        <v>4861303.5999999996</v>
      </c>
      <c r="H13" s="66"/>
    </row>
    <row r="14" spans="1:10" s="28" customFormat="1" ht="14.25" customHeight="1" x14ac:dyDescent="0.2">
      <c r="A14" s="30">
        <v>6</v>
      </c>
      <c r="B14" s="58" t="s">
        <v>31</v>
      </c>
      <c r="C14" s="40">
        <f>'Приложение 4'!L13</f>
        <v>0</v>
      </c>
      <c r="D14" s="40">
        <f>'Приложение 5'!L13</f>
        <v>0</v>
      </c>
      <c r="E14" s="40">
        <f>'Приложение 2'!L13</f>
        <v>198128.9</v>
      </c>
      <c r="F14" s="40">
        <f>'Приложение 3'!V14</f>
        <v>2560082</v>
      </c>
      <c r="G14" s="56">
        <f t="shared" si="0"/>
        <v>2758210.9</v>
      </c>
      <c r="H14" s="66"/>
    </row>
    <row r="15" spans="1:10" s="28" customFormat="1" ht="14.25" customHeight="1" x14ac:dyDescent="0.2">
      <c r="A15" s="30">
        <v>7</v>
      </c>
      <c r="B15" s="58" t="s">
        <v>107</v>
      </c>
      <c r="C15" s="40">
        <f>'Приложение 4'!L14</f>
        <v>0</v>
      </c>
      <c r="D15" s="40">
        <f>'Приложение 5'!L14</f>
        <v>0</v>
      </c>
      <c r="E15" s="40">
        <f>'Приложение 2'!L14</f>
        <v>103052.7</v>
      </c>
      <c r="F15" s="40">
        <f>'Приложение 3'!V15</f>
        <v>815588.9</v>
      </c>
      <c r="G15" s="56">
        <f t="shared" si="0"/>
        <v>918641.6</v>
      </c>
      <c r="H15" s="66"/>
    </row>
    <row r="16" spans="1:10" s="28" customFormat="1" ht="14.25" customHeight="1" x14ac:dyDescent="0.2">
      <c r="A16" s="30">
        <v>8</v>
      </c>
      <c r="B16" s="58" t="s">
        <v>34</v>
      </c>
      <c r="C16" s="40">
        <f>'Приложение 4'!L15</f>
        <v>0</v>
      </c>
      <c r="D16" s="40">
        <f>'Приложение 5'!L15</f>
        <v>0</v>
      </c>
      <c r="E16" s="40">
        <f>'Приложение 2'!L15</f>
        <v>23636.400000000001</v>
      </c>
      <c r="F16" s="40">
        <f>'Приложение 3'!V16</f>
        <v>198786.3</v>
      </c>
      <c r="G16" s="56">
        <f t="shared" si="0"/>
        <v>222422.69999999998</v>
      </c>
      <c r="H16" s="66"/>
    </row>
    <row r="17" spans="1:8" s="28" customFormat="1" ht="14.25" customHeight="1" x14ac:dyDescent="0.2">
      <c r="A17" s="30">
        <v>9</v>
      </c>
      <c r="B17" s="58" t="s">
        <v>108</v>
      </c>
      <c r="C17" s="40">
        <f>'Приложение 4'!L16</f>
        <v>0</v>
      </c>
      <c r="D17" s="40">
        <f>'Приложение 5'!L16</f>
        <v>0</v>
      </c>
      <c r="E17" s="40">
        <f>'Приложение 2'!L16</f>
        <v>39921.5</v>
      </c>
      <c r="F17" s="40">
        <f>'Приложение 3'!V17</f>
        <v>326298.3</v>
      </c>
      <c r="G17" s="56">
        <f t="shared" si="0"/>
        <v>366219.8</v>
      </c>
      <c r="H17" s="66"/>
    </row>
    <row r="18" spans="1:8" s="28" customFormat="1" ht="14.25" customHeight="1" x14ac:dyDescent="0.2">
      <c r="A18" s="30">
        <v>10</v>
      </c>
      <c r="B18" s="58" t="s">
        <v>21</v>
      </c>
      <c r="C18" s="40">
        <f>'Приложение 4'!L17</f>
        <v>4.0999999999999996</v>
      </c>
      <c r="D18" s="40">
        <f>'Приложение 5'!L17</f>
        <v>0.9</v>
      </c>
      <c r="E18" s="40">
        <f>'Приложение 2'!L17</f>
        <v>23630.799999999999</v>
      </c>
      <c r="F18" s="40">
        <f>'Приложение 3'!V18</f>
        <v>249785.60000000001</v>
      </c>
      <c r="G18" s="56">
        <f t="shared" si="0"/>
        <v>273421.40000000002</v>
      </c>
      <c r="H18" s="66"/>
    </row>
    <row r="19" spans="1:8" s="28" customFormat="1" ht="14.25" customHeight="1" x14ac:dyDescent="0.2">
      <c r="A19" s="30">
        <v>11</v>
      </c>
      <c r="B19" s="58" t="s">
        <v>22</v>
      </c>
      <c r="C19" s="40">
        <f>'Приложение 4'!L18</f>
        <v>0</v>
      </c>
      <c r="D19" s="40">
        <f>'Приложение 5'!L18</f>
        <v>0</v>
      </c>
      <c r="E19" s="40">
        <f>'Приложение 2'!L18</f>
        <v>32486.1</v>
      </c>
      <c r="F19" s="40">
        <f>'Приложение 3'!V19</f>
        <v>366870.1</v>
      </c>
      <c r="G19" s="56">
        <f t="shared" si="0"/>
        <v>399356.19999999995</v>
      </c>
      <c r="H19" s="66"/>
    </row>
    <row r="20" spans="1:8" s="28" customFormat="1" ht="14.25" customHeight="1" x14ac:dyDescent="0.2">
      <c r="A20" s="30">
        <v>12</v>
      </c>
      <c r="B20" s="58" t="s">
        <v>85</v>
      </c>
      <c r="C20" s="40">
        <f>'Приложение 4'!L19</f>
        <v>0</v>
      </c>
      <c r="D20" s="40">
        <f>'Приложение 5'!L19</f>
        <v>0</v>
      </c>
      <c r="E20" s="40">
        <f>'Приложение 2'!L19</f>
        <v>137054.70000000001</v>
      </c>
      <c r="F20" s="40">
        <f>'Приложение 3'!V20</f>
        <v>1144279</v>
      </c>
      <c r="G20" s="56">
        <f t="shared" si="0"/>
        <v>1281333.7</v>
      </c>
      <c r="H20" s="66"/>
    </row>
    <row r="21" spans="1:8" s="28" customFormat="1" ht="14.25" customHeight="1" x14ac:dyDescent="0.2">
      <c r="A21" s="30">
        <v>13</v>
      </c>
      <c r="B21" s="58" t="s">
        <v>40</v>
      </c>
      <c r="C21" s="40">
        <f>'Приложение 4'!L20</f>
        <v>3.4</v>
      </c>
      <c r="D21" s="40">
        <f>'Приложение 5'!L20</f>
        <v>0.7</v>
      </c>
      <c r="E21" s="40">
        <f>'Приложение 2'!L20</f>
        <v>30076.799999999999</v>
      </c>
      <c r="F21" s="40">
        <f>'Приложение 3'!V21</f>
        <v>298843.2</v>
      </c>
      <c r="G21" s="56">
        <f t="shared" si="0"/>
        <v>328924.10000000003</v>
      </c>
      <c r="H21" s="66"/>
    </row>
    <row r="22" spans="1:8" s="28" customFormat="1" ht="14.25" customHeight="1" x14ac:dyDescent="0.2">
      <c r="A22" s="30">
        <v>14</v>
      </c>
      <c r="B22" s="58" t="s">
        <v>41</v>
      </c>
      <c r="C22" s="40">
        <f>'Приложение 4'!L21</f>
        <v>0</v>
      </c>
      <c r="D22" s="40">
        <f>'Приложение 5'!L21</f>
        <v>0</v>
      </c>
      <c r="E22" s="40">
        <f>'Приложение 2'!L21</f>
        <v>19404.599999999999</v>
      </c>
      <c r="F22" s="40">
        <f>'Приложение 3'!V22</f>
        <v>209085.7</v>
      </c>
      <c r="G22" s="56">
        <f t="shared" si="0"/>
        <v>228490.30000000002</v>
      </c>
      <c r="H22" s="66"/>
    </row>
    <row r="23" spans="1:8" s="28" customFormat="1" ht="14.25" customHeight="1" x14ac:dyDescent="0.2">
      <c r="A23" s="30">
        <v>15</v>
      </c>
      <c r="B23" s="58" t="s">
        <v>67</v>
      </c>
      <c r="C23" s="40">
        <f>'Приложение 4'!L22</f>
        <v>0</v>
      </c>
      <c r="D23" s="40">
        <f>'Приложение 5'!L22</f>
        <v>0</v>
      </c>
      <c r="E23" s="40">
        <f>'Приложение 2'!L22</f>
        <v>100933.7</v>
      </c>
      <c r="F23" s="40">
        <f>'Приложение 3'!V23</f>
        <v>873369.3</v>
      </c>
      <c r="G23" s="56">
        <f t="shared" si="0"/>
        <v>974303</v>
      </c>
      <c r="H23" s="66"/>
    </row>
    <row r="24" spans="1:8" s="28" customFormat="1" ht="14.25" customHeight="1" x14ac:dyDescent="0.2">
      <c r="A24" s="30">
        <v>16</v>
      </c>
      <c r="B24" s="58" t="s">
        <v>109</v>
      </c>
      <c r="C24" s="40">
        <f>'Приложение 4'!L23</f>
        <v>0</v>
      </c>
      <c r="D24" s="40">
        <f>'Приложение 5'!L23</f>
        <v>0</v>
      </c>
      <c r="E24" s="40">
        <f>'Приложение 2'!L23</f>
        <v>66987.5</v>
      </c>
      <c r="F24" s="40">
        <f>'Приложение 3'!V24</f>
        <v>580133.4</v>
      </c>
      <c r="G24" s="56">
        <f t="shared" si="0"/>
        <v>647120.9</v>
      </c>
      <c r="H24" s="66"/>
    </row>
    <row r="25" spans="1:8" s="28" customFormat="1" ht="14.25" customHeight="1" x14ac:dyDescent="0.2">
      <c r="A25" s="30">
        <v>17</v>
      </c>
      <c r="B25" s="58" t="s">
        <v>110</v>
      </c>
      <c r="C25" s="40">
        <f>'Приложение 4'!L24</f>
        <v>6.9</v>
      </c>
      <c r="D25" s="40">
        <f>'Приложение 5'!L24</f>
        <v>1.5</v>
      </c>
      <c r="E25" s="40">
        <f>'Приложение 2'!L24</f>
        <v>110682.2</v>
      </c>
      <c r="F25" s="40">
        <f>'Приложение 3'!V25</f>
        <v>1242003.6000000001</v>
      </c>
      <c r="G25" s="56">
        <f t="shared" si="0"/>
        <v>1352694.2000000002</v>
      </c>
      <c r="H25" s="66"/>
    </row>
    <row r="26" spans="1:8" s="28" customFormat="1" ht="14.25" customHeight="1" x14ac:dyDescent="0.2">
      <c r="A26" s="30">
        <v>18</v>
      </c>
      <c r="B26" s="58" t="s">
        <v>57</v>
      </c>
      <c r="C26" s="40">
        <f>'Приложение 4'!L25</f>
        <v>0</v>
      </c>
      <c r="D26" s="40">
        <f>'Приложение 5'!L25</f>
        <v>0</v>
      </c>
      <c r="E26" s="40">
        <f>'Приложение 2'!L25</f>
        <v>97443.3</v>
      </c>
      <c r="F26" s="40">
        <f>'Приложение 3'!V26</f>
        <v>704594.5</v>
      </c>
      <c r="G26" s="56">
        <f t="shared" si="0"/>
        <v>802037.8</v>
      </c>
      <c r="H26" s="66"/>
    </row>
    <row r="27" spans="1:8" s="28" customFormat="1" ht="14.25" customHeight="1" x14ac:dyDescent="0.2">
      <c r="A27" s="30">
        <v>19</v>
      </c>
      <c r="B27" s="58" t="s">
        <v>42</v>
      </c>
      <c r="C27" s="40">
        <f>'Приложение 4'!L26</f>
        <v>0</v>
      </c>
      <c r="D27" s="40">
        <f>'Приложение 5'!L26</f>
        <v>0</v>
      </c>
      <c r="E27" s="40">
        <f>'Приложение 2'!L26</f>
        <v>56911.3</v>
      </c>
      <c r="F27" s="40">
        <f>'Приложение 3'!V27</f>
        <v>585773.5</v>
      </c>
      <c r="G27" s="56">
        <f t="shared" si="0"/>
        <v>642684.80000000005</v>
      </c>
      <c r="H27" s="66"/>
    </row>
    <row r="28" spans="1:8" s="28" customFormat="1" ht="14.25" customHeight="1" x14ac:dyDescent="0.2">
      <c r="A28" s="30">
        <v>20</v>
      </c>
      <c r="B28" s="58" t="s">
        <v>58</v>
      </c>
      <c r="C28" s="40">
        <f>'Приложение 4'!L27</f>
        <v>0</v>
      </c>
      <c r="D28" s="40">
        <f>'Приложение 5'!L27</f>
        <v>0</v>
      </c>
      <c r="E28" s="40">
        <f>'Приложение 2'!L27</f>
        <v>43878.400000000001</v>
      </c>
      <c r="F28" s="40">
        <f>'Приложение 3'!V28</f>
        <v>416422.40000000002</v>
      </c>
      <c r="G28" s="56">
        <f t="shared" si="0"/>
        <v>460300.80000000005</v>
      </c>
      <c r="H28" s="66"/>
    </row>
    <row r="29" spans="1:8" s="28" customFormat="1" ht="14.25" customHeight="1" x14ac:dyDescent="0.2">
      <c r="A29" s="30">
        <v>21</v>
      </c>
      <c r="B29" s="58" t="s">
        <v>32</v>
      </c>
      <c r="C29" s="40">
        <f>'Приложение 4'!L28</f>
        <v>0</v>
      </c>
      <c r="D29" s="40">
        <f>'Приложение 5'!L28</f>
        <v>0</v>
      </c>
      <c r="E29" s="40">
        <f>'Приложение 2'!L28</f>
        <v>623691.9</v>
      </c>
      <c r="F29" s="40">
        <f>'Приложение 3'!V29</f>
        <v>4638759.4000000004</v>
      </c>
      <c r="G29" s="56">
        <f t="shared" si="0"/>
        <v>5262451.3000000007</v>
      </c>
      <c r="H29" s="66"/>
    </row>
    <row r="30" spans="1:8" s="28" customFormat="1" ht="14.25" customHeight="1" x14ac:dyDescent="0.2">
      <c r="A30" s="30">
        <v>22</v>
      </c>
      <c r="B30" s="59" t="s">
        <v>111</v>
      </c>
      <c r="C30" s="40">
        <f>'Приложение 4'!L29</f>
        <v>0</v>
      </c>
      <c r="D30" s="40">
        <f>'Приложение 5'!L29</f>
        <v>0</v>
      </c>
      <c r="E30" s="40">
        <f>'Приложение 2'!L29</f>
        <v>50659.9</v>
      </c>
      <c r="F30" s="40">
        <f>'Приложение 3'!V30</f>
        <v>501270.8</v>
      </c>
      <c r="G30" s="56">
        <f t="shared" si="0"/>
        <v>551930.69999999995</v>
      </c>
      <c r="H30" s="66"/>
    </row>
    <row r="31" spans="1:8" s="28" customFormat="1" ht="14.25" customHeight="1" x14ac:dyDescent="0.2">
      <c r="A31" s="30">
        <v>23</v>
      </c>
      <c r="B31" s="58" t="s">
        <v>59</v>
      </c>
      <c r="C31" s="40">
        <f>'Приложение 4'!L30</f>
        <v>8.1</v>
      </c>
      <c r="D31" s="40">
        <f>'Приложение 5'!L30</f>
        <v>1.7</v>
      </c>
      <c r="E31" s="40">
        <f>'Приложение 2'!L30</f>
        <v>149661.29999999999</v>
      </c>
      <c r="F31" s="40">
        <f>'Приложение 3'!V31</f>
        <v>1409859.6</v>
      </c>
      <c r="G31" s="56">
        <f t="shared" si="0"/>
        <v>1559530.7000000002</v>
      </c>
      <c r="H31" s="66"/>
    </row>
    <row r="32" spans="1:8" s="28" customFormat="1" ht="14.25" customHeight="1" x14ac:dyDescent="0.2">
      <c r="A32" s="30">
        <v>24</v>
      </c>
      <c r="B32" s="58" t="s">
        <v>66</v>
      </c>
      <c r="C32" s="40">
        <f>'Приложение 4'!L31</f>
        <v>4.3</v>
      </c>
      <c r="D32" s="40">
        <f>'Приложение 5'!L31</f>
        <v>1.8</v>
      </c>
      <c r="E32" s="40">
        <f>'Приложение 2'!L31</f>
        <v>100697.60000000001</v>
      </c>
      <c r="F32" s="40">
        <f>'Приложение 3'!V32</f>
        <v>897433.3</v>
      </c>
      <c r="G32" s="56">
        <f t="shared" si="0"/>
        <v>998137</v>
      </c>
      <c r="H32" s="66"/>
    </row>
    <row r="33" spans="1:8" s="28" customFormat="1" ht="14.25" customHeight="1" x14ac:dyDescent="0.2">
      <c r="A33" s="30">
        <v>25</v>
      </c>
      <c r="B33" s="58" t="s">
        <v>71</v>
      </c>
      <c r="C33" s="40">
        <f>'Приложение 4'!L32</f>
        <v>0</v>
      </c>
      <c r="D33" s="40">
        <f>'Приложение 5'!L32</f>
        <v>0</v>
      </c>
      <c r="E33" s="40">
        <f>'Приложение 2'!L32</f>
        <v>16993.5</v>
      </c>
      <c r="F33" s="40">
        <f>'Приложение 3'!V33</f>
        <v>204726.5</v>
      </c>
      <c r="G33" s="56">
        <f t="shared" si="0"/>
        <v>221720</v>
      </c>
      <c r="H33" s="66"/>
    </row>
    <row r="34" spans="1:8" s="28" customFormat="1" ht="14.25" customHeight="1" x14ac:dyDescent="0.2">
      <c r="A34" s="30">
        <v>26</v>
      </c>
      <c r="B34" s="58" t="s">
        <v>35</v>
      </c>
      <c r="C34" s="40">
        <f>'Приложение 4'!L33</f>
        <v>0</v>
      </c>
      <c r="D34" s="40">
        <f>'Приложение 5'!L33</f>
        <v>0</v>
      </c>
      <c r="E34" s="40">
        <f>'Приложение 2'!L33</f>
        <v>371796.8</v>
      </c>
      <c r="F34" s="40">
        <f>'Приложение 3'!V34</f>
        <v>3264339.9</v>
      </c>
      <c r="G34" s="56">
        <f t="shared" si="0"/>
        <v>3636136.6999999997</v>
      </c>
      <c r="H34" s="66"/>
    </row>
    <row r="35" spans="1:8" s="28" customFormat="1" ht="14.25" customHeight="1" x14ac:dyDescent="0.2">
      <c r="A35" s="30">
        <v>27</v>
      </c>
      <c r="B35" s="58" t="s">
        <v>60</v>
      </c>
      <c r="C35" s="40">
        <f>'Приложение 4'!L34</f>
        <v>0</v>
      </c>
      <c r="D35" s="40">
        <f>'Приложение 5'!L34</f>
        <v>0</v>
      </c>
      <c r="E35" s="40">
        <f>'Приложение 2'!L34</f>
        <v>175591.9</v>
      </c>
      <c r="F35" s="40">
        <f>'Приложение 3'!V35</f>
        <v>1756135.9</v>
      </c>
      <c r="G35" s="56">
        <f t="shared" si="0"/>
        <v>1931727.7999999998</v>
      </c>
      <c r="H35" s="66"/>
    </row>
    <row r="36" spans="1:8" s="28" customFormat="1" ht="14.25" customHeight="1" x14ac:dyDescent="0.2">
      <c r="A36" s="30">
        <v>28</v>
      </c>
      <c r="B36" s="58" t="s">
        <v>47</v>
      </c>
      <c r="C36" s="40">
        <f>'Приложение 4'!L35</f>
        <v>0</v>
      </c>
      <c r="D36" s="40">
        <f>'Приложение 5'!L35</f>
        <v>0</v>
      </c>
      <c r="E36" s="40">
        <f>'Приложение 2'!L35</f>
        <v>135615.70000000001</v>
      </c>
      <c r="F36" s="40">
        <f>'Приложение 3'!V36</f>
        <v>1359586.4</v>
      </c>
      <c r="G36" s="56">
        <f t="shared" si="0"/>
        <v>1495202.0999999999</v>
      </c>
      <c r="H36" s="66"/>
    </row>
    <row r="37" spans="1:8" s="28" customFormat="1" ht="14.25" customHeight="1" x14ac:dyDescent="0.2">
      <c r="A37" s="30">
        <v>29</v>
      </c>
      <c r="B37" s="58" t="s">
        <v>68</v>
      </c>
      <c r="C37" s="40">
        <f>'Приложение 4'!L36</f>
        <v>0</v>
      </c>
      <c r="D37" s="40">
        <f>'Приложение 5'!L36</f>
        <v>0</v>
      </c>
      <c r="E37" s="40">
        <f>'Приложение 2'!L36</f>
        <v>99141.9</v>
      </c>
      <c r="F37" s="40">
        <f>'Приложение 3'!V37</f>
        <v>1047386.9</v>
      </c>
      <c r="G37" s="56">
        <f t="shared" si="0"/>
        <v>1146528.8</v>
      </c>
      <c r="H37" s="66"/>
    </row>
    <row r="38" spans="1:8" s="28" customFormat="1" ht="14.25" customHeight="1" x14ac:dyDescent="0.2">
      <c r="A38" s="30">
        <v>30</v>
      </c>
      <c r="B38" s="58" t="s">
        <v>33</v>
      </c>
      <c r="C38" s="40">
        <f>'Приложение 4'!L37</f>
        <v>0</v>
      </c>
      <c r="D38" s="40">
        <f>'Приложение 5'!L37</f>
        <v>0</v>
      </c>
      <c r="E38" s="40">
        <f>'Приложение 2'!L37</f>
        <v>221743.2</v>
      </c>
      <c r="F38" s="40">
        <f>'Приложение 3'!V38</f>
        <v>1798015.7</v>
      </c>
      <c r="G38" s="56">
        <f t="shared" si="0"/>
        <v>2019758.9</v>
      </c>
      <c r="H38" s="66"/>
    </row>
    <row r="39" spans="1:8" s="28" customFormat="1" ht="14.25" customHeight="1" x14ac:dyDescent="0.2">
      <c r="A39" s="30">
        <v>31</v>
      </c>
      <c r="B39" s="58" t="s">
        <v>69</v>
      </c>
      <c r="C39" s="40">
        <f>'Приложение 4'!L38</f>
        <v>8.6999999999999993</v>
      </c>
      <c r="D39" s="40">
        <f>'Приложение 5'!L38</f>
        <v>1.9</v>
      </c>
      <c r="E39" s="40">
        <f>'Приложение 2'!L38</f>
        <v>77790.899999999994</v>
      </c>
      <c r="F39" s="40">
        <f>'Приложение 3'!V39</f>
        <v>703607.4</v>
      </c>
      <c r="G39" s="56">
        <f t="shared" si="0"/>
        <v>781408.9</v>
      </c>
      <c r="H39" s="66"/>
    </row>
    <row r="40" spans="1:8" s="28" customFormat="1" ht="14.25" customHeight="1" x14ac:dyDescent="0.2">
      <c r="A40" s="30">
        <v>32</v>
      </c>
      <c r="B40" s="58" t="s">
        <v>70</v>
      </c>
      <c r="C40" s="40">
        <f>'Приложение 4'!L39</f>
        <v>4.3</v>
      </c>
      <c r="D40" s="40">
        <f>'Приложение 5'!L39</f>
        <v>0.9</v>
      </c>
      <c r="E40" s="40">
        <f>'Приложение 2'!L39</f>
        <v>59531.7</v>
      </c>
      <c r="F40" s="40">
        <f>'Приложение 3'!V40</f>
        <v>541122.4</v>
      </c>
      <c r="G40" s="56">
        <f t="shared" si="0"/>
        <v>600659.30000000005</v>
      </c>
      <c r="H40" s="66"/>
    </row>
    <row r="41" spans="1:8" s="28" customFormat="1" ht="14.25" customHeight="1" x14ac:dyDescent="0.2">
      <c r="A41" s="30">
        <v>33</v>
      </c>
      <c r="B41" s="58" t="s">
        <v>23</v>
      </c>
      <c r="C41" s="40">
        <f>'Приложение 4'!L40</f>
        <v>0</v>
      </c>
      <c r="D41" s="40">
        <f>'Приложение 5'!L40</f>
        <v>0</v>
      </c>
      <c r="E41" s="40">
        <f>'Приложение 2'!L40</f>
        <v>32606.799999999999</v>
      </c>
      <c r="F41" s="40">
        <f>'Приложение 3'!V41</f>
        <v>385651.1</v>
      </c>
      <c r="G41" s="56">
        <f t="shared" si="0"/>
        <v>418257.89999999997</v>
      </c>
      <c r="H41" s="66"/>
    </row>
    <row r="42" spans="1:8" s="28" customFormat="1" ht="14.25" customHeight="1" x14ac:dyDescent="0.2">
      <c r="A42" s="30">
        <v>34</v>
      </c>
      <c r="B42" s="58" t="s">
        <v>36</v>
      </c>
      <c r="C42" s="40">
        <f>'Приложение 4'!L41</f>
        <v>3.4</v>
      </c>
      <c r="D42" s="40">
        <f>'Приложение 5'!L41</f>
        <v>0.7</v>
      </c>
      <c r="E42" s="40">
        <f>'Приложение 2'!L41</f>
        <v>69142.100000000006</v>
      </c>
      <c r="F42" s="40">
        <f>'Приложение 3'!V42</f>
        <v>622301.1</v>
      </c>
      <c r="G42" s="56">
        <f t="shared" si="0"/>
        <v>691447.3</v>
      </c>
      <c r="H42" s="66"/>
    </row>
    <row r="43" spans="1:8" s="28" customFormat="1" ht="14.25" customHeight="1" x14ac:dyDescent="0.2">
      <c r="A43" s="30">
        <v>35</v>
      </c>
      <c r="B43" s="58" t="s">
        <v>4</v>
      </c>
      <c r="C43" s="40">
        <f>'Приложение 4'!L42</f>
        <v>0</v>
      </c>
      <c r="D43" s="40">
        <f>'Приложение 5'!L42</f>
        <v>0</v>
      </c>
      <c r="E43" s="40">
        <f>'Приложение 2'!L42</f>
        <v>46122.5</v>
      </c>
      <c r="F43" s="40">
        <f>'Приложение 3'!V43</f>
        <v>495124.7</v>
      </c>
      <c r="G43" s="56">
        <f t="shared" si="0"/>
        <v>541247.19999999995</v>
      </c>
      <c r="H43" s="66"/>
    </row>
    <row r="44" spans="1:8" s="28" customFormat="1" ht="14.25" customHeight="1" x14ac:dyDescent="0.2">
      <c r="A44" s="30">
        <v>36</v>
      </c>
      <c r="B44" s="58" t="s">
        <v>5</v>
      </c>
      <c r="C44" s="40">
        <f>'Приложение 4'!L43</f>
        <v>3.4</v>
      </c>
      <c r="D44" s="40">
        <f>'Приложение 5'!L43</f>
        <v>0.7</v>
      </c>
      <c r="E44" s="40">
        <f>'Приложение 2'!L43</f>
        <v>47004.5</v>
      </c>
      <c r="F44" s="40">
        <f>'Приложение 3'!V44</f>
        <v>477598.8</v>
      </c>
      <c r="G44" s="56">
        <f t="shared" si="0"/>
        <v>524607.4</v>
      </c>
      <c r="H44" s="66"/>
    </row>
    <row r="45" spans="1:8" s="28" customFormat="1" ht="14.25" customHeight="1" x14ac:dyDescent="0.2">
      <c r="A45" s="30">
        <v>37</v>
      </c>
      <c r="B45" s="58" t="s">
        <v>6</v>
      </c>
      <c r="C45" s="40">
        <f>'Приложение 4'!L44</f>
        <v>0</v>
      </c>
      <c r="D45" s="40">
        <f>'Приложение 5'!L44</f>
        <v>0</v>
      </c>
      <c r="E45" s="40">
        <f>'Приложение 2'!L44</f>
        <v>40800.1</v>
      </c>
      <c r="F45" s="40">
        <f>'Приложение 3'!V45</f>
        <v>432257.5</v>
      </c>
      <c r="G45" s="56">
        <f t="shared" si="0"/>
        <v>473057.6</v>
      </c>
      <c r="H45" s="66"/>
    </row>
    <row r="46" spans="1:8" s="28" customFormat="1" ht="14.25" customHeight="1" x14ac:dyDescent="0.2">
      <c r="A46" s="30">
        <v>38</v>
      </c>
      <c r="B46" s="58" t="s">
        <v>37</v>
      </c>
      <c r="C46" s="40">
        <f>'Приложение 4'!L45</f>
        <v>3.5</v>
      </c>
      <c r="D46" s="40">
        <f>'Приложение 5'!L45</f>
        <v>0.7</v>
      </c>
      <c r="E46" s="40">
        <f>'Приложение 2'!L45</f>
        <v>86427.9</v>
      </c>
      <c r="F46" s="40">
        <f>'Приложение 3'!V46</f>
        <v>1240105.5</v>
      </c>
      <c r="G46" s="56">
        <f t="shared" si="0"/>
        <v>1326537.6000000001</v>
      </c>
      <c r="H46" s="66"/>
    </row>
    <row r="47" spans="1:8" s="28" customFormat="1" ht="14.25" customHeight="1" x14ac:dyDescent="0.2">
      <c r="A47" s="30">
        <v>39</v>
      </c>
      <c r="B47" s="58" t="s">
        <v>24</v>
      </c>
      <c r="C47" s="40">
        <f>'Приложение 4'!L46</f>
        <v>0</v>
      </c>
      <c r="D47" s="40">
        <f>'Приложение 5'!L46</f>
        <v>0</v>
      </c>
      <c r="E47" s="40">
        <f>'Приложение 2'!L46</f>
        <v>43847.1</v>
      </c>
      <c r="F47" s="40">
        <f>'Приложение 3'!V47</f>
        <v>462279.7</v>
      </c>
      <c r="G47" s="56">
        <f t="shared" si="0"/>
        <v>506126.8</v>
      </c>
      <c r="H47" s="66"/>
    </row>
    <row r="48" spans="1:8" s="28" customFormat="1" ht="14.25" customHeight="1" x14ac:dyDescent="0.2">
      <c r="A48" s="30">
        <v>40</v>
      </c>
      <c r="B48" s="58" t="s">
        <v>7</v>
      </c>
      <c r="C48" s="40">
        <f>'Приложение 4'!L47</f>
        <v>3.5</v>
      </c>
      <c r="D48" s="40">
        <f>'Приложение 5'!L47</f>
        <v>0.7</v>
      </c>
      <c r="E48" s="40">
        <f>'Приложение 2'!L47</f>
        <v>83455.600000000006</v>
      </c>
      <c r="F48" s="40">
        <f>'Приложение 3'!V48</f>
        <v>862957.5</v>
      </c>
      <c r="G48" s="56">
        <f t="shared" si="0"/>
        <v>946417.3</v>
      </c>
      <c r="H48" s="66"/>
    </row>
    <row r="49" spans="1:8" s="28" customFormat="1" ht="14.25" customHeight="1" x14ac:dyDescent="0.2">
      <c r="A49" s="30">
        <v>41</v>
      </c>
      <c r="B49" s="58" t="s">
        <v>8</v>
      </c>
      <c r="C49" s="40">
        <f>'Приложение 4'!L48</f>
        <v>3.5</v>
      </c>
      <c r="D49" s="40">
        <f>'Приложение 5'!L48</f>
        <v>0.7</v>
      </c>
      <c r="E49" s="40">
        <f>'Приложение 2'!L48</f>
        <v>33367.300000000003</v>
      </c>
      <c r="F49" s="40">
        <f>'Приложение 3'!V49</f>
        <v>337019.5</v>
      </c>
      <c r="G49" s="56">
        <f t="shared" si="0"/>
        <v>370391</v>
      </c>
      <c r="H49" s="66"/>
    </row>
    <row r="50" spans="1:8" s="28" customFormat="1" ht="14.25" customHeight="1" x14ac:dyDescent="0.2">
      <c r="A50" s="30">
        <v>42</v>
      </c>
      <c r="B50" s="58" t="s">
        <v>61</v>
      </c>
      <c r="C50" s="40">
        <f>'Приложение 4'!L49</f>
        <v>0</v>
      </c>
      <c r="D50" s="40">
        <f>'Приложение 5'!L49</f>
        <v>0</v>
      </c>
      <c r="E50" s="40">
        <f>'Приложение 2'!L49</f>
        <v>194830.5</v>
      </c>
      <c r="F50" s="40">
        <f>'Приложение 3'!V50</f>
        <v>1875426.5</v>
      </c>
      <c r="G50" s="56">
        <f t="shared" si="0"/>
        <v>2070257</v>
      </c>
      <c r="H50" s="66"/>
    </row>
    <row r="51" spans="1:8" s="28" customFormat="1" ht="14.25" customHeight="1" x14ac:dyDescent="0.2">
      <c r="A51" s="30">
        <v>43</v>
      </c>
      <c r="B51" s="58" t="s">
        <v>25</v>
      </c>
      <c r="C51" s="40">
        <f>'Приложение 4'!L50</f>
        <v>3.4</v>
      </c>
      <c r="D51" s="40">
        <f>'Приложение 5'!L50</f>
        <v>0.7</v>
      </c>
      <c r="E51" s="40">
        <f>'Приложение 2'!L50</f>
        <v>33618.300000000003</v>
      </c>
      <c r="F51" s="40">
        <f>'Приложение 3'!V51</f>
        <v>424995.2</v>
      </c>
      <c r="G51" s="56">
        <f t="shared" si="0"/>
        <v>458617.60000000003</v>
      </c>
      <c r="H51" s="66"/>
    </row>
    <row r="52" spans="1:8" s="28" customFormat="1" ht="14.25" customHeight="1" x14ac:dyDescent="0.2">
      <c r="A52" s="30">
        <v>44</v>
      </c>
      <c r="B52" s="58" t="s">
        <v>9</v>
      </c>
      <c r="C52" s="40">
        <f>'Приложение 4'!L51</f>
        <v>0</v>
      </c>
      <c r="D52" s="40">
        <f>'Приложение 5'!L51</f>
        <v>0</v>
      </c>
      <c r="E52" s="40">
        <f>'Приложение 2'!L51</f>
        <v>39590.9</v>
      </c>
      <c r="F52" s="40">
        <f>'Приложение 3'!V52</f>
        <v>379780.7</v>
      </c>
      <c r="G52" s="56">
        <f t="shared" si="0"/>
        <v>419371.60000000003</v>
      </c>
      <c r="H52" s="66"/>
    </row>
    <row r="53" spans="1:8" s="28" customFormat="1" ht="14.25" customHeight="1" x14ac:dyDescent="0.2">
      <c r="A53" s="30">
        <v>45</v>
      </c>
      <c r="B53" s="58" t="s">
        <v>62</v>
      </c>
      <c r="C53" s="40">
        <f>'Приложение 4'!L52</f>
        <v>4.5</v>
      </c>
      <c r="D53" s="40">
        <f>'Приложение 5'!L52</f>
        <v>1</v>
      </c>
      <c r="E53" s="40">
        <f>'Приложение 2'!L52</f>
        <v>148474</v>
      </c>
      <c r="F53" s="40">
        <f>'Приложение 3'!V53</f>
        <v>1625190</v>
      </c>
      <c r="G53" s="56">
        <f t="shared" si="0"/>
        <v>1773669.5</v>
      </c>
      <c r="H53" s="66"/>
    </row>
    <row r="54" spans="1:8" s="28" customFormat="1" ht="14.25" customHeight="1" x14ac:dyDescent="0.2">
      <c r="A54" s="30">
        <v>46</v>
      </c>
      <c r="B54" s="58" t="s">
        <v>43</v>
      </c>
      <c r="C54" s="40">
        <f>'Приложение 4'!L53</f>
        <v>3.8</v>
      </c>
      <c r="D54" s="40">
        <f>'Приложение 5'!L53</f>
        <v>0.8</v>
      </c>
      <c r="E54" s="40">
        <f>'Приложение 2'!L53</f>
        <v>43696.9</v>
      </c>
      <c r="F54" s="40">
        <f>'Приложение 3'!V54</f>
        <v>476349.2</v>
      </c>
      <c r="G54" s="56">
        <f t="shared" si="0"/>
        <v>520050.7</v>
      </c>
      <c r="H54" s="66"/>
    </row>
    <row r="55" spans="1:8" s="28" customFormat="1" ht="14.25" customHeight="1" x14ac:dyDescent="0.2">
      <c r="A55" s="30">
        <v>47</v>
      </c>
      <c r="B55" s="58" t="s">
        <v>10</v>
      </c>
      <c r="C55" s="40">
        <f>'Приложение 4'!L54</f>
        <v>0</v>
      </c>
      <c r="D55" s="40">
        <f>'Приложение 5'!L54</f>
        <v>0</v>
      </c>
      <c r="E55" s="40">
        <f>'Приложение 2'!L54</f>
        <v>19775.400000000001</v>
      </c>
      <c r="F55" s="40">
        <f>'Приложение 3'!V55</f>
        <v>207483.6</v>
      </c>
      <c r="G55" s="56">
        <f t="shared" si="0"/>
        <v>227259</v>
      </c>
      <c r="H55" s="66"/>
    </row>
    <row r="56" spans="1:8" s="28" customFormat="1" ht="14.25" customHeight="1" x14ac:dyDescent="0.2">
      <c r="A56" s="30">
        <v>48</v>
      </c>
      <c r="B56" s="58" t="s">
        <v>51</v>
      </c>
      <c r="C56" s="40">
        <f>'Приложение 4'!L55</f>
        <v>8</v>
      </c>
      <c r="D56" s="40">
        <f>'Приложение 5'!L55</f>
        <v>1.7</v>
      </c>
      <c r="E56" s="40">
        <f>'Приложение 2'!L55</f>
        <v>48118.3</v>
      </c>
      <c r="F56" s="40">
        <f>'Приложение 3'!V56</f>
        <v>489352.7</v>
      </c>
      <c r="G56" s="56">
        <f t="shared" si="0"/>
        <v>537480.69999999995</v>
      </c>
      <c r="H56" s="66"/>
    </row>
    <row r="57" spans="1:8" s="28" customFormat="1" ht="14.25" customHeight="1" x14ac:dyDescent="0.2">
      <c r="A57" s="30">
        <v>49</v>
      </c>
      <c r="B57" s="58" t="s">
        <v>11</v>
      </c>
      <c r="C57" s="40">
        <f>'Приложение 4'!L56</f>
        <v>0</v>
      </c>
      <c r="D57" s="40">
        <f>'Приложение 5'!L56</f>
        <v>0</v>
      </c>
      <c r="E57" s="40">
        <f>'Приложение 2'!L56</f>
        <v>44302.5</v>
      </c>
      <c r="F57" s="40">
        <f>'Приложение 3'!V57</f>
        <v>444103.9</v>
      </c>
      <c r="G57" s="56">
        <f t="shared" si="0"/>
        <v>488406.4</v>
      </c>
      <c r="H57" s="66"/>
    </row>
    <row r="58" spans="1:8" s="64" customFormat="1" ht="14.25" customHeight="1" x14ac:dyDescent="0.2">
      <c r="A58" s="62">
        <v>50</v>
      </c>
      <c r="B58" s="63" t="s">
        <v>26</v>
      </c>
      <c r="C58" s="56">
        <f>'Приложение 4'!L57</f>
        <v>6.9</v>
      </c>
      <c r="D58" s="56">
        <f>'Приложение 5'!L57</f>
        <v>1.5</v>
      </c>
      <c r="E58" s="56">
        <f>'Приложение 2'!L57</f>
        <v>36381.699999999997</v>
      </c>
      <c r="F58" s="56">
        <f>'Приложение 3'!V58</f>
        <v>473244.8</v>
      </c>
      <c r="G58" s="56">
        <f t="shared" si="0"/>
        <v>509634.89999999997</v>
      </c>
      <c r="H58" s="66"/>
    </row>
    <row r="59" spans="1:8" s="28" customFormat="1" ht="14.25" customHeight="1" x14ac:dyDescent="0.2">
      <c r="A59" s="30">
        <v>51</v>
      </c>
      <c r="B59" s="58" t="s">
        <v>12</v>
      </c>
      <c r="C59" s="40">
        <f>'Приложение 4'!L58</f>
        <v>0</v>
      </c>
      <c r="D59" s="40">
        <f>'Приложение 5'!L58</f>
        <v>0</v>
      </c>
      <c r="E59" s="40">
        <f>'Приложение 2'!L58</f>
        <v>39095</v>
      </c>
      <c r="F59" s="40">
        <f>'Приложение 3'!V59</f>
        <v>427988.2</v>
      </c>
      <c r="G59" s="56">
        <f t="shared" si="0"/>
        <v>467083.2</v>
      </c>
      <c r="H59" s="66"/>
    </row>
    <row r="60" spans="1:8" s="28" customFormat="1" ht="14.25" customHeight="1" x14ac:dyDescent="0.2">
      <c r="A60" s="30">
        <v>52</v>
      </c>
      <c r="B60" s="58" t="s">
        <v>72</v>
      </c>
      <c r="C60" s="40">
        <f>'Приложение 4'!L59</f>
        <v>0</v>
      </c>
      <c r="D60" s="40">
        <f>'Приложение 5'!L59</f>
        <v>0</v>
      </c>
      <c r="E60" s="40">
        <f>'Приложение 2'!L59</f>
        <v>7771.2</v>
      </c>
      <c r="F60" s="40">
        <f>'Приложение 3'!V60</f>
        <v>79587.199999999997</v>
      </c>
      <c r="G60" s="56">
        <f t="shared" si="0"/>
        <v>87358.399999999994</v>
      </c>
      <c r="H60" s="66"/>
    </row>
    <row r="61" spans="1:8" s="28" customFormat="1" ht="14.25" customHeight="1" x14ac:dyDescent="0.2">
      <c r="A61" s="30">
        <v>53</v>
      </c>
      <c r="B61" s="58" t="s">
        <v>13</v>
      </c>
      <c r="C61" s="40">
        <f>'Приложение 4'!L60</f>
        <v>0</v>
      </c>
      <c r="D61" s="40">
        <f>'Приложение 5'!L60</f>
        <v>0</v>
      </c>
      <c r="E61" s="40">
        <f>'Приложение 2'!L60</f>
        <v>189246.7</v>
      </c>
      <c r="F61" s="40">
        <f>'Приложение 3'!V61</f>
        <v>2321012.7000000002</v>
      </c>
      <c r="G61" s="56">
        <f t="shared" si="0"/>
        <v>2510259.4000000004</v>
      </c>
      <c r="H61" s="66"/>
    </row>
    <row r="62" spans="1:8" s="28" customFormat="1" ht="14.25" customHeight="1" x14ac:dyDescent="0.2">
      <c r="A62" s="30">
        <v>54</v>
      </c>
      <c r="B62" s="58" t="s">
        <v>27</v>
      </c>
      <c r="C62" s="40">
        <f>'Приложение 4'!L61</f>
        <v>4.8</v>
      </c>
      <c r="D62" s="40">
        <f>'Приложение 5'!L61</f>
        <v>1</v>
      </c>
      <c r="E62" s="40">
        <f>'Приложение 2'!L61</f>
        <v>22477</v>
      </c>
      <c r="F62" s="40">
        <f>'Приложение 3'!V62</f>
        <v>362215.8</v>
      </c>
      <c r="G62" s="56">
        <f t="shared" si="0"/>
        <v>384698.6</v>
      </c>
      <c r="H62" s="66"/>
    </row>
    <row r="63" spans="1:8" s="28" customFormat="1" ht="14.25" customHeight="1" x14ac:dyDescent="0.2">
      <c r="A63" s="30">
        <v>55</v>
      </c>
      <c r="B63" s="58" t="s">
        <v>44</v>
      </c>
      <c r="C63" s="40">
        <f>'Приложение 4'!L62</f>
        <v>3.4</v>
      </c>
      <c r="D63" s="40">
        <f>'Приложение 5'!L62</f>
        <v>0.7</v>
      </c>
      <c r="E63" s="40">
        <f>'Приложение 2'!L62</f>
        <v>78256.2</v>
      </c>
      <c r="F63" s="40">
        <f>'Приложение 3'!V63</f>
        <v>844172.9</v>
      </c>
      <c r="G63" s="56">
        <f t="shared" si="0"/>
        <v>922433.20000000007</v>
      </c>
      <c r="H63" s="66"/>
    </row>
    <row r="64" spans="1:8" s="28" customFormat="1" ht="14.25" customHeight="1" x14ac:dyDescent="0.2">
      <c r="A64" s="30">
        <v>56</v>
      </c>
      <c r="B64" s="58" t="s">
        <v>28</v>
      </c>
      <c r="C64" s="40">
        <f>'Приложение 4'!L63</f>
        <v>0</v>
      </c>
      <c r="D64" s="40">
        <f>'Приложение 5'!L63</f>
        <v>0</v>
      </c>
      <c r="E64" s="40">
        <f>'Приложение 2'!L63</f>
        <v>19437.3</v>
      </c>
      <c r="F64" s="40">
        <f>'Приложение 3'!V64</f>
        <v>192779.5</v>
      </c>
      <c r="G64" s="56">
        <f t="shared" si="0"/>
        <v>212216.8</v>
      </c>
      <c r="H64" s="66"/>
    </row>
    <row r="65" spans="1:8" s="28" customFormat="1" ht="14.25" customHeight="1" x14ac:dyDescent="0.2">
      <c r="A65" s="30">
        <v>57</v>
      </c>
      <c r="B65" s="58" t="s">
        <v>63</v>
      </c>
      <c r="C65" s="40">
        <f>'Приложение 4'!L64</f>
        <v>0</v>
      </c>
      <c r="D65" s="40">
        <f>'Приложение 5'!L64</f>
        <v>0</v>
      </c>
      <c r="E65" s="40">
        <f>'Приложение 2'!L64</f>
        <v>151182.70000000001</v>
      </c>
      <c r="F65" s="40">
        <f>'Приложение 3'!V65</f>
        <v>1502254.3</v>
      </c>
      <c r="G65" s="56">
        <f t="shared" si="0"/>
        <v>1653437</v>
      </c>
      <c r="H65" s="66"/>
    </row>
    <row r="66" spans="1:8" s="28" customFormat="1" ht="14.25" customHeight="1" x14ac:dyDescent="0.2">
      <c r="A66" s="30">
        <v>58</v>
      </c>
      <c r="B66" s="58" t="s">
        <v>64</v>
      </c>
      <c r="C66" s="40">
        <f>'Приложение 4'!L65</f>
        <v>0</v>
      </c>
      <c r="D66" s="40">
        <f>'Приложение 5'!L65</f>
        <v>0</v>
      </c>
      <c r="E66" s="40">
        <f>'Приложение 2'!L65</f>
        <v>127685.6</v>
      </c>
      <c r="F66" s="40">
        <f>'Приложение 3'!V66</f>
        <v>1176257.6000000001</v>
      </c>
      <c r="G66" s="56">
        <f t="shared" si="0"/>
        <v>1303943.2000000002</v>
      </c>
      <c r="H66" s="66"/>
    </row>
    <row r="67" spans="1:8" s="28" customFormat="1" ht="14.25" customHeight="1" x14ac:dyDescent="0.2">
      <c r="A67" s="30">
        <v>59</v>
      </c>
      <c r="B67" s="58" t="s">
        <v>45</v>
      </c>
      <c r="C67" s="40">
        <f>'Приложение 4'!L66</f>
        <v>8</v>
      </c>
      <c r="D67" s="40">
        <f>'Приложение 5'!L66</f>
        <v>1.7</v>
      </c>
      <c r="E67" s="40">
        <f>'Приложение 2'!L66</f>
        <v>120429.1</v>
      </c>
      <c r="F67" s="40">
        <f>'Приложение 3'!V67</f>
        <v>1310688.8</v>
      </c>
      <c r="G67" s="56">
        <f t="shared" si="0"/>
        <v>1431127.6</v>
      </c>
      <c r="H67" s="66"/>
    </row>
    <row r="68" spans="1:8" s="28" customFormat="1" ht="14.25" customHeight="1" x14ac:dyDescent="0.2">
      <c r="A68" s="30">
        <v>60</v>
      </c>
      <c r="B68" s="58" t="s">
        <v>14</v>
      </c>
      <c r="C68" s="40">
        <f>'Приложение 4'!L67</f>
        <v>34.1</v>
      </c>
      <c r="D68" s="40">
        <f>'Приложение 5'!L67</f>
        <v>4.4000000000000004</v>
      </c>
      <c r="E68" s="40">
        <f>'Приложение 2'!L67</f>
        <v>26120.2</v>
      </c>
      <c r="F68" s="40">
        <f>'Приложение 3'!V68</f>
        <v>272884.3</v>
      </c>
      <c r="G68" s="56">
        <f t="shared" si="0"/>
        <v>299043</v>
      </c>
      <c r="H68" s="66"/>
    </row>
    <row r="69" spans="1:8" s="28" customFormat="1" ht="14.25" customHeight="1" x14ac:dyDescent="0.2">
      <c r="A69" s="30">
        <v>61</v>
      </c>
      <c r="B69" s="58" t="s">
        <v>46</v>
      </c>
      <c r="C69" s="40">
        <f>'Приложение 4'!L68</f>
        <v>0</v>
      </c>
      <c r="D69" s="40">
        <f>'Приложение 5'!L68</f>
        <v>0</v>
      </c>
      <c r="E69" s="40">
        <f>'Приложение 2'!L68</f>
        <v>49477.9</v>
      </c>
      <c r="F69" s="40">
        <f>'Приложение 3'!V69</f>
        <v>514741.9</v>
      </c>
      <c r="G69" s="56">
        <f t="shared" si="0"/>
        <v>564219.80000000005</v>
      </c>
      <c r="H69" s="66"/>
    </row>
    <row r="70" spans="1:8" s="28" customFormat="1" ht="14.25" customHeight="1" x14ac:dyDescent="0.2">
      <c r="A70" s="30">
        <v>62</v>
      </c>
      <c r="B70" s="58" t="s">
        <v>29</v>
      </c>
      <c r="C70" s="40">
        <f>'Приложение 4'!L69</f>
        <v>3.4</v>
      </c>
      <c r="D70" s="40">
        <f>'Приложение 5'!L69</f>
        <v>0.7</v>
      </c>
      <c r="E70" s="40">
        <f>'Приложение 2'!L69</f>
        <v>21048.2</v>
      </c>
      <c r="F70" s="40">
        <f>'Приложение 3'!V70</f>
        <v>231201.7</v>
      </c>
      <c r="G70" s="56">
        <f t="shared" ref="G70:G94" si="1">C70+D70+E70+F70</f>
        <v>252254</v>
      </c>
      <c r="H70" s="66"/>
    </row>
    <row r="71" spans="1:8" s="28" customFormat="1" ht="14.25" customHeight="1" x14ac:dyDescent="0.2">
      <c r="A71" s="30">
        <v>63</v>
      </c>
      <c r="B71" s="58" t="s">
        <v>38</v>
      </c>
      <c r="C71" s="40">
        <f>'Приложение 4'!L70</f>
        <v>0</v>
      </c>
      <c r="D71" s="40">
        <f>'Приложение 5'!L70</f>
        <v>0</v>
      </c>
      <c r="E71" s="40">
        <f>'Приложение 2'!L70</f>
        <v>201141.5</v>
      </c>
      <c r="F71" s="40">
        <f>'Приложение 3'!V71</f>
        <v>1884648.3</v>
      </c>
      <c r="G71" s="56">
        <f t="shared" si="1"/>
        <v>2085789.8</v>
      </c>
      <c r="H71" s="66"/>
    </row>
    <row r="72" spans="1:8" s="28" customFormat="1" ht="14.25" customHeight="1" x14ac:dyDescent="0.2">
      <c r="A72" s="30">
        <v>64</v>
      </c>
      <c r="B72" s="58" t="s">
        <v>15</v>
      </c>
      <c r="C72" s="40">
        <f>'Приложение 4'!L71</f>
        <v>3.5</v>
      </c>
      <c r="D72" s="40">
        <f>'Приложение 5'!L71</f>
        <v>0.7</v>
      </c>
      <c r="E72" s="40">
        <f>'Приложение 2'!L71</f>
        <v>33507.9</v>
      </c>
      <c r="F72" s="40">
        <f>'Приложение 3'!V72</f>
        <v>370750.6</v>
      </c>
      <c r="G72" s="56">
        <f t="shared" si="1"/>
        <v>404262.69999999995</v>
      </c>
      <c r="H72" s="66"/>
    </row>
    <row r="73" spans="1:8" s="28" customFormat="1" ht="14.25" customHeight="1" x14ac:dyDescent="0.2">
      <c r="A73" s="30">
        <v>65</v>
      </c>
      <c r="B73" s="58" t="s">
        <v>48</v>
      </c>
      <c r="C73" s="40">
        <f>'Приложение 4'!L72</f>
        <v>3.4</v>
      </c>
      <c r="D73" s="40">
        <f>'Приложение 5'!L72</f>
        <v>4.4000000000000004</v>
      </c>
      <c r="E73" s="40">
        <f>'Приложение 2'!L72</f>
        <v>109441.2</v>
      </c>
      <c r="F73" s="40">
        <f>'Приложение 3'!V73</f>
        <v>1140464.8999999999</v>
      </c>
      <c r="G73" s="56">
        <f t="shared" si="1"/>
        <v>1249913.8999999999</v>
      </c>
      <c r="H73" s="66"/>
    </row>
    <row r="74" spans="1:8" s="28" customFormat="1" ht="14.25" customHeight="1" x14ac:dyDescent="0.2">
      <c r="A74" s="30">
        <v>66</v>
      </c>
      <c r="B74" s="58" t="s">
        <v>49</v>
      </c>
      <c r="C74" s="40">
        <f>'Приложение 4'!L73</f>
        <v>0</v>
      </c>
      <c r="D74" s="40">
        <f>'Приложение 5'!L73</f>
        <v>0</v>
      </c>
      <c r="E74" s="40">
        <f>'Приложение 2'!L73</f>
        <v>107745.5</v>
      </c>
      <c r="F74" s="40">
        <f>'Приложение 3'!V74</f>
        <v>1062536.2</v>
      </c>
      <c r="G74" s="56">
        <f t="shared" si="1"/>
        <v>1170281.7</v>
      </c>
      <c r="H74" s="66"/>
    </row>
    <row r="75" spans="1:8" s="28" customFormat="1" ht="14.25" customHeight="1" x14ac:dyDescent="0.2">
      <c r="A75" s="30">
        <v>67</v>
      </c>
      <c r="B75" s="58" t="s">
        <v>73</v>
      </c>
      <c r="C75" s="40">
        <f>'Приложение 4'!L74</f>
        <v>0</v>
      </c>
      <c r="D75" s="40">
        <f>'Приложение 5'!L74</f>
        <v>0</v>
      </c>
      <c r="E75" s="40">
        <f>'Приложение 2'!L74</f>
        <v>31995.8</v>
      </c>
      <c r="F75" s="40">
        <f>'Приложение 3'!V75</f>
        <v>335908.2</v>
      </c>
      <c r="G75" s="56">
        <f t="shared" si="1"/>
        <v>367904</v>
      </c>
      <c r="H75" s="66"/>
    </row>
    <row r="76" spans="1:8" s="28" customFormat="1" ht="14.25" customHeight="1" x14ac:dyDescent="0.2">
      <c r="A76" s="30">
        <v>68</v>
      </c>
      <c r="B76" s="58" t="s">
        <v>52</v>
      </c>
      <c r="C76" s="40">
        <f>'Приложение 4'!L75</f>
        <v>0</v>
      </c>
      <c r="D76" s="40">
        <f>'Приложение 5'!L75</f>
        <v>0</v>
      </c>
      <c r="E76" s="40">
        <f>'Приложение 2'!L75</f>
        <v>179125.7</v>
      </c>
      <c r="F76" s="40">
        <f>'Приложение 3'!V76</f>
        <v>1936267.4</v>
      </c>
      <c r="G76" s="56">
        <f t="shared" si="1"/>
        <v>2115393.1</v>
      </c>
      <c r="H76" s="66"/>
    </row>
    <row r="77" spans="1:8" s="28" customFormat="1" ht="14.25" customHeight="1" x14ac:dyDescent="0.2">
      <c r="A77" s="30">
        <v>69</v>
      </c>
      <c r="B77" s="58" t="s">
        <v>16</v>
      </c>
      <c r="C77" s="40">
        <f>'Приложение 4'!L76</f>
        <v>3.4</v>
      </c>
      <c r="D77" s="40">
        <f>'Приложение 5'!L76</f>
        <v>0.7</v>
      </c>
      <c r="E77" s="40">
        <f>'Приложение 2'!L76</f>
        <v>30693.8</v>
      </c>
      <c r="F77" s="40">
        <f>'Приложение 3'!V77</f>
        <v>300077</v>
      </c>
      <c r="G77" s="56">
        <f t="shared" si="1"/>
        <v>330774.90000000002</v>
      </c>
      <c r="H77" s="66"/>
    </row>
    <row r="78" spans="1:8" s="28" customFormat="1" ht="14.25" customHeight="1" x14ac:dyDescent="0.2">
      <c r="A78" s="30">
        <v>70</v>
      </c>
      <c r="B78" s="58" t="s">
        <v>17</v>
      </c>
      <c r="C78" s="40">
        <f>'Приложение 4'!L77</f>
        <v>0</v>
      </c>
      <c r="D78" s="40">
        <f>'Приложение 5'!L77</f>
        <v>0</v>
      </c>
      <c r="E78" s="40">
        <f>'Приложение 2'!L77</f>
        <v>41182.699999999997</v>
      </c>
      <c r="F78" s="40">
        <f>'Приложение 3'!V78</f>
        <v>391874</v>
      </c>
      <c r="G78" s="56">
        <f t="shared" si="1"/>
        <v>433056.7</v>
      </c>
      <c r="H78" s="66"/>
    </row>
    <row r="79" spans="1:8" s="28" customFormat="1" ht="14.25" customHeight="1" x14ac:dyDescent="0.2">
      <c r="A79" s="30">
        <v>71</v>
      </c>
      <c r="B79" s="58" t="s">
        <v>18</v>
      </c>
      <c r="C79" s="40">
        <f>'Приложение 4'!L78</f>
        <v>0</v>
      </c>
      <c r="D79" s="40">
        <f>'Приложение 5'!L78</f>
        <v>0</v>
      </c>
      <c r="E79" s="40">
        <f>'Приложение 2'!L78</f>
        <v>42443.7</v>
      </c>
      <c r="F79" s="40">
        <f>'Приложение 3'!V79</f>
        <v>434531</v>
      </c>
      <c r="G79" s="56">
        <f t="shared" si="1"/>
        <v>476974.7</v>
      </c>
      <c r="H79" s="66"/>
    </row>
    <row r="80" spans="1:8" s="28" customFormat="1" ht="14.25" customHeight="1" x14ac:dyDescent="0.2">
      <c r="A80" s="30">
        <v>72</v>
      </c>
      <c r="B80" s="58" t="s">
        <v>65</v>
      </c>
      <c r="C80" s="40">
        <f>'Приложение 4'!L79</f>
        <v>4.7</v>
      </c>
      <c r="D80" s="40">
        <f>'Приложение 5'!L79</f>
        <v>1</v>
      </c>
      <c r="E80" s="40">
        <f>'Приложение 2'!L79</f>
        <v>60085.8</v>
      </c>
      <c r="F80" s="40">
        <f>'Приложение 3'!V80</f>
        <v>584230.5</v>
      </c>
      <c r="G80" s="56">
        <f t="shared" si="1"/>
        <v>644322</v>
      </c>
      <c r="H80" s="66"/>
    </row>
    <row r="81" spans="1:8" s="28" customFormat="1" ht="14.25" customHeight="1" x14ac:dyDescent="0.2">
      <c r="A81" s="30">
        <v>73</v>
      </c>
      <c r="B81" s="58" t="s">
        <v>19</v>
      </c>
      <c r="C81" s="40">
        <f>'Приложение 4'!L80</f>
        <v>0</v>
      </c>
      <c r="D81" s="40">
        <f>'Приложение 5'!L80</f>
        <v>0</v>
      </c>
      <c r="E81" s="40">
        <f>'Приложение 2'!L80</f>
        <v>49224.3</v>
      </c>
      <c r="F81" s="40">
        <f>'Приложение 3'!V81</f>
        <v>469631.8</v>
      </c>
      <c r="G81" s="56">
        <f t="shared" si="1"/>
        <v>518856.1</v>
      </c>
      <c r="H81" s="66"/>
    </row>
    <row r="82" spans="1:8" s="28" customFormat="1" ht="14.25" customHeight="1" x14ac:dyDescent="0.2">
      <c r="A82" s="30">
        <v>74</v>
      </c>
      <c r="B82" s="58" t="s">
        <v>53</v>
      </c>
      <c r="C82" s="40">
        <f>'Приложение 4'!L81</f>
        <v>4</v>
      </c>
      <c r="D82" s="40">
        <f>'Приложение 5'!L81</f>
        <v>0.9</v>
      </c>
      <c r="E82" s="40">
        <f>'Приложение 2'!L81</f>
        <v>92874.9</v>
      </c>
      <c r="F82" s="40">
        <f>'Приложение 3'!V82</f>
        <v>1002788.8</v>
      </c>
      <c r="G82" s="56">
        <f t="shared" si="1"/>
        <v>1095668.6000000001</v>
      </c>
      <c r="H82" s="66"/>
    </row>
    <row r="83" spans="1:8" s="28" customFormat="1" ht="14.25" customHeight="1" x14ac:dyDescent="0.2">
      <c r="A83" s="30">
        <v>75</v>
      </c>
      <c r="B83" s="58" t="s">
        <v>50</v>
      </c>
      <c r="C83" s="40">
        <f>'Приложение 4'!L82</f>
        <v>3.5</v>
      </c>
      <c r="D83" s="40">
        <f>'Приложение 5'!L82</f>
        <v>0.7</v>
      </c>
      <c r="E83" s="40">
        <f>'Приложение 2'!L82</f>
        <v>46279.9</v>
      </c>
      <c r="F83" s="40">
        <f>'Приложение 3'!V83</f>
        <v>486879.6</v>
      </c>
      <c r="G83" s="56">
        <f t="shared" si="1"/>
        <v>533163.69999999995</v>
      </c>
      <c r="H83" s="66"/>
    </row>
    <row r="84" spans="1:8" s="28" customFormat="1" ht="14.25" customHeight="1" x14ac:dyDescent="0.2">
      <c r="A84" s="30">
        <v>76</v>
      </c>
      <c r="B84" s="58" t="s">
        <v>54</v>
      </c>
      <c r="C84" s="40">
        <f>'Приложение 4'!L83</f>
        <v>7.9</v>
      </c>
      <c r="D84" s="40">
        <f>'Приложение 5'!L83</f>
        <v>1.7</v>
      </c>
      <c r="E84" s="40">
        <f>'Приложение 2'!L83</f>
        <v>184934.2</v>
      </c>
      <c r="F84" s="40">
        <f>'Приложение 3'!V84</f>
        <v>1817585.8</v>
      </c>
      <c r="G84" s="56">
        <f t="shared" si="1"/>
        <v>2002529.6</v>
      </c>
      <c r="H84" s="66"/>
    </row>
    <row r="85" spans="1:8" s="28" customFormat="1" ht="14.25" customHeight="1" x14ac:dyDescent="0.2">
      <c r="A85" s="30">
        <v>77</v>
      </c>
      <c r="B85" s="58" t="s">
        <v>20</v>
      </c>
      <c r="C85" s="40">
        <f>'Приложение 4'!L84</f>
        <v>0</v>
      </c>
      <c r="D85" s="40">
        <f>'Приложение 5'!L84</f>
        <v>0</v>
      </c>
      <c r="E85" s="40">
        <f>'Приложение 2'!L84</f>
        <v>37976.300000000003</v>
      </c>
      <c r="F85" s="40">
        <f>'Приложение 3'!V85</f>
        <v>376779.7</v>
      </c>
      <c r="G85" s="56">
        <f t="shared" si="1"/>
        <v>414756</v>
      </c>
      <c r="H85" s="66"/>
    </row>
    <row r="86" spans="1:8" s="28" customFormat="1" ht="14.25" customHeight="1" x14ac:dyDescent="0.2">
      <c r="A86" s="30">
        <v>78</v>
      </c>
      <c r="B86" s="58" t="s">
        <v>112</v>
      </c>
      <c r="C86" s="40">
        <f>'Приложение 4'!L85</f>
        <v>17.2</v>
      </c>
      <c r="D86" s="40">
        <f>'Приложение 5'!L85</f>
        <v>3.7</v>
      </c>
      <c r="E86" s="40">
        <f>'Приложение 2'!L85</f>
        <v>232710.9</v>
      </c>
      <c r="F86" s="40">
        <f>'Приложение 3'!V86</f>
        <v>3142530.4</v>
      </c>
      <c r="G86" s="56">
        <f t="shared" si="1"/>
        <v>3375262.1999999997</v>
      </c>
      <c r="H86" s="66"/>
    </row>
    <row r="87" spans="1:8" s="28" customFormat="1" ht="14.25" customHeight="1" x14ac:dyDescent="0.2">
      <c r="A87" s="30">
        <v>79</v>
      </c>
      <c r="B87" s="58" t="s">
        <v>113</v>
      </c>
      <c r="C87" s="40">
        <f>'Приложение 4'!L86</f>
        <v>0</v>
      </c>
      <c r="D87" s="40">
        <f>'Приложение 5'!L86</f>
        <v>0</v>
      </c>
      <c r="E87" s="40">
        <f>'Приложение 2'!L86</f>
        <v>100851.8</v>
      </c>
      <c r="F87" s="40">
        <f>'Приложение 3'!V87</f>
        <v>1405560</v>
      </c>
      <c r="G87" s="56">
        <f t="shared" si="1"/>
        <v>1506411.8</v>
      </c>
      <c r="H87" s="66"/>
    </row>
    <row r="88" spans="1:8" s="28" customFormat="1" ht="14.25" customHeight="1" x14ac:dyDescent="0.2">
      <c r="A88" s="30">
        <v>80</v>
      </c>
      <c r="B88" s="58" t="s">
        <v>86</v>
      </c>
      <c r="C88" s="40">
        <f>'Приложение 4'!L87</f>
        <v>6.9</v>
      </c>
      <c r="D88" s="40">
        <f>'Приложение 5'!L87</f>
        <v>1.5</v>
      </c>
      <c r="E88" s="40">
        <f>'Приложение 2'!L87</f>
        <v>20199.599999999999</v>
      </c>
      <c r="F88" s="40">
        <f>'Приложение 3'!V88</f>
        <v>210273.1</v>
      </c>
      <c r="G88" s="56">
        <f t="shared" si="1"/>
        <v>230481.1</v>
      </c>
      <c r="H88" s="66"/>
    </row>
    <row r="89" spans="1:8" s="28" customFormat="1" ht="14.25" customHeight="1" x14ac:dyDescent="0.2">
      <c r="A89" s="30">
        <v>81</v>
      </c>
      <c r="B89" s="58" t="s">
        <v>74</v>
      </c>
      <c r="C89" s="40">
        <f>'Приложение 4'!L88</f>
        <v>0</v>
      </c>
      <c r="D89" s="40">
        <f>'Приложение 5'!L88</f>
        <v>0</v>
      </c>
      <c r="E89" s="40">
        <f>'Приложение 2'!L88</f>
        <v>13435.9</v>
      </c>
      <c r="F89" s="40">
        <f>'Приложение 3'!V89</f>
        <v>113430.9</v>
      </c>
      <c r="G89" s="56">
        <f t="shared" si="1"/>
        <v>126866.79999999999</v>
      </c>
      <c r="H89" s="66"/>
    </row>
    <row r="90" spans="1:8" s="28" customFormat="1" ht="14.25" customHeight="1" x14ac:dyDescent="0.2">
      <c r="A90" s="30">
        <v>82</v>
      </c>
      <c r="B90" s="58" t="s">
        <v>87</v>
      </c>
      <c r="C90" s="40">
        <f>'Приложение 4'!L89</f>
        <v>0</v>
      </c>
      <c r="D90" s="40">
        <f>'Приложение 5'!L89</f>
        <v>0</v>
      </c>
      <c r="E90" s="40">
        <f>'Приложение 2'!L89</f>
        <v>3337</v>
      </c>
      <c r="F90" s="40">
        <f>'Приложение 3'!V90</f>
        <v>27954.400000000001</v>
      </c>
      <c r="G90" s="56">
        <f t="shared" si="1"/>
        <v>31291.4</v>
      </c>
      <c r="H90" s="66"/>
    </row>
    <row r="91" spans="1:8" s="28" customFormat="1" ht="14.25" customHeight="1" x14ac:dyDescent="0.2">
      <c r="A91" s="30">
        <v>83</v>
      </c>
      <c r="B91" s="58" t="s">
        <v>114</v>
      </c>
      <c r="C91" s="40">
        <f>'Приложение 4'!L90</f>
        <v>5.2</v>
      </c>
      <c r="D91" s="40">
        <f>'Приложение 5'!L90</f>
        <v>1.1000000000000001</v>
      </c>
      <c r="E91" s="40">
        <f>'Приложение 2'!L90</f>
        <v>82275.8</v>
      </c>
      <c r="F91" s="40">
        <f>'Приложение 3'!V91</f>
        <v>1162919</v>
      </c>
      <c r="G91" s="56">
        <f t="shared" si="1"/>
        <v>1245201.1000000001</v>
      </c>
      <c r="H91" s="66"/>
    </row>
    <row r="92" spans="1:8" s="28" customFormat="1" ht="14.25" customHeight="1" x14ac:dyDescent="0.2">
      <c r="A92" s="30">
        <v>84</v>
      </c>
      <c r="B92" s="58" t="s">
        <v>75</v>
      </c>
      <c r="C92" s="40">
        <f>'Приложение 4'!L91</f>
        <v>0</v>
      </c>
      <c r="D92" s="40">
        <f>'Приложение 5'!L91</f>
        <v>0</v>
      </c>
      <c r="E92" s="40">
        <f>'Приложение 2'!L91</f>
        <v>5356.6</v>
      </c>
      <c r="F92" s="40">
        <f>'Приложение 3'!V92</f>
        <v>43200.4</v>
      </c>
      <c r="G92" s="56">
        <f t="shared" si="1"/>
        <v>48557</v>
      </c>
      <c r="H92" s="66"/>
    </row>
    <row r="93" spans="1:8" s="28" customFormat="1" ht="14.25" customHeight="1" x14ac:dyDescent="0.2">
      <c r="A93" s="30">
        <v>85</v>
      </c>
      <c r="B93" s="58" t="s">
        <v>115</v>
      </c>
      <c r="C93" s="40">
        <f>'Приложение 4'!L92</f>
        <v>5.2</v>
      </c>
      <c r="D93" s="40">
        <f>'Приложение 5'!L92</f>
        <v>1.1000000000000001</v>
      </c>
      <c r="E93" s="40">
        <f>'Приложение 2'!L92</f>
        <v>33807.800000000003</v>
      </c>
      <c r="F93" s="40">
        <f>'Приложение 3'!V93</f>
        <v>392197</v>
      </c>
      <c r="G93" s="56">
        <f t="shared" si="1"/>
        <v>426011.1</v>
      </c>
      <c r="H93" s="66"/>
    </row>
    <row r="94" spans="1:8" s="28" customFormat="1" ht="14.25" customHeight="1" x14ac:dyDescent="0.2">
      <c r="A94" s="30">
        <v>86</v>
      </c>
      <c r="B94" s="58" t="s">
        <v>116</v>
      </c>
      <c r="C94" s="40">
        <f>'Приложение 4'!L93</f>
        <v>0</v>
      </c>
      <c r="D94" s="40">
        <f>'Приложение 5'!L93</f>
        <v>0</v>
      </c>
      <c r="E94" s="40">
        <f>'Приложение 2'!L93</f>
        <v>711.2</v>
      </c>
      <c r="F94" s="40">
        <f>'Приложение 3'!V94</f>
        <v>7517.5</v>
      </c>
      <c r="G94" s="56">
        <f t="shared" si="1"/>
        <v>8228.7000000000007</v>
      </c>
      <c r="H94" s="66"/>
    </row>
    <row r="95" spans="1:8" x14ac:dyDescent="0.2">
      <c r="A95" s="31"/>
      <c r="B95" s="32" t="s">
        <v>88</v>
      </c>
      <c r="C95" s="33"/>
      <c r="D95" s="33"/>
      <c r="E95" s="33"/>
      <c r="F95" s="33"/>
      <c r="G95" s="34">
        <v>1189143.7</v>
      </c>
    </row>
    <row r="97" spans="6:7" x14ac:dyDescent="0.2">
      <c r="F97" s="55"/>
      <c r="G97" s="55">
        <f>G95*100/G7</f>
        <v>1.3854197079619515</v>
      </c>
    </row>
    <row r="98" spans="6:7" x14ac:dyDescent="0.2">
      <c r="G98" s="55"/>
    </row>
    <row r="99" spans="6:7" x14ac:dyDescent="0.2">
      <c r="G99" s="55"/>
    </row>
    <row r="100" spans="6:7" x14ac:dyDescent="0.2">
      <c r="G100" s="57"/>
    </row>
    <row r="101" spans="6:7" x14ac:dyDescent="0.2">
      <c r="G101" s="35"/>
    </row>
  </sheetData>
  <mergeCells count="5">
    <mergeCell ref="A3:G3"/>
    <mergeCell ref="B1:G1"/>
    <mergeCell ref="C4:F4"/>
    <mergeCell ref="A4:A5"/>
    <mergeCell ref="B4:B5"/>
  </mergeCells>
  <pageMargins left="0.98" right="0.59" top="0.79" bottom="0.79" header="0.51" footer="0.51"/>
  <pageSetup paperSize="9" scale="64" fitToHeight="0" orientation="landscape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9" sqref="F9:F93"/>
    </sheetView>
  </sheetViews>
  <sheetFormatPr defaultRowHeight="12.75" x14ac:dyDescent="0.2"/>
  <cols>
    <col min="1" max="1" width="4.7109375" customWidth="1"/>
    <col min="2" max="2" width="30.7109375" customWidth="1"/>
    <col min="3" max="5" width="8" customWidth="1"/>
    <col min="6" max="7" width="11.28515625" customWidth="1"/>
    <col min="8" max="8" width="6.7109375" customWidth="1"/>
    <col min="9" max="10" width="12.5703125" customWidth="1"/>
    <col min="11" max="11" width="17.42578125" customWidth="1"/>
    <col min="12" max="12" width="24" customWidth="1"/>
    <col min="13" max="13" width="15.5703125" customWidth="1"/>
    <col min="14" max="14" width="11.42578125" customWidth="1"/>
    <col min="15" max="15" width="14.28515625" customWidth="1"/>
  </cols>
  <sheetData>
    <row r="1" spans="1:15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76</v>
      </c>
    </row>
    <row r="2" spans="1:15" ht="69.75" customHeight="1" x14ac:dyDescent="0.2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5" ht="26.25" customHeight="1" x14ac:dyDescent="0.2">
      <c r="A3" s="94" t="s">
        <v>77</v>
      </c>
      <c r="B3" s="94" t="s">
        <v>2</v>
      </c>
      <c r="C3" s="94" t="s">
        <v>90</v>
      </c>
      <c r="D3" s="97" t="s">
        <v>117</v>
      </c>
      <c r="E3" s="99"/>
      <c r="F3" s="97" t="s">
        <v>78</v>
      </c>
      <c r="G3" s="98"/>
      <c r="H3" s="98"/>
      <c r="I3" s="98"/>
      <c r="J3" s="99"/>
      <c r="K3" s="94" t="s">
        <v>125</v>
      </c>
      <c r="L3" s="94" t="s">
        <v>121</v>
      </c>
      <c r="M3" s="92" t="s">
        <v>120</v>
      </c>
    </row>
    <row r="4" spans="1:15" ht="134.25" customHeight="1" x14ac:dyDescent="0.2">
      <c r="A4" s="95"/>
      <c r="B4" s="95"/>
      <c r="C4" s="96"/>
      <c r="D4" s="65" t="s">
        <v>118</v>
      </c>
      <c r="E4" s="3" t="s">
        <v>119</v>
      </c>
      <c r="F4" s="3" t="s">
        <v>144</v>
      </c>
      <c r="G4" s="3" t="s">
        <v>129</v>
      </c>
      <c r="H4" s="3" t="s">
        <v>91</v>
      </c>
      <c r="I4" s="3" t="s">
        <v>145</v>
      </c>
      <c r="J4" s="3" t="s">
        <v>130</v>
      </c>
      <c r="K4" s="96"/>
      <c r="L4" s="96"/>
      <c r="M4" s="92"/>
    </row>
    <row r="5" spans="1:15" x14ac:dyDescent="0.2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4">
        <v>7</v>
      </c>
      <c r="H5" s="5">
        <v>8</v>
      </c>
      <c r="I5" s="4">
        <v>9</v>
      </c>
      <c r="J5" s="5">
        <v>10</v>
      </c>
      <c r="K5" s="4">
        <v>11</v>
      </c>
      <c r="L5" s="5">
        <v>12</v>
      </c>
      <c r="M5" s="67"/>
    </row>
    <row r="6" spans="1:15" ht="14.25" customHeight="1" x14ac:dyDescent="0.2">
      <c r="A6" s="14"/>
      <c r="B6" s="15" t="s">
        <v>3</v>
      </c>
      <c r="C6" s="77">
        <f>SUM(C8:C93)</f>
        <v>365809</v>
      </c>
      <c r="D6" s="77">
        <f>SUM(D8:D93)</f>
        <v>24588</v>
      </c>
      <c r="E6" s="77">
        <f>SUM(E8:E93)</f>
        <v>341221</v>
      </c>
      <c r="F6" s="8"/>
      <c r="G6" s="8"/>
      <c r="H6" s="8"/>
      <c r="I6" s="8"/>
      <c r="J6" s="8"/>
      <c r="K6" s="61">
        <f>SUM(K8:K93)</f>
        <v>38310481.293514736</v>
      </c>
      <c r="L6" s="61">
        <f>SUM(L8:L93)</f>
        <v>7792281.5000000009</v>
      </c>
      <c r="M6" s="68">
        <f>SUM(M8:M93)</f>
        <v>116309566.86713743</v>
      </c>
      <c r="N6" s="68"/>
    </row>
    <row r="7" spans="1:15" ht="12" customHeight="1" x14ac:dyDescent="0.2">
      <c r="A7" s="14"/>
      <c r="B7" s="15"/>
      <c r="C7" s="10"/>
      <c r="D7" s="10"/>
      <c r="E7" s="10"/>
      <c r="F7" s="16"/>
      <c r="G7" s="16"/>
      <c r="H7" s="9"/>
      <c r="I7" s="9"/>
      <c r="J7" s="9"/>
      <c r="K7" s="9"/>
      <c r="L7" s="18"/>
      <c r="M7" s="67"/>
    </row>
    <row r="8" spans="1:15" ht="14.25" customHeight="1" x14ac:dyDescent="0.2">
      <c r="A8" s="14">
        <v>1</v>
      </c>
      <c r="B8" s="60" t="s">
        <v>106</v>
      </c>
      <c r="C8" s="11">
        <f t="shared" ref="C8:C72" si="0">D8+E8</f>
        <v>1500</v>
      </c>
      <c r="D8" s="11">
        <v>100</v>
      </c>
      <c r="E8" s="11">
        <v>1400</v>
      </c>
      <c r="F8" s="16">
        <v>18869.72</v>
      </c>
      <c r="G8" s="16">
        <f>F8*1.04</f>
        <v>19624.508800000003</v>
      </c>
      <c r="H8" s="27">
        <v>1</v>
      </c>
      <c r="I8" s="12">
        <f>F8*H8</f>
        <v>18869.72</v>
      </c>
      <c r="J8" s="16">
        <f>G8*H8</f>
        <v>19624.508800000003</v>
      </c>
      <c r="K8" s="16">
        <v>89781.99</v>
      </c>
      <c r="L8" s="19">
        <f>ROUND(((D8*I8+E8*J8+K8)/1000),1)</f>
        <v>29451.1</v>
      </c>
      <c r="M8" s="69">
        <f>(D8*I8+E8*J8)*1.5/100</f>
        <v>440419.26480000006</v>
      </c>
      <c r="N8" s="71">
        <f>M8-K8</f>
        <v>350637.27480000007</v>
      </c>
    </row>
    <row r="9" spans="1:15" ht="14.25" customHeight="1" x14ac:dyDescent="0.2">
      <c r="A9" s="14">
        <v>2</v>
      </c>
      <c r="B9" s="60" t="s">
        <v>55</v>
      </c>
      <c r="C9" s="11">
        <f t="shared" si="0"/>
        <v>1225</v>
      </c>
      <c r="D9" s="11">
        <v>95</v>
      </c>
      <c r="E9" s="11">
        <v>1130</v>
      </c>
      <c r="F9" s="16">
        <v>18869.72</v>
      </c>
      <c r="G9" s="16">
        <f t="shared" ref="G9:G72" si="1">F9*1.04</f>
        <v>19624.508800000003</v>
      </c>
      <c r="H9" s="27">
        <v>1.4</v>
      </c>
      <c r="I9" s="12">
        <f t="shared" ref="I9:I67" si="2">F9*H9</f>
        <v>26417.608</v>
      </c>
      <c r="J9" s="16">
        <f t="shared" ref="J9:J67" si="3">G9*H9</f>
        <v>27474.312320000005</v>
      </c>
      <c r="K9" s="16">
        <v>0</v>
      </c>
      <c r="L9" s="19">
        <f t="shared" ref="L9:L72" si="4">ROUND(((D9*I9+E9*J9+K9)/1000),1)</f>
        <v>33555.599999999999</v>
      </c>
      <c r="M9" s="69">
        <f t="shared" ref="M9:M72" si="5">(D9*I9+E9*J9)*1.5/100</f>
        <v>503334.68522400007</v>
      </c>
      <c r="N9" s="71">
        <f t="shared" ref="N9:N72" si="6">M9-K9</f>
        <v>503334.68522400007</v>
      </c>
    </row>
    <row r="10" spans="1:15" ht="14.25" customHeight="1" x14ac:dyDescent="0.2">
      <c r="A10" s="14">
        <v>3</v>
      </c>
      <c r="B10" s="60" t="s">
        <v>39</v>
      </c>
      <c r="C10" s="11">
        <f t="shared" si="0"/>
        <v>9319</v>
      </c>
      <c r="D10" s="11">
        <v>819</v>
      </c>
      <c r="E10" s="11">
        <v>8500</v>
      </c>
      <c r="F10" s="16">
        <v>18869.72</v>
      </c>
      <c r="G10" s="16">
        <f t="shared" si="1"/>
        <v>19624.508800000003</v>
      </c>
      <c r="H10" s="27">
        <v>1.1499999999999999</v>
      </c>
      <c r="I10" s="12">
        <f t="shared" si="2"/>
        <v>21700.178</v>
      </c>
      <c r="J10" s="16">
        <f t="shared" si="3"/>
        <v>22568.185120000002</v>
      </c>
      <c r="K10" s="16">
        <v>23460.19</v>
      </c>
      <c r="L10" s="19">
        <f t="shared" si="4"/>
        <v>209625.5</v>
      </c>
      <c r="M10" s="69">
        <f t="shared" si="5"/>
        <v>3144030.2895300002</v>
      </c>
      <c r="N10" s="71">
        <f t="shared" si="6"/>
        <v>3120570.0995300002</v>
      </c>
    </row>
    <row r="11" spans="1:15" ht="14.25" customHeight="1" x14ac:dyDescent="0.2">
      <c r="A11" s="14">
        <v>4</v>
      </c>
      <c r="B11" s="60" t="s">
        <v>56</v>
      </c>
      <c r="C11" s="11">
        <f t="shared" si="0"/>
        <v>4126</v>
      </c>
      <c r="D11" s="11">
        <v>126</v>
      </c>
      <c r="E11" s="11">
        <v>4000</v>
      </c>
      <c r="F11" s="16">
        <v>18869.72</v>
      </c>
      <c r="G11" s="16">
        <f t="shared" si="1"/>
        <v>19624.508800000003</v>
      </c>
      <c r="H11" s="27">
        <v>1.21</v>
      </c>
      <c r="I11" s="12">
        <f t="shared" si="2"/>
        <v>22832.361199999999</v>
      </c>
      <c r="J11" s="16">
        <f t="shared" si="3"/>
        <v>23745.655648000004</v>
      </c>
      <c r="K11" s="16">
        <v>150000</v>
      </c>
      <c r="L11" s="19">
        <f t="shared" si="4"/>
        <v>98009.5</v>
      </c>
      <c r="M11" s="69">
        <f t="shared" si="5"/>
        <v>1467892.5015479999</v>
      </c>
      <c r="N11" s="71">
        <f t="shared" si="6"/>
        <v>1317892.5015479999</v>
      </c>
    </row>
    <row r="12" spans="1:15" ht="14.25" customHeight="1" x14ac:dyDescent="0.2">
      <c r="A12" s="14">
        <v>5</v>
      </c>
      <c r="B12" s="60" t="s">
        <v>30</v>
      </c>
      <c r="C12" s="11">
        <f t="shared" si="0"/>
        <v>28926</v>
      </c>
      <c r="D12" s="11">
        <v>3635</v>
      </c>
      <c r="E12" s="11">
        <v>25291</v>
      </c>
      <c r="F12" s="16">
        <v>18869.72</v>
      </c>
      <c r="G12" s="16">
        <f t="shared" si="1"/>
        <v>19624.508800000003</v>
      </c>
      <c r="H12" s="27">
        <v>1</v>
      </c>
      <c r="I12" s="12">
        <f t="shared" si="2"/>
        <v>18869.72</v>
      </c>
      <c r="J12" s="16">
        <f t="shared" si="3"/>
        <v>19624.508800000003</v>
      </c>
      <c r="K12" s="16">
        <v>4450415.49</v>
      </c>
      <c r="L12" s="83">
        <f t="shared" si="4"/>
        <v>569365.30000000005</v>
      </c>
      <c r="M12" s="69">
        <f t="shared" si="5"/>
        <v>8473723.2639120016</v>
      </c>
      <c r="N12" s="71">
        <f t="shared" si="6"/>
        <v>4023307.7739120014</v>
      </c>
    </row>
    <row r="13" spans="1:15" ht="14.25" customHeight="1" x14ac:dyDescent="0.2">
      <c r="A13" s="14">
        <v>6</v>
      </c>
      <c r="B13" s="60" t="s">
        <v>31</v>
      </c>
      <c r="C13" s="11">
        <f t="shared" si="0"/>
        <v>10000</v>
      </c>
      <c r="D13" s="11">
        <v>828</v>
      </c>
      <c r="E13" s="11">
        <v>9172</v>
      </c>
      <c r="F13" s="16">
        <v>18869.72</v>
      </c>
      <c r="G13" s="16">
        <f t="shared" si="1"/>
        <v>19624.508800000003</v>
      </c>
      <c r="H13" s="27">
        <v>1</v>
      </c>
      <c r="I13" s="12">
        <f t="shared" si="2"/>
        <v>18869.72</v>
      </c>
      <c r="J13" s="16">
        <f t="shared" si="3"/>
        <v>19624.508800000003</v>
      </c>
      <c r="K13" s="16">
        <v>2508786.4600349995</v>
      </c>
      <c r="L13" s="19">
        <f t="shared" si="4"/>
        <v>198128.9</v>
      </c>
      <c r="M13" s="69">
        <f t="shared" si="5"/>
        <v>2934301.8431040007</v>
      </c>
      <c r="N13" s="71">
        <f t="shared" si="6"/>
        <v>425515.38306900114</v>
      </c>
      <c r="O13" s="23"/>
    </row>
    <row r="14" spans="1:15" ht="14.25" customHeight="1" x14ac:dyDescent="0.2">
      <c r="A14" s="14">
        <v>7</v>
      </c>
      <c r="B14" s="60" t="s">
        <v>107</v>
      </c>
      <c r="C14" s="11">
        <f t="shared" si="0"/>
        <v>5200</v>
      </c>
      <c r="D14" s="11">
        <v>400</v>
      </c>
      <c r="E14" s="11">
        <v>4800</v>
      </c>
      <c r="F14" s="16">
        <v>18869.72</v>
      </c>
      <c r="G14" s="16">
        <f t="shared" si="1"/>
        <v>19624.508800000003</v>
      </c>
      <c r="H14" s="27">
        <v>1</v>
      </c>
      <c r="I14" s="12">
        <f t="shared" si="2"/>
        <v>18869.72</v>
      </c>
      <c r="J14" s="16">
        <f t="shared" si="3"/>
        <v>19624.508800000003</v>
      </c>
      <c r="K14" s="16">
        <v>1307208.8834999995</v>
      </c>
      <c r="L14" s="19">
        <f t="shared" si="4"/>
        <v>103052.7</v>
      </c>
      <c r="M14" s="69">
        <f t="shared" si="5"/>
        <v>1526182.9536000001</v>
      </c>
      <c r="N14" s="71">
        <f t="shared" si="6"/>
        <v>218974.07010000059</v>
      </c>
      <c r="O14" s="75"/>
    </row>
    <row r="15" spans="1:15" ht="14.25" customHeight="1" x14ac:dyDescent="0.2">
      <c r="A15" s="14">
        <v>8</v>
      </c>
      <c r="B15" s="60" t="s">
        <v>34</v>
      </c>
      <c r="C15" s="11">
        <f t="shared" si="0"/>
        <v>1004</v>
      </c>
      <c r="D15" s="11">
        <v>30</v>
      </c>
      <c r="E15" s="11">
        <v>974</v>
      </c>
      <c r="F15" s="16">
        <v>18869.72</v>
      </c>
      <c r="G15" s="16">
        <f t="shared" si="1"/>
        <v>19624.508800000003</v>
      </c>
      <c r="H15" s="27">
        <v>1.2</v>
      </c>
      <c r="I15" s="12">
        <f t="shared" si="2"/>
        <v>22643.664000000001</v>
      </c>
      <c r="J15" s="16">
        <f t="shared" si="3"/>
        <v>23549.410560000004</v>
      </c>
      <c r="K15" s="16">
        <v>20000</v>
      </c>
      <c r="L15" s="19">
        <f t="shared" si="4"/>
        <v>23636.400000000001</v>
      </c>
      <c r="M15" s="69">
        <f t="shared" si="5"/>
        <v>354246.53708160005</v>
      </c>
      <c r="N15" s="71">
        <f t="shared" si="6"/>
        <v>334246.53708160005</v>
      </c>
    </row>
    <row r="16" spans="1:15" ht="14.25" customHeight="1" x14ac:dyDescent="0.2">
      <c r="A16" s="14">
        <v>9</v>
      </c>
      <c r="B16" s="60" t="s">
        <v>108</v>
      </c>
      <c r="C16" s="11">
        <f t="shared" si="0"/>
        <v>2016</v>
      </c>
      <c r="D16" s="11">
        <v>208</v>
      </c>
      <c r="E16" s="11">
        <v>1808</v>
      </c>
      <c r="F16" s="16">
        <v>18869.72</v>
      </c>
      <c r="G16" s="16">
        <f t="shared" si="1"/>
        <v>19624.508800000003</v>
      </c>
      <c r="H16" s="27">
        <v>1</v>
      </c>
      <c r="I16" s="12">
        <f t="shared" si="2"/>
        <v>18869.72</v>
      </c>
      <c r="J16" s="16">
        <f t="shared" si="3"/>
        <v>19624.508800000003</v>
      </c>
      <c r="K16" s="16">
        <v>515513.64215249987</v>
      </c>
      <c r="L16" s="19">
        <f t="shared" si="4"/>
        <v>39921.5</v>
      </c>
      <c r="M16" s="69">
        <f t="shared" si="5"/>
        <v>591090.20505600004</v>
      </c>
      <c r="N16" s="71">
        <f t="shared" si="6"/>
        <v>75576.562903500162</v>
      </c>
    </row>
    <row r="17" spans="1:15" ht="14.25" customHeight="1" x14ac:dyDescent="0.2">
      <c r="A17" s="14">
        <v>10</v>
      </c>
      <c r="B17" s="60" t="s">
        <v>21</v>
      </c>
      <c r="C17" s="11">
        <f t="shared" si="0"/>
        <v>1000</v>
      </c>
      <c r="D17" s="11">
        <v>100</v>
      </c>
      <c r="E17" s="11">
        <v>900</v>
      </c>
      <c r="F17" s="16">
        <v>18869.72</v>
      </c>
      <c r="G17" s="16">
        <f t="shared" si="1"/>
        <v>19624.508800000003</v>
      </c>
      <c r="H17" s="27">
        <v>1.208</v>
      </c>
      <c r="I17" s="12">
        <f t="shared" si="2"/>
        <v>22794.621760000002</v>
      </c>
      <c r="J17" s="16">
        <f t="shared" si="3"/>
        <v>23706.406630400004</v>
      </c>
      <c r="K17" s="16">
        <v>15600</v>
      </c>
      <c r="L17" s="19">
        <f t="shared" si="4"/>
        <v>23630.799999999999</v>
      </c>
      <c r="M17" s="69">
        <f t="shared" si="5"/>
        <v>354228.42215040006</v>
      </c>
      <c r="N17" s="71">
        <f t="shared" si="6"/>
        <v>338628.42215040006</v>
      </c>
    </row>
    <row r="18" spans="1:15" ht="14.25" customHeight="1" x14ac:dyDescent="0.2">
      <c r="A18" s="14">
        <v>11</v>
      </c>
      <c r="B18" s="60" t="s">
        <v>22</v>
      </c>
      <c r="C18" s="11">
        <f t="shared" si="0"/>
        <v>1260</v>
      </c>
      <c r="D18" s="11">
        <v>60</v>
      </c>
      <c r="E18" s="11">
        <v>1200</v>
      </c>
      <c r="F18" s="16">
        <v>18869.72</v>
      </c>
      <c r="G18" s="16">
        <f t="shared" si="1"/>
        <v>19624.508800000003</v>
      </c>
      <c r="H18" s="27">
        <v>1.3</v>
      </c>
      <c r="I18" s="12">
        <f t="shared" si="2"/>
        <v>24530.636000000002</v>
      </c>
      <c r="J18" s="16">
        <f t="shared" si="3"/>
        <v>25511.861440000004</v>
      </c>
      <c r="K18" s="16">
        <v>400000</v>
      </c>
      <c r="L18" s="19">
        <f t="shared" si="4"/>
        <v>32486.1</v>
      </c>
      <c r="M18" s="69">
        <f t="shared" si="5"/>
        <v>481291.07832000003</v>
      </c>
      <c r="N18" s="71">
        <f t="shared" si="6"/>
        <v>81291.07832000003</v>
      </c>
    </row>
    <row r="19" spans="1:15" ht="14.25" customHeight="1" x14ac:dyDescent="0.2">
      <c r="A19" s="14">
        <v>12</v>
      </c>
      <c r="B19" s="60" t="s">
        <v>85</v>
      </c>
      <c r="C19" s="11">
        <f t="shared" si="0"/>
        <v>7000</v>
      </c>
      <c r="D19" s="11">
        <v>500</v>
      </c>
      <c r="E19" s="11">
        <v>6500</v>
      </c>
      <c r="F19" s="16">
        <v>18869.72</v>
      </c>
      <c r="G19" s="16">
        <f t="shared" si="1"/>
        <v>19624.508800000003</v>
      </c>
      <c r="H19" s="27">
        <v>1</v>
      </c>
      <c r="I19" s="12">
        <f t="shared" si="2"/>
        <v>18869.72</v>
      </c>
      <c r="J19" s="16">
        <f t="shared" si="3"/>
        <v>19624.508800000003</v>
      </c>
      <c r="K19" s="16">
        <v>60520</v>
      </c>
      <c r="L19" s="19">
        <f t="shared" si="4"/>
        <v>137054.70000000001</v>
      </c>
      <c r="M19" s="69">
        <f t="shared" si="5"/>
        <v>2054912.5080000001</v>
      </c>
      <c r="N19" s="71">
        <f t="shared" si="6"/>
        <v>1994392.5080000001</v>
      </c>
    </row>
    <row r="20" spans="1:15" ht="14.25" customHeight="1" x14ac:dyDescent="0.2">
      <c r="A20" s="14">
        <v>13</v>
      </c>
      <c r="B20" s="60" t="s">
        <v>40</v>
      </c>
      <c r="C20" s="11">
        <f t="shared" si="0"/>
        <v>1513</v>
      </c>
      <c r="D20" s="11">
        <v>30</v>
      </c>
      <c r="E20" s="11">
        <v>1483</v>
      </c>
      <c r="F20" s="16">
        <v>18869.72</v>
      </c>
      <c r="G20" s="16">
        <f t="shared" si="1"/>
        <v>19624.508800000003</v>
      </c>
      <c r="H20" s="27">
        <v>1</v>
      </c>
      <c r="I20" s="12">
        <f t="shared" si="2"/>
        <v>18869.72</v>
      </c>
      <c r="J20" s="16">
        <f t="shared" si="3"/>
        <v>19624.508800000003</v>
      </c>
      <c r="K20" s="16">
        <v>407552.9</v>
      </c>
      <c r="L20" s="19">
        <f t="shared" si="4"/>
        <v>30076.799999999999</v>
      </c>
      <c r="M20" s="69">
        <f t="shared" si="5"/>
        <v>445038.57225600001</v>
      </c>
      <c r="N20" s="71">
        <f t="shared" si="6"/>
        <v>37485.672255999991</v>
      </c>
    </row>
    <row r="21" spans="1:15" ht="14.25" customHeight="1" x14ac:dyDescent="0.2">
      <c r="A21" s="14">
        <v>14</v>
      </c>
      <c r="B21" s="60" t="s">
        <v>41</v>
      </c>
      <c r="C21" s="11">
        <f t="shared" si="0"/>
        <v>992</v>
      </c>
      <c r="D21" s="11">
        <v>90</v>
      </c>
      <c r="E21" s="11">
        <v>902</v>
      </c>
      <c r="F21" s="16">
        <v>18869.72</v>
      </c>
      <c r="G21" s="16">
        <f t="shared" si="1"/>
        <v>19624.508800000003</v>
      </c>
      <c r="H21" s="27">
        <v>1</v>
      </c>
      <c r="I21" s="12">
        <f t="shared" si="2"/>
        <v>18869.72</v>
      </c>
      <c r="J21" s="16">
        <f t="shared" si="3"/>
        <v>19624.508800000003</v>
      </c>
      <c r="K21" s="16">
        <v>5000</v>
      </c>
      <c r="L21" s="19">
        <f t="shared" si="4"/>
        <v>19404.599999999999</v>
      </c>
      <c r="M21" s="69">
        <f t="shared" si="5"/>
        <v>290993.72606400005</v>
      </c>
      <c r="N21" s="71">
        <f t="shared" si="6"/>
        <v>285993.72606400005</v>
      </c>
    </row>
    <row r="22" spans="1:15" ht="14.25" customHeight="1" x14ac:dyDescent="0.2">
      <c r="A22" s="14">
        <v>15</v>
      </c>
      <c r="B22" s="60" t="s">
        <v>67</v>
      </c>
      <c r="C22" s="11">
        <f t="shared" si="0"/>
        <v>3400</v>
      </c>
      <c r="D22" s="11">
        <v>200</v>
      </c>
      <c r="E22" s="11">
        <v>3200</v>
      </c>
      <c r="F22" s="16">
        <v>18869.72</v>
      </c>
      <c r="G22" s="16">
        <f t="shared" si="1"/>
        <v>19624.508800000003</v>
      </c>
      <c r="H22" s="27">
        <v>1.5</v>
      </c>
      <c r="I22" s="12">
        <f t="shared" si="2"/>
        <v>28304.58</v>
      </c>
      <c r="J22" s="16">
        <f t="shared" si="3"/>
        <v>29436.763200000005</v>
      </c>
      <c r="K22" s="16">
        <v>1075154</v>
      </c>
      <c r="L22" s="19">
        <f t="shared" si="4"/>
        <v>100933.7</v>
      </c>
      <c r="M22" s="69">
        <f t="shared" si="5"/>
        <v>1497878.3736</v>
      </c>
      <c r="N22" s="71">
        <f t="shared" si="6"/>
        <v>422724.37360000005</v>
      </c>
    </row>
    <row r="23" spans="1:15" ht="22.5" customHeight="1" x14ac:dyDescent="0.2">
      <c r="A23" s="14">
        <v>16</v>
      </c>
      <c r="B23" s="60" t="s">
        <v>109</v>
      </c>
      <c r="C23" s="11">
        <f t="shared" si="0"/>
        <v>3425</v>
      </c>
      <c r="D23" s="11">
        <v>300</v>
      </c>
      <c r="E23" s="11">
        <v>3125</v>
      </c>
      <c r="F23" s="16">
        <v>18869.72</v>
      </c>
      <c r="G23" s="16">
        <f t="shared" si="1"/>
        <v>19624.508800000003</v>
      </c>
      <c r="H23" s="27">
        <v>1</v>
      </c>
      <c r="I23" s="12">
        <f t="shared" si="2"/>
        <v>18869.72</v>
      </c>
      <c r="J23" s="16">
        <f t="shared" si="3"/>
        <v>19624.508800000003</v>
      </c>
      <c r="K23" s="16">
        <v>0</v>
      </c>
      <c r="L23" s="19">
        <f t="shared" si="4"/>
        <v>66987.5</v>
      </c>
      <c r="M23" s="69">
        <f t="shared" si="5"/>
        <v>1004812.5900000002</v>
      </c>
      <c r="N23" s="71">
        <f t="shared" si="6"/>
        <v>1004812.5900000002</v>
      </c>
    </row>
    <row r="24" spans="1:15" ht="14.25" customHeight="1" x14ac:dyDescent="0.2">
      <c r="A24" s="14">
        <v>17</v>
      </c>
      <c r="B24" s="60" t="s">
        <v>110</v>
      </c>
      <c r="C24" s="11">
        <f t="shared" si="0"/>
        <v>5650</v>
      </c>
      <c r="D24" s="11">
        <v>420</v>
      </c>
      <c r="E24" s="11">
        <v>5230</v>
      </c>
      <c r="F24" s="16">
        <v>18869.72</v>
      </c>
      <c r="G24" s="16">
        <f t="shared" si="1"/>
        <v>19624.508800000003</v>
      </c>
      <c r="H24" s="27">
        <v>1</v>
      </c>
      <c r="I24" s="12">
        <f t="shared" si="2"/>
        <v>18869.72</v>
      </c>
      <c r="J24" s="16">
        <f t="shared" si="3"/>
        <v>19624.508800000003</v>
      </c>
      <c r="K24" s="16">
        <v>120700</v>
      </c>
      <c r="L24" s="19">
        <f t="shared" si="4"/>
        <v>110682.2</v>
      </c>
      <c r="M24" s="69">
        <f t="shared" si="5"/>
        <v>1658421.9513600003</v>
      </c>
      <c r="N24" s="71">
        <f t="shared" si="6"/>
        <v>1537721.9513600003</v>
      </c>
    </row>
    <row r="25" spans="1:15" ht="14.25" customHeight="1" x14ac:dyDescent="0.2">
      <c r="A25" s="14">
        <v>18</v>
      </c>
      <c r="B25" s="60" t="s">
        <v>57</v>
      </c>
      <c r="C25" s="11">
        <f t="shared" si="0"/>
        <v>3556</v>
      </c>
      <c r="D25" s="11">
        <v>265</v>
      </c>
      <c r="E25" s="11">
        <v>3291</v>
      </c>
      <c r="F25" s="16">
        <v>18869.72</v>
      </c>
      <c r="G25" s="16">
        <f t="shared" si="1"/>
        <v>19624.508800000003</v>
      </c>
      <c r="H25" s="27">
        <v>1.4</v>
      </c>
      <c r="I25" s="12">
        <f t="shared" si="2"/>
        <v>26417.608</v>
      </c>
      <c r="J25" s="16">
        <f t="shared" si="3"/>
        <v>27474.312320000005</v>
      </c>
      <c r="K25" s="16">
        <v>24671.1</v>
      </c>
      <c r="L25" s="19">
        <f t="shared" si="4"/>
        <v>97443.3</v>
      </c>
      <c r="M25" s="69">
        <f t="shared" si="5"/>
        <v>1461279.4194768004</v>
      </c>
      <c r="N25" s="71">
        <f t="shared" si="6"/>
        <v>1436608.3194768003</v>
      </c>
    </row>
    <row r="26" spans="1:15" ht="14.25" customHeight="1" x14ac:dyDescent="0.2">
      <c r="A26" s="14">
        <v>19</v>
      </c>
      <c r="B26" s="60" t="s">
        <v>42</v>
      </c>
      <c r="C26" s="11">
        <f t="shared" si="0"/>
        <v>2529</v>
      </c>
      <c r="D26" s="11">
        <v>200</v>
      </c>
      <c r="E26" s="11">
        <v>2329</v>
      </c>
      <c r="F26" s="16">
        <v>18869.72</v>
      </c>
      <c r="G26" s="16">
        <f t="shared" si="1"/>
        <v>19624.508800000003</v>
      </c>
      <c r="H26" s="27">
        <v>1.1499999999999999</v>
      </c>
      <c r="I26" s="12">
        <f t="shared" si="2"/>
        <v>21700.178</v>
      </c>
      <c r="J26" s="16">
        <f t="shared" si="3"/>
        <v>22568.185120000002</v>
      </c>
      <c r="K26" s="16">
        <v>10000</v>
      </c>
      <c r="L26" s="19">
        <f t="shared" si="4"/>
        <v>56911.3</v>
      </c>
      <c r="M26" s="69">
        <f t="shared" si="5"/>
        <v>853520.08116720011</v>
      </c>
      <c r="N26" s="71">
        <f t="shared" si="6"/>
        <v>843520.08116720011</v>
      </c>
    </row>
    <row r="27" spans="1:15" ht="14.25" customHeight="1" x14ac:dyDescent="0.2">
      <c r="A27" s="14">
        <v>20</v>
      </c>
      <c r="B27" s="60" t="s">
        <v>58</v>
      </c>
      <c r="C27" s="11">
        <f t="shared" si="0"/>
        <v>1723</v>
      </c>
      <c r="D27" s="11">
        <v>80</v>
      </c>
      <c r="E27" s="11">
        <v>1643</v>
      </c>
      <c r="F27" s="16">
        <v>18869.72</v>
      </c>
      <c r="G27" s="16">
        <f t="shared" si="1"/>
        <v>19624.508800000003</v>
      </c>
      <c r="H27" s="27">
        <v>1.3</v>
      </c>
      <c r="I27" s="12">
        <f t="shared" si="2"/>
        <v>24530.636000000002</v>
      </c>
      <c r="J27" s="16">
        <f t="shared" si="3"/>
        <v>25511.861440000004</v>
      </c>
      <c r="K27" s="16">
        <v>0</v>
      </c>
      <c r="L27" s="19">
        <f t="shared" si="4"/>
        <v>43878.400000000001</v>
      </c>
      <c r="M27" s="69">
        <f t="shared" si="5"/>
        <v>658176.58838880016</v>
      </c>
      <c r="N27" s="71">
        <f t="shared" si="6"/>
        <v>658176.58838880016</v>
      </c>
    </row>
    <row r="28" spans="1:15" ht="14.25" customHeight="1" x14ac:dyDescent="0.2">
      <c r="A28" s="14">
        <v>21</v>
      </c>
      <c r="B28" s="60" t="s">
        <v>32</v>
      </c>
      <c r="C28" s="11">
        <f t="shared" si="0"/>
        <v>31454</v>
      </c>
      <c r="D28" s="11">
        <v>2050</v>
      </c>
      <c r="E28" s="11">
        <v>29404</v>
      </c>
      <c r="F28" s="16">
        <v>18869.72</v>
      </c>
      <c r="G28" s="16">
        <f t="shared" si="1"/>
        <v>19624.508800000003</v>
      </c>
      <c r="H28" s="27">
        <v>1</v>
      </c>
      <c r="I28" s="12">
        <f t="shared" si="2"/>
        <v>18869.72</v>
      </c>
      <c r="J28" s="16">
        <f t="shared" si="3"/>
        <v>19624.508800000003</v>
      </c>
      <c r="K28" s="16">
        <v>7969952.0081699993</v>
      </c>
      <c r="L28" s="19">
        <f t="shared" si="4"/>
        <v>623691.9</v>
      </c>
      <c r="M28" s="69">
        <f t="shared" si="5"/>
        <v>9235829.7413280029</v>
      </c>
      <c r="N28" s="71">
        <f t="shared" si="6"/>
        <v>1265877.7331580035</v>
      </c>
    </row>
    <row r="29" spans="1:15" ht="14.25" customHeight="1" x14ac:dyDescent="0.2">
      <c r="A29" s="14">
        <v>22</v>
      </c>
      <c r="B29" s="60" t="s">
        <v>111</v>
      </c>
      <c r="C29" s="11">
        <f t="shared" si="0"/>
        <v>2593</v>
      </c>
      <c r="D29" s="11">
        <v>300</v>
      </c>
      <c r="E29" s="11">
        <v>2293</v>
      </c>
      <c r="F29" s="16">
        <v>18869.72</v>
      </c>
      <c r="G29" s="16">
        <f t="shared" si="1"/>
        <v>19624.508800000003</v>
      </c>
      <c r="H29" s="27">
        <v>1</v>
      </c>
      <c r="I29" s="12">
        <f t="shared" si="2"/>
        <v>18869.72</v>
      </c>
      <c r="J29" s="16">
        <f t="shared" si="3"/>
        <v>19624.508800000003</v>
      </c>
      <c r="K29" s="16">
        <v>0</v>
      </c>
      <c r="L29" s="19">
        <f t="shared" si="4"/>
        <v>50659.9</v>
      </c>
      <c r="M29" s="69">
        <f t="shared" si="5"/>
        <v>759898.72017600015</v>
      </c>
      <c r="N29" s="71">
        <f t="shared" si="6"/>
        <v>759898.72017600015</v>
      </c>
    </row>
    <row r="30" spans="1:15" ht="14.25" customHeight="1" x14ac:dyDescent="0.2">
      <c r="A30" s="14">
        <v>23</v>
      </c>
      <c r="B30" s="60" t="s">
        <v>59</v>
      </c>
      <c r="C30" s="11">
        <f t="shared" si="0"/>
        <v>6350</v>
      </c>
      <c r="D30" s="11">
        <v>200</v>
      </c>
      <c r="E30" s="11">
        <v>6150</v>
      </c>
      <c r="F30" s="16">
        <v>18869.72</v>
      </c>
      <c r="G30" s="16">
        <f t="shared" si="1"/>
        <v>19624.508800000003</v>
      </c>
      <c r="H30" s="27">
        <v>1.2</v>
      </c>
      <c r="I30" s="12">
        <f t="shared" si="2"/>
        <v>22643.664000000001</v>
      </c>
      <c r="J30" s="16">
        <f t="shared" si="3"/>
        <v>23549.410560000004</v>
      </c>
      <c r="K30" s="16">
        <v>303690.74</v>
      </c>
      <c r="L30" s="19">
        <f t="shared" si="4"/>
        <v>149661.29999999999</v>
      </c>
      <c r="M30" s="69">
        <f t="shared" si="5"/>
        <v>2240364.1161600007</v>
      </c>
      <c r="N30" s="71">
        <f t="shared" si="6"/>
        <v>1936673.3761600007</v>
      </c>
    </row>
    <row r="31" spans="1:15" ht="14.25" customHeight="1" x14ac:dyDescent="0.2">
      <c r="A31" s="14">
        <v>24</v>
      </c>
      <c r="B31" s="60" t="s">
        <v>66</v>
      </c>
      <c r="C31" s="11">
        <f t="shared" si="0"/>
        <v>4130</v>
      </c>
      <c r="D31" s="11">
        <v>300</v>
      </c>
      <c r="E31" s="11">
        <v>3830</v>
      </c>
      <c r="F31" s="16">
        <v>18869.72</v>
      </c>
      <c r="G31" s="16">
        <f t="shared" si="1"/>
        <v>19624.508800000003</v>
      </c>
      <c r="H31" s="27">
        <v>1.24</v>
      </c>
      <c r="I31" s="12">
        <f t="shared" si="2"/>
        <v>23398.452800000003</v>
      </c>
      <c r="J31" s="16">
        <f t="shared" si="3"/>
        <v>24334.390912000003</v>
      </c>
      <c r="K31" s="16">
        <v>477310.3</v>
      </c>
      <c r="L31" s="19">
        <f t="shared" si="4"/>
        <v>100697.60000000001</v>
      </c>
      <c r="M31" s="69">
        <f t="shared" si="5"/>
        <v>1503303.7954944002</v>
      </c>
      <c r="N31" s="71">
        <f t="shared" si="6"/>
        <v>1025993.4954944002</v>
      </c>
      <c r="O31" s="35"/>
    </row>
    <row r="32" spans="1:15" ht="14.25" customHeight="1" x14ac:dyDescent="0.2">
      <c r="A32" s="14">
        <v>25</v>
      </c>
      <c r="B32" s="60" t="s">
        <v>71</v>
      </c>
      <c r="C32" s="11">
        <f t="shared" si="0"/>
        <v>540</v>
      </c>
      <c r="D32" s="11">
        <v>40</v>
      </c>
      <c r="E32" s="11">
        <v>500</v>
      </c>
      <c r="F32" s="16">
        <v>18869.72</v>
      </c>
      <c r="G32" s="16">
        <f t="shared" si="1"/>
        <v>19624.508800000003</v>
      </c>
      <c r="H32" s="27">
        <v>1.6</v>
      </c>
      <c r="I32" s="12">
        <f t="shared" si="2"/>
        <v>30191.552000000003</v>
      </c>
      <c r="J32" s="16">
        <f t="shared" si="3"/>
        <v>31399.214080000005</v>
      </c>
      <c r="K32" s="16">
        <v>86273.600000000006</v>
      </c>
      <c r="L32" s="19">
        <f t="shared" si="4"/>
        <v>16993.5</v>
      </c>
      <c r="M32" s="69">
        <f t="shared" si="5"/>
        <v>253609.03680000006</v>
      </c>
      <c r="N32" s="71">
        <f t="shared" si="6"/>
        <v>167335.43680000005</v>
      </c>
    </row>
    <row r="33" spans="1:14" ht="14.25" customHeight="1" x14ac:dyDescent="0.2">
      <c r="A33" s="14">
        <v>26</v>
      </c>
      <c r="B33" s="60" t="s">
        <v>35</v>
      </c>
      <c r="C33" s="11">
        <f t="shared" si="0"/>
        <v>18999</v>
      </c>
      <c r="D33" s="11">
        <v>1446</v>
      </c>
      <c r="E33" s="11">
        <v>17553</v>
      </c>
      <c r="F33" s="16">
        <v>18869.72</v>
      </c>
      <c r="G33" s="16">
        <f t="shared" si="1"/>
        <v>19624.508800000003</v>
      </c>
      <c r="H33" s="27">
        <v>1</v>
      </c>
      <c r="I33" s="12">
        <f t="shared" si="2"/>
        <v>18869.72</v>
      </c>
      <c r="J33" s="16">
        <f t="shared" si="3"/>
        <v>19624.508800000003</v>
      </c>
      <c r="K33" s="16">
        <v>42200</v>
      </c>
      <c r="L33" s="19">
        <f t="shared" si="4"/>
        <v>371796.8</v>
      </c>
      <c r="M33" s="69">
        <f t="shared" si="5"/>
        <v>5576319.2712960001</v>
      </c>
      <c r="N33" s="71">
        <f t="shared" si="6"/>
        <v>5534119.2712960001</v>
      </c>
    </row>
    <row r="34" spans="1:14" ht="14.25" customHeight="1" x14ac:dyDescent="0.2">
      <c r="A34" s="14">
        <v>27</v>
      </c>
      <c r="B34" s="60" t="s">
        <v>60</v>
      </c>
      <c r="C34" s="11">
        <f t="shared" si="0"/>
        <v>7164</v>
      </c>
      <c r="D34" s="11">
        <v>610</v>
      </c>
      <c r="E34" s="11">
        <v>6554</v>
      </c>
      <c r="F34" s="16">
        <v>18869.72</v>
      </c>
      <c r="G34" s="16">
        <f t="shared" si="1"/>
        <v>19624.508800000003</v>
      </c>
      <c r="H34" s="27">
        <v>1.25</v>
      </c>
      <c r="I34" s="12">
        <f t="shared" si="2"/>
        <v>23587.15</v>
      </c>
      <c r="J34" s="16">
        <f t="shared" si="3"/>
        <v>24530.636000000006</v>
      </c>
      <c r="K34" s="16">
        <v>430000</v>
      </c>
      <c r="L34" s="19">
        <f t="shared" si="4"/>
        <v>175591.9</v>
      </c>
      <c r="M34" s="69">
        <f t="shared" si="5"/>
        <v>2627429.2476600008</v>
      </c>
      <c r="N34" s="71">
        <f t="shared" si="6"/>
        <v>2197429.2476600008</v>
      </c>
    </row>
    <row r="35" spans="1:14" ht="14.25" customHeight="1" x14ac:dyDescent="0.2">
      <c r="A35" s="14">
        <v>28</v>
      </c>
      <c r="B35" s="60" t="s">
        <v>47</v>
      </c>
      <c r="C35" s="11">
        <f t="shared" si="0"/>
        <v>6013</v>
      </c>
      <c r="D35" s="11">
        <v>100</v>
      </c>
      <c r="E35" s="11">
        <v>5913</v>
      </c>
      <c r="F35" s="16">
        <v>18869.72</v>
      </c>
      <c r="G35" s="16">
        <f t="shared" si="1"/>
        <v>19624.508800000003</v>
      </c>
      <c r="H35" s="27">
        <v>1.1499999999999999</v>
      </c>
      <c r="I35" s="12">
        <f t="shared" si="2"/>
        <v>21700.178</v>
      </c>
      <c r="J35" s="16">
        <f t="shared" si="3"/>
        <v>22568.185120000002</v>
      </c>
      <c r="K35" s="16">
        <v>0</v>
      </c>
      <c r="L35" s="19">
        <f t="shared" si="4"/>
        <v>135615.70000000001</v>
      </c>
      <c r="M35" s="69">
        <f t="shared" si="5"/>
        <v>2034235.4462184003</v>
      </c>
      <c r="N35" s="71">
        <f t="shared" si="6"/>
        <v>2034235.4462184003</v>
      </c>
    </row>
    <row r="36" spans="1:14" ht="14.25" customHeight="1" x14ac:dyDescent="0.2">
      <c r="A36" s="14">
        <v>29</v>
      </c>
      <c r="B36" s="60" t="s">
        <v>68</v>
      </c>
      <c r="C36" s="11">
        <f t="shared" si="0"/>
        <v>4173</v>
      </c>
      <c r="D36" s="11">
        <v>178</v>
      </c>
      <c r="E36" s="11">
        <v>3995</v>
      </c>
      <c r="F36" s="16">
        <v>18869.72</v>
      </c>
      <c r="G36" s="16">
        <f t="shared" si="1"/>
        <v>19624.508800000003</v>
      </c>
      <c r="H36" s="27">
        <v>1.21</v>
      </c>
      <c r="I36" s="12">
        <f t="shared" si="2"/>
        <v>22832.361199999999</v>
      </c>
      <c r="J36" s="16">
        <f t="shared" si="3"/>
        <v>23745.655648000004</v>
      </c>
      <c r="K36" s="16">
        <v>213808.8</v>
      </c>
      <c r="L36" s="19">
        <f t="shared" si="4"/>
        <v>99141.9</v>
      </c>
      <c r="M36" s="69">
        <f t="shared" si="5"/>
        <v>1483920.8191104</v>
      </c>
      <c r="N36" s="71">
        <f t="shared" si="6"/>
        <v>1270112.0191104</v>
      </c>
    </row>
    <row r="37" spans="1:14" ht="14.25" customHeight="1" x14ac:dyDescent="0.2">
      <c r="A37" s="14">
        <v>30</v>
      </c>
      <c r="B37" s="60" t="s">
        <v>33</v>
      </c>
      <c r="C37" s="11">
        <f t="shared" si="0"/>
        <v>11200</v>
      </c>
      <c r="D37" s="11">
        <v>1000</v>
      </c>
      <c r="E37" s="11">
        <v>10200</v>
      </c>
      <c r="F37" s="16">
        <v>18869.72</v>
      </c>
      <c r="G37" s="16">
        <f t="shared" si="1"/>
        <v>19624.508800000003</v>
      </c>
      <c r="H37" s="27">
        <v>1</v>
      </c>
      <c r="I37" s="12">
        <f t="shared" si="2"/>
        <v>18869.72</v>
      </c>
      <c r="J37" s="16">
        <f t="shared" si="3"/>
        <v>19624.508800000003</v>
      </c>
      <c r="K37" s="16">
        <v>2703445.31385</v>
      </c>
      <c r="L37" s="19">
        <f t="shared" si="4"/>
        <v>221743.2</v>
      </c>
      <c r="M37" s="69">
        <f t="shared" si="5"/>
        <v>3285595.6464000004</v>
      </c>
      <c r="N37" s="71">
        <f t="shared" si="6"/>
        <v>582150.3325500004</v>
      </c>
    </row>
    <row r="38" spans="1:14" ht="14.25" customHeight="1" x14ac:dyDescent="0.2">
      <c r="A38" s="14">
        <v>31</v>
      </c>
      <c r="B38" s="60" t="s">
        <v>69</v>
      </c>
      <c r="C38" s="11">
        <f t="shared" si="0"/>
        <v>3120</v>
      </c>
      <c r="D38" s="11">
        <v>260</v>
      </c>
      <c r="E38" s="11">
        <v>2860</v>
      </c>
      <c r="F38" s="16">
        <v>18869.72</v>
      </c>
      <c r="G38" s="16">
        <f t="shared" si="1"/>
        <v>19624.508800000003</v>
      </c>
      <c r="H38" s="27">
        <v>1.27</v>
      </c>
      <c r="I38" s="12">
        <f t="shared" si="2"/>
        <v>23964.544400000002</v>
      </c>
      <c r="J38" s="16">
        <f t="shared" si="3"/>
        <v>24923.126176000005</v>
      </c>
      <c r="K38" s="16">
        <v>280000</v>
      </c>
      <c r="L38" s="19">
        <f t="shared" si="4"/>
        <v>77790.899999999994</v>
      </c>
      <c r="M38" s="69">
        <f t="shared" si="5"/>
        <v>1162663.8361104003</v>
      </c>
      <c r="N38" s="71">
        <f t="shared" si="6"/>
        <v>882663.83611040027</v>
      </c>
    </row>
    <row r="39" spans="1:14" ht="14.25" customHeight="1" x14ac:dyDescent="0.2">
      <c r="A39" s="14">
        <v>32</v>
      </c>
      <c r="B39" s="60" t="s">
        <v>70</v>
      </c>
      <c r="C39" s="11">
        <f t="shared" si="0"/>
        <v>2334</v>
      </c>
      <c r="D39" s="11">
        <v>184</v>
      </c>
      <c r="E39" s="11">
        <v>2150</v>
      </c>
      <c r="F39" s="16">
        <v>18869.72</v>
      </c>
      <c r="G39" s="16">
        <f t="shared" si="1"/>
        <v>19624.508800000003</v>
      </c>
      <c r="H39" s="27">
        <v>1.3</v>
      </c>
      <c r="I39" s="12">
        <f t="shared" si="2"/>
        <v>24530.636000000002</v>
      </c>
      <c r="J39" s="16">
        <f t="shared" si="3"/>
        <v>25511.861440000004</v>
      </c>
      <c r="K39" s="16">
        <v>167527.85</v>
      </c>
      <c r="L39" s="19">
        <f t="shared" si="4"/>
        <v>59531.7</v>
      </c>
      <c r="M39" s="69">
        <f t="shared" si="5"/>
        <v>890462.08680000005</v>
      </c>
      <c r="N39" s="71">
        <f t="shared" si="6"/>
        <v>722934.23680000007</v>
      </c>
    </row>
    <row r="40" spans="1:14" ht="14.25" customHeight="1" x14ac:dyDescent="0.2">
      <c r="A40" s="14">
        <v>33</v>
      </c>
      <c r="B40" s="60" t="s">
        <v>23</v>
      </c>
      <c r="C40" s="11">
        <f t="shared" si="0"/>
        <v>1351</v>
      </c>
      <c r="D40" s="11">
        <v>36</v>
      </c>
      <c r="E40" s="11">
        <v>1315</v>
      </c>
      <c r="F40" s="16">
        <v>18869.72</v>
      </c>
      <c r="G40" s="16">
        <f t="shared" si="1"/>
        <v>19624.508800000003</v>
      </c>
      <c r="H40" s="27">
        <v>1.23</v>
      </c>
      <c r="I40" s="12">
        <f t="shared" si="2"/>
        <v>23209.7556</v>
      </c>
      <c r="J40" s="16">
        <f t="shared" si="3"/>
        <v>24138.145824000003</v>
      </c>
      <c r="K40" s="16">
        <v>29600</v>
      </c>
      <c r="L40" s="19">
        <f t="shared" si="4"/>
        <v>32606.799999999999</v>
      </c>
      <c r="M40" s="69">
        <f t="shared" si="5"/>
        <v>488658.19440240011</v>
      </c>
      <c r="N40" s="71">
        <f t="shared" si="6"/>
        <v>459058.19440240011</v>
      </c>
    </row>
    <row r="41" spans="1:14" ht="14.25" customHeight="1" x14ac:dyDescent="0.2">
      <c r="A41" s="14">
        <v>34</v>
      </c>
      <c r="B41" s="60" t="s">
        <v>36</v>
      </c>
      <c r="C41" s="11">
        <f t="shared" si="0"/>
        <v>3529</v>
      </c>
      <c r="D41" s="11">
        <v>209</v>
      </c>
      <c r="E41" s="11">
        <v>3320</v>
      </c>
      <c r="F41" s="16">
        <v>18869.72</v>
      </c>
      <c r="G41" s="16">
        <f t="shared" si="1"/>
        <v>19624.508800000003</v>
      </c>
      <c r="H41" s="27">
        <v>1</v>
      </c>
      <c r="I41" s="12">
        <f t="shared" si="2"/>
        <v>18869.72</v>
      </c>
      <c r="J41" s="16">
        <f t="shared" si="3"/>
        <v>19624.508800000003</v>
      </c>
      <c r="K41" s="16">
        <v>45000</v>
      </c>
      <c r="L41" s="19">
        <f t="shared" si="4"/>
        <v>69142.100000000006</v>
      </c>
      <c r="M41" s="69">
        <f t="shared" si="5"/>
        <v>1036457.1104400002</v>
      </c>
      <c r="N41" s="71">
        <f t="shared" si="6"/>
        <v>991457.11044000019</v>
      </c>
    </row>
    <row r="42" spans="1:14" ht="14.25" customHeight="1" x14ac:dyDescent="0.2">
      <c r="A42" s="14">
        <v>35</v>
      </c>
      <c r="B42" s="60" t="s">
        <v>4</v>
      </c>
      <c r="C42" s="11">
        <f t="shared" si="0"/>
        <v>2325</v>
      </c>
      <c r="D42" s="11">
        <v>150</v>
      </c>
      <c r="E42" s="11">
        <v>2175</v>
      </c>
      <c r="F42" s="16">
        <v>18869.72</v>
      </c>
      <c r="G42" s="16">
        <f t="shared" si="1"/>
        <v>19624.508800000003</v>
      </c>
      <c r="H42" s="27">
        <v>1</v>
      </c>
      <c r="I42" s="12">
        <f t="shared" si="2"/>
        <v>18869.72</v>
      </c>
      <c r="J42" s="16">
        <f t="shared" si="3"/>
        <v>19624.508800000003</v>
      </c>
      <c r="K42" s="16">
        <v>608692.1290312499</v>
      </c>
      <c r="L42" s="19">
        <f t="shared" si="4"/>
        <v>46122.5</v>
      </c>
      <c r="M42" s="69">
        <f t="shared" si="5"/>
        <v>682706.46960000007</v>
      </c>
      <c r="N42" s="71">
        <f t="shared" si="6"/>
        <v>74014.340568750165</v>
      </c>
    </row>
    <row r="43" spans="1:14" ht="14.25" customHeight="1" x14ac:dyDescent="0.2">
      <c r="A43" s="14">
        <v>36</v>
      </c>
      <c r="B43" s="60" t="s">
        <v>5</v>
      </c>
      <c r="C43" s="11">
        <f t="shared" si="0"/>
        <v>2388</v>
      </c>
      <c r="D43" s="11">
        <v>78</v>
      </c>
      <c r="E43" s="11">
        <v>2310</v>
      </c>
      <c r="F43" s="16">
        <v>18869.72</v>
      </c>
      <c r="G43" s="16">
        <f t="shared" si="1"/>
        <v>19624.508800000003</v>
      </c>
      <c r="H43" s="27">
        <v>1</v>
      </c>
      <c r="I43" s="12">
        <f t="shared" si="2"/>
        <v>18869.72</v>
      </c>
      <c r="J43" s="16">
        <f t="shared" si="3"/>
        <v>19624.508800000003</v>
      </c>
      <c r="K43" s="16">
        <v>200000</v>
      </c>
      <c r="L43" s="19">
        <f t="shared" si="4"/>
        <v>47004.5</v>
      </c>
      <c r="M43" s="69">
        <f t="shared" si="5"/>
        <v>702066.80232000013</v>
      </c>
      <c r="N43" s="71">
        <f t="shared" si="6"/>
        <v>502066.80232000013</v>
      </c>
    </row>
    <row r="44" spans="1:14" ht="14.25" customHeight="1" x14ac:dyDescent="0.2">
      <c r="A44" s="14">
        <v>37</v>
      </c>
      <c r="B44" s="60" t="s">
        <v>6</v>
      </c>
      <c r="C44" s="11">
        <f t="shared" si="0"/>
        <v>2081</v>
      </c>
      <c r="D44" s="11">
        <v>51</v>
      </c>
      <c r="E44" s="11">
        <v>2030</v>
      </c>
      <c r="F44" s="16">
        <v>18869.72</v>
      </c>
      <c r="G44" s="16">
        <f t="shared" si="1"/>
        <v>19624.508800000003</v>
      </c>
      <c r="H44" s="27">
        <v>1</v>
      </c>
      <c r="I44" s="12">
        <f t="shared" si="2"/>
        <v>18869.72</v>
      </c>
      <c r="J44" s="16">
        <f t="shared" si="3"/>
        <v>19624.508800000003</v>
      </c>
      <c r="K44" s="16">
        <v>0</v>
      </c>
      <c r="L44" s="19">
        <f t="shared" si="4"/>
        <v>40800.1</v>
      </c>
      <c r="M44" s="69">
        <f t="shared" si="5"/>
        <v>612001.62876000011</v>
      </c>
      <c r="N44" s="71">
        <f t="shared" si="6"/>
        <v>612001.62876000011</v>
      </c>
    </row>
    <row r="45" spans="1:14" ht="14.25" customHeight="1" x14ac:dyDescent="0.2">
      <c r="A45" s="14">
        <v>38</v>
      </c>
      <c r="B45" s="60" t="s">
        <v>37</v>
      </c>
      <c r="C45" s="11">
        <f t="shared" si="0"/>
        <v>4395</v>
      </c>
      <c r="D45" s="11">
        <v>300</v>
      </c>
      <c r="E45" s="11">
        <v>4095</v>
      </c>
      <c r="F45" s="16">
        <v>18869.72</v>
      </c>
      <c r="G45" s="16">
        <f t="shared" si="1"/>
        <v>19624.508800000003</v>
      </c>
      <c r="H45" s="27">
        <v>1</v>
      </c>
      <c r="I45" s="12">
        <f t="shared" si="2"/>
        <v>18869.72</v>
      </c>
      <c r="J45" s="16">
        <f t="shared" si="3"/>
        <v>19624.508800000003</v>
      </c>
      <c r="K45" s="16">
        <v>404600</v>
      </c>
      <c r="L45" s="19">
        <f t="shared" si="4"/>
        <v>86427.9</v>
      </c>
      <c r="M45" s="69">
        <f t="shared" si="5"/>
        <v>1290349.1930400003</v>
      </c>
      <c r="N45" s="71">
        <f t="shared" si="6"/>
        <v>885749.19304000027</v>
      </c>
    </row>
    <row r="46" spans="1:14" ht="14.25" customHeight="1" x14ac:dyDescent="0.2">
      <c r="A46" s="14">
        <v>39</v>
      </c>
      <c r="B46" s="60" t="s">
        <v>24</v>
      </c>
      <c r="C46" s="11">
        <f t="shared" si="0"/>
        <v>1843</v>
      </c>
      <c r="D46" s="11">
        <v>170</v>
      </c>
      <c r="E46" s="11">
        <v>1673</v>
      </c>
      <c r="F46" s="16">
        <v>18869.72</v>
      </c>
      <c r="G46" s="16">
        <f t="shared" si="1"/>
        <v>19624.508800000003</v>
      </c>
      <c r="H46" s="27">
        <v>1.2</v>
      </c>
      <c r="I46" s="12">
        <f t="shared" si="2"/>
        <v>22643.664000000001</v>
      </c>
      <c r="J46" s="16">
        <f t="shared" si="3"/>
        <v>23549.410560000004</v>
      </c>
      <c r="K46" s="16">
        <v>599548</v>
      </c>
      <c r="L46" s="19">
        <f t="shared" si="4"/>
        <v>43847.1</v>
      </c>
      <c r="M46" s="69">
        <f t="shared" si="5"/>
        <v>648713.80120320013</v>
      </c>
      <c r="N46" s="71">
        <f t="shared" si="6"/>
        <v>49165.801203200128</v>
      </c>
    </row>
    <row r="47" spans="1:14" ht="14.25" customHeight="1" x14ac:dyDescent="0.2">
      <c r="A47" s="14">
        <v>40</v>
      </c>
      <c r="B47" s="60" t="s">
        <v>7</v>
      </c>
      <c r="C47" s="11">
        <f t="shared" si="0"/>
        <v>4266</v>
      </c>
      <c r="D47" s="11">
        <v>353</v>
      </c>
      <c r="E47" s="11">
        <v>3913</v>
      </c>
      <c r="F47" s="16">
        <v>18869.72</v>
      </c>
      <c r="G47" s="16">
        <f t="shared" si="1"/>
        <v>19624.508800000003</v>
      </c>
      <c r="H47" s="27">
        <v>1</v>
      </c>
      <c r="I47" s="12">
        <f t="shared" si="2"/>
        <v>18869.72</v>
      </c>
      <c r="J47" s="16">
        <f t="shared" si="3"/>
        <v>19624.508800000003</v>
      </c>
      <c r="K47" s="16">
        <v>3911.55</v>
      </c>
      <c r="L47" s="19">
        <f t="shared" si="4"/>
        <v>83455.600000000006</v>
      </c>
      <c r="M47" s="69">
        <f t="shared" si="5"/>
        <v>1251775.711416</v>
      </c>
      <c r="N47" s="71">
        <f t="shared" si="6"/>
        <v>1247864.161416</v>
      </c>
    </row>
    <row r="48" spans="1:14" ht="14.25" customHeight="1" x14ac:dyDescent="0.2">
      <c r="A48" s="14">
        <v>41</v>
      </c>
      <c r="B48" s="60" t="s">
        <v>8</v>
      </c>
      <c r="C48" s="11">
        <f t="shared" si="0"/>
        <v>1681</v>
      </c>
      <c r="D48" s="11">
        <v>81</v>
      </c>
      <c r="E48" s="11">
        <v>1600</v>
      </c>
      <c r="F48" s="16">
        <v>18869.72</v>
      </c>
      <c r="G48" s="16">
        <f t="shared" si="1"/>
        <v>19624.508800000003</v>
      </c>
      <c r="H48" s="27">
        <v>1</v>
      </c>
      <c r="I48" s="12">
        <f t="shared" si="2"/>
        <v>18869.72</v>
      </c>
      <c r="J48" s="16">
        <f t="shared" si="3"/>
        <v>19624.508800000003</v>
      </c>
      <c r="K48" s="16">
        <v>439662.41749124997</v>
      </c>
      <c r="L48" s="19">
        <f t="shared" si="4"/>
        <v>33367.300000000003</v>
      </c>
      <c r="M48" s="69">
        <f t="shared" si="5"/>
        <v>493914.92100000009</v>
      </c>
      <c r="N48" s="71">
        <f t="shared" si="6"/>
        <v>54252.503508750116</v>
      </c>
    </row>
    <row r="49" spans="1:14" ht="14.25" customHeight="1" x14ac:dyDescent="0.2">
      <c r="A49" s="14">
        <v>42</v>
      </c>
      <c r="B49" s="60" t="s">
        <v>61</v>
      </c>
      <c r="C49" s="11">
        <f t="shared" si="0"/>
        <v>8000</v>
      </c>
      <c r="D49" s="11">
        <v>600</v>
      </c>
      <c r="E49" s="11">
        <v>7400</v>
      </c>
      <c r="F49" s="16">
        <v>18869.72</v>
      </c>
      <c r="G49" s="16">
        <f t="shared" si="1"/>
        <v>19624.508800000003</v>
      </c>
      <c r="H49" s="27">
        <v>1.23</v>
      </c>
      <c r="I49" s="12">
        <f t="shared" si="2"/>
        <v>23209.7556</v>
      </c>
      <c r="J49" s="16">
        <f t="shared" si="3"/>
        <v>24138.145824000003</v>
      </c>
      <c r="K49" s="16">
        <v>2282356.5442321491</v>
      </c>
      <c r="L49" s="19">
        <f t="shared" si="4"/>
        <v>194830.5</v>
      </c>
      <c r="M49" s="69">
        <f t="shared" si="5"/>
        <v>2888221.9868640001</v>
      </c>
      <c r="N49" s="71">
        <f t="shared" si="6"/>
        <v>605865.44263185095</v>
      </c>
    </row>
    <row r="50" spans="1:14" ht="14.25" customHeight="1" x14ac:dyDescent="0.2">
      <c r="A50" s="14">
        <v>43</v>
      </c>
      <c r="B50" s="60" t="s">
        <v>25</v>
      </c>
      <c r="C50" s="11">
        <f t="shared" si="0"/>
        <v>1716</v>
      </c>
      <c r="D50" s="11">
        <v>76</v>
      </c>
      <c r="E50" s="11">
        <v>1640</v>
      </c>
      <c r="F50" s="16">
        <v>18869.72</v>
      </c>
      <c r="G50" s="16">
        <f t="shared" si="1"/>
        <v>19624.508800000003</v>
      </c>
      <c r="H50" s="27">
        <v>1</v>
      </c>
      <c r="I50" s="12">
        <f t="shared" si="2"/>
        <v>18869.72</v>
      </c>
      <c r="J50" s="16">
        <f t="shared" si="3"/>
        <v>19624.508800000003</v>
      </c>
      <c r="K50" s="16">
        <v>0</v>
      </c>
      <c r="L50" s="19">
        <f t="shared" si="4"/>
        <v>33618.300000000003</v>
      </c>
      <c r="M50" s="69">
        <f t="shared" si="5"/>
        <v>504274.39727999998</v>
      </c>
      <c r="N50" s="71">
        <f t="shared" si="6"/>
        <v>504274.39727999998</v>
      </c>
    </row>
    <row r="51" spans="1:14" ht="14.25" customHeight="1" x14ac:dyDescent="0.2">
      <c r="A51" s="14">
        <v>44</v>
      </c>
      <c r="B51" s="60" t="s">
        <v>9</v>
      </c>
      <c r="C51" s="11">
        <f t="shared" si="0"/>
        <v>1997</v>
      </c>
      <c r="D51" s="11">
        <v>100</v>
      </c>
      <c r="E51" s="11">
        <v>1897</v>
      </c>
      <c r="F51" s="16">
        <v>18869.72</v>
      </c>
      <c r="G51" s="16">
        <f t="shared" si="1"/>
        <v>19624.508800000003</v>
      </c>
      <c r="H51" s="27">
        <v>1</v>
      </c>
      <c r="I51" s="12">
        <f t="shared" si="2"/>
        <v>18869.72</v>
      </c>
      <c r="J51" s="16">
        <f t="shared" si="3"/>
        <v>19624.508800000003</v>
      </c>
      <c r="K51" s="16">
        <v>476266.71877874993</v>
      </c>
      <c r="L51" s="19">
        <f t="shared" si="4"/>
        <v>39590.9</v>
      </c>
      <c r="M51" s="69">
        <f t="shared" si="5"/>
        <v>586719.97790400009</v>
      </c>
      <c r="N51" s="71">
        <f t="shared" si="6"/>
        <v>110453.25912525016</v>
      </c>
    </row>
    <row r="52" spans="1:14" ht="14.25" customHeight="1" x14ac:dyDescent="0.2">
      <c r="A52" s="14">
        <v>45</v>
      </c>
      <c r="B52" s="60" t="s">
        <v>62</v>
      </c>
      <c r="C52" s="11">
        <f t="shared" si="0"/>
        <v>5840</v>
      </c>
      <c r="D52" s="11">
        <v>600</v>
      </c>
      <c r="E52" s="11">
        <v>5240</v>
      </c>
      <c r="F52" s="16">
        <v>18869.72</v>
      </c>
      <c r="G52" s="16">
        <f t="shared" si="1"/>
        <v>19624.508800000003</v>
      </c>
      <c r="H52" s="27">
        <v>1.3</v>
      </c>
      <c r="I52" s="12">
        <f t="shared" si="2"/>
        <v>24530.636000000002</v>
      </c>
      <c r="J52" s="16">
        <f t="shared" si="3"/>
        <v>25511.861440000004</v>
      </c>
      <c r="K52" s="16">
        <v>73417.2</v>
      </c>
      <c r="L52" s="19">
        <f t="shared" si="4"/>
        <v>148474</v>
      </c>
      <c r="M52" s="69">
        <f t="shared" si="5"/>
        <v>2226008.0331840003</v>
      </c>
      <c r="N52" s="71">
        <f t="shared" si="6"/>
        <v>2152590.8331840001</v>
      </c>
    </row>
    <row r="53" spans="1:14" ht="14.25" customHeight="1" x14ac:dyDescent="0.2">
      <c r="A53" s="14">
        <v>46</v>
      </c>
      <c r="B53" s="60" t="s">
        <v>43</v>
      </c>
      <c r="C53" s="11">
        <f t="shared" si="0"/>
        <v>2026</v>
      </c>
      <c r="D53" s="11">
        <v>106</v>
      </c>
      <c r="E53" s="11">
        <v>1920</v>
      </c>
      <c r="F53" s="16">
        <v>18869.72</v>
      </c>
      <c r="G53" s="16">
        <f t="shared" si="1"/>
        <v>19624.508800000003</v>
      </c>
      <c r="H53" s="27">
        <v>1.1000000000000001</v>
      </c>
      <c r="I53" s="12">
        <f t="shared" si="2"/>
        <v>20756.692000000003</v>
      </c>
      <c r="J53" s="16">
        <f t="shared" si="3"/>
        <v>21586.959680000004</v>
      </c>
      <c r="K53" s="16">
        <v>49700</v>
      </c>
      <c r="L53" s="19">
        <f t="shared" si="4"/>
        <v>43696.9</v>
      </c>
      <c r="M53" s="69">
        <f t="shared" si="5"/>
        <v>654707.57906400005</v>
      </c>
      <c r="N53" s="71">
        <f t="shared" si="6"/>
        <v>605007.57906400005</v>
      </c>
    </row>
    <row r="54" spans="1:14" ht="14.25" customHeight="1" x14ac:dyDescent="0.2">
      <c r="A54" s="14">
        <v>47</v>
      </c>
      <c r="B54" s="60" t="s">
        <v>10</v>
      </c>
      <c r="C54" s="11">
        <f t="shared" si="0"/>
        <v>995</v>
      </c>
      <c r="D54" s="11">
        <v>10</v>
      </c>
      <c r="E54" s="11">
        <v>985</v>
      </c>
      <c r="F54" s="16">
        <v>18869.72</v>
      </c>
      <c r="G54" s="16">
        <f t="shared" si="1"/>
        <v>19624.508800000003</v>
      </c>
      <c r="H54" s="27">
        <v>1</v>
      </c>
      <c r="I54" s="12">
        <f t="shared" si="2"/>
        <v>18869.72</v>
      </c>
      <c r="J54" s="16">
        <f t="shared" si="3"/>
        <v>19624.508800000003</v>
      </c>
      <c r="K54" s="16">
        <v>256573.46594249993</v>
      </c>
      <c r="L54" s="19">
        <f t="shared" si="4"/>
        <v>19775.400000000001</v>
      </c>
      <c r="M54" s="69">
        <f t="shared" si="5"/>
        <v>292782.57552000001</v>
      </c>
      <c r="N54" s="71">
        <f t="shared" si="6"/>
        <v>36209.109577500087</v>
      </c>
    </row>
    <row r="55" spans="1:14" ht="14.25" customHeight="1" x14ac:dyDescent="0.2">
      <c r="A55" s="14">
        <v>48</v>
      </c>
      <c r="B55" s="60" t="s">
        <v>51</v>
      </c>
      <c r="C55" s="11">
        <f t="shared" si="0"/>
        <v>2107</v>
      </c>
      <c r="D55" s="11">
        <v>100</v>
      </c>
      <c r="E55" s="11">
        <v>2007</v>
      </c>
      <c r="F55" s="16">
        <v>18869.72</v>
      </c>
      <c r="G55" s="16">
        <f t="shared" si="1"/>
        <v>19624.508800000003</v>
      </c>
      <c r="H55" s="27">
        <v>1.1499999999999999</v>
      </c>
      <c r="I55" s="12">
        <f t="shared" si="2"/>
        <v>21700.178</v>
      </c>
      <c r="J55" s="16">
        <f t="shared" si="3"/>
        <v>22568.185120000002</v>
      </c>
      <c r="K55" s="16">
        <v>653966.49936993734</v>
      </c>
      <c r="L55" s="19">
        <f t="shared" si="4"/>
        <v>48118.3</v>
      </c>
      <c r="M55" s="69">
        <f t="shared" si="5"/>
        <v>711965.48003760015</v>
      </c>
      <c r="N55" s="71">
        <f t="shared" si="6"/>
        <v>57998.980667662807</v>
      </c>
    </row>
    <row r="56" spans="1:14" ht="14.25" customHeight="1" x14ac:dyDescent="0.2">
      <c r="A56" s="14">
        <v>49</v>
      </c>
      <c r="B56" s="60" t="s">
        <v>11</v>
      </c>
      <c r="C56" s="11">
        <f t="shared" si="0"/>
        <v>2265</v>
      </c>
      <c r="D56" s="11">
        <v>208</v>
      </c>
      <c r="E56" s="11">
        <v>2057</v>
      </c>
      <c r="F56" s="16">
        <v>18869.72</v>
      </c>
      <c r="G56" s="16">
        <f t="shared" si="1"/>
        <v>19624.508800000003</v>
      </c>
      <c r="H56" s="27">
        <v>1</v>
      </c>
      <c r="I56" s="12">
        <f t="shared" si="2"/>
        <v>18869.72</v>
      </c>
      <c r="J56" s="16">
        <f t="shared" si="3"/>
        <v>19624.508800000003</v>
      </c>
      <c r="K56" s="16">
        <v>10000</v>
      </c>
      <c r="L56" s="19">
        <f t="shared" si="4"/>
        <v>44302.5</v>
      </c>
      <c r="M56" s="69">
        <f t="shared" si="5"/>
        <v>664387.74542400008</v>
      </c>
      <c r="N56" s="71">
        <f t="shared" si="6"/>
        <v>654387.74542400008</v>
      </c>
    </row>
    <row r="57" spans="1:14" ht="14.25" customHeight="1" x14ac:dyDescent="0.2">
      <c r="A57" s="14">
        <v>50</v>
      </c>
      <c r="B57" s="60" t="s">
        <v>26</v>
      </c>
      <c r="C57" s="11">
        <f t="shared" si="0"/>
        <v>1856</v>
      </c>
      <c r="D57" s="11">
        <v>56</v>
      </c>
      <c r="E57" s="11">
        <v>1800</v>
      </c>
      <c r="F57" s="16">
        <v>18869.72</v>
      </c>
      <c r="G57" s="16">
        <f t="shared" si="1"/>
        <v>19624.508800000003</v>
      </c>
      <c r="H57" s="27">
        <v>1</v>
      </c>
      <c r="I57" s="12">
        <f t="shared" si="2"/>
        <v>18869.72</v>
      </c>
      <c r="J57" s="16">
        <f t="shared" si="3"/>
        <v>19624.508800000003</v>
      </c>
      <c r="K57" s="16">
        <v>923.9</v>
      </c>
      <c r="L57" s="19">
        <f t="shared" si="4"/>
        <v>36381.699999999997</v>
      </c>
      <c r="M57" s="69">
        <f t="shared" si="5"/>
        <v>545712.30240000004</v>
      </c>
      <c r="N57" s="71">
        <f t="shared" si="6"/>
        <v>544788.40240000002</v>
      </c>
    </row>
    <row r="58" spans="1:14" ht="14.25" customHeight="1" x14ac:dyDescent="0.2">
      <c r="A58" s="14">
        <v>51</v>
      </c>
      <c r="B58" s="60" t="s">
        <v>12</v>
      </c>
      <c r="C58" s="11">
        <f t="shared" si="0"/>
        <v>1996</v>
      </c>
      <c r="D58" s="11">
        <v>100</v>
      </c>
      <c r="E58" s="11">
        <v>1896</v>
      </c>
      <c r="F58" s="16">
        <v>18869.72</v>
      </c>
      <c r="G58" s="16">
        <f t="shared" si="1"/>
        <v>19624.508800000003</v>
      </c>
      <c r="H58" s="27">
        <v>1</v>
      </c>
      <c r="I58" s="12">
        <f t="shared" si="2"/>
        <v>18869.72</v>
      </c>
      <c r="J58" s="16">
        <f t="shared" si="3"/>
        <v>19624.508800000003</v>
      </c>
      <c r="K58" s="16">
        <v>0</v>
      </c>
      <c r="L58" s="19">
        <f t="shared" si="4"/>
        <v>39095</v>
      </c>
      <c r="M58" s="69">
        <f t="shared" si="5"/>
        <v>586425.61027200008</v>
      </c>
      <c r="N58" s="71">
        <f t="shared" si="6"/>
        <v>586425.61027200008</v>
      </c>
    </row>
    <row r="59" spans="1:14" ht="14.25" customHeight="1" x14ac:dyDescent="0.2">
      <c r="A59" s="14">
        <v>52</v>
      </c>
      <c r="B59" s="60" t="s">
        <v>72</v>
      </c>
      <c r="C59" s="11">
        <f t="shared" si="0"/>
        <v>233</v>
      </c>
      <c r="D59" s="11">
        <v>25</v>
      </c>
      <c r="E59" s="11">
        <v>208</v>
      </c>
      <c r="F59" s="16">
        <v>18869.72</v>
      </c>
      <c r="G59" s="16">
        <f t="shared" si="1"/>
        <v>19624.508800000003</v>
      </c>
      <c r="H59" s="27">
        <v>1.7</v>
      </c>
      <c r="I59" s="12">
        <f t="shared" si="2"/>
        <v>32078.524000000001</v>
      </c>
      <c r="J59" s="16">
        <f t="shared" si="3"/>
        <v>33361.664960000002</v>
      </c>
      <c r="K59" s="16">
        <v>30000</v>
      </c>
      <c r="L59" s="19">
        <f t="shared" si="4"/>
        <v>7771.2</v>
      </c>
      <c r="M59" s="69">
        <f t="shared" si="5"/>
        <v>116117.84117520001</v>
      </c>
      <c r="N59" s="71">
        <f t="shared" si="6"/>
        <v>86117.84117520001</v>
      </c>
    </row>
    <row r="60" spans="1:14" ht="14.25" customHeight="1" x14ac:dyDescent="0.2">
      <c r="A60" s="14">
        <v>53</v>
      </c>
      <c r="B60" s="60" t="s">
        <v>13</v>
      </c>
      <c r="C60" s="11">
        <f t="shared" si="0"/>
        <v>9668</v>
      </c>
      <c r="D60" s="11">
        <v>640</v>
      </c>
      <c r="E60" s="11">
        <v>9028</v>
      </c>
      <c r="F60" s="16">
        <v>18869.72</v>
      </c>
      <c r="G60" s="16">
        <f t="shared" si="1"/>
        <v>19624.508800000003</v>
      </c>
      <c r="H60" s="27">
        <v>1</v>
      </c>
      <c r="I60" s="12">
        <f t="shared" si="2"/>
        <v>18869.72</v>
      </c>
      <c r="J60" s="16">
        <f t="shared" si="3"/>
        <v>19624.508800000003</v>
      </c>
      <c r="K60" s="16">
        <v>0</v>
      </c>
      <c r="L60" s="19">
        <f t="shared" si="4"/>
        <v>189246.7</v>
      </c>
      <c r="M60" s="69">
        <f t="shared" si="5"/>
        <v>2838700.2936960007</v>
      </c>
      <c r="N60" s="71">
        <f t="shared" si="6"/>
        <v>2838700.2936960007</v>
      </c>
    </row>
    <row r="61" spans="1:14" ht="14.25" customHeight="1" x14ac:dyDescent="0.2">
      <c r="A61" s="14">
        <v>54</v>
      </c>
      <c r="B61" s="60" t="s">
        <v>27</v>
      </c>
      <c r="C61" s="11">
        <f t="shared" si="0"/>
        <v>820</v>
      </c>
      <c r="D61" s="11">
        <v>50</v>
      </c>
      <c r="E61" s="11">
        <v>770</v>
      </c>
      <c r="F61" s="16">
        <v>18869.72</v>
      </c>
      <c r="G61" s="16">
        <f t="shared" si="1"/>
        <v>19624.508800000003</v>
      </c>
      <c r="H61" s="27">
        <v>1.4</v>
      </c>
      <c r="I61" s="12">
        <f t="shared" si="2"/>
        <v>26417.608</v>
      </c>
      <c r="J61" s="16">
        <f t="shared" si="3"/>
        <v>27474.312320000005</v>
      </c>
      <c r="K61" s="16">
        <v>880</v>
      </c>
      <c r="L61" s="19">
        <f t="shared" si="4"/>
        <v>22477</v>
      </c>
      <c r="M61" s="69">
        <f t="shared" si="5"/>
        <v>337141.51329600008</v>
      </c>
      <c r="N61" s="71">
        <f t="shared" si="6"/>
        <v>336261.51329600008</v>
      </c>
    </row>
    <row r="62" spans="1:14" ht="14.25" customHeight="1" x14ac:dyDescent="0.2">
      <c r="A62" s="14">
        <v>55</v>
      </c>
      <c r="B62" s="60" t="s">
        <v>44</v>
      </c>
      <c r="C62" s="11">
        <f t="shared" si="0"/>
        <v>3937</v>
      </c>
      <c r="D62" s="11">
        <v>100</v>
      </c>
      <c r="E62" s="11">
        <v>3837</v>
      </c>
      <c r="F62" s="16">
        <v>18869.72</v>
      </c>
      <c r="G62" s="16">
        <f t="shared" si="1"/>
        <v>19624.508800000003</v>
      </c>
      <c r="H62" s="27">
        <v>1</v>
      </c>
      <c r="I62" s="12">
        <f t="shared" si="2"/>
        <v>18869.72</v>
      </c>
      <c r="J62" s="16">
        <f t="shared" si="3"/>
        <v>19624.508800000003</v>
      </c>
      <c r="K62" s="16">
        <v>1070036.21</v>
      </c>
      <c r="L62" s="19">
        <f t="shared" si="4"/>
        <v>78256.2</v>
      </c>
      <c r="M62" s="69">
        <f t="shared" si="5"/>
        <v>1157793.183984</v>
      </c>
      <c r="N62" s="71">
        <f t="shared" si="6"/>
        <v>87756.97398400004</v>
      </c>
    </row>
    <row r="63" spans="1:14" ht="14.25" customHeight="1" x14ac:dyDescent="0.2">
      <c r="A63" s="14">
        <v>56</v>
      </c>
      <c r="B63" s="60" t="s">
        <v>28</v>
      </c>
      <c r="C63" s="11">
        <f t="shared" si="0"/>
        <v>992</v>
      </c>
      <c r="D63" s="11">
        <v>40</v>
      </c>
      <c r="E63" s="11">
        <v>952</v>
      </c>
      <c r="F63" s="16">
        <v>18869.72</v>
      </c>
      <c r="G63" s="16">
        <f t="shared" si="1"/>
        <v>19624.508800000003</v>
      </c>
      <c r="H63" s="27">
        <v>1</v>
      </c>
      <c r="I63" s="12">
        <f t="shared" si="2"/>
        <v>18869.72</v>
      </c>
      <c r="J63" s="16">
        <f t="shared" si="3"/>
        <v>19624.508800000003</v>
      </c>
      <c r="K63" s="16">
        <v>0</v>
      </c>
      <c r="L63" s="19">
        <f t="shared" si="4"/>
        <v>19437.3</v>
      </c>
      <c r="M63" s="69">
        <f t="shared" si="5"/>
        <v>291559.81766400003</v>
      </c>
      <c r="N63" s="71">
        <f t="shared" si="6"/>
        <v>291559.81766400003</v>
      </c>
    </row>
    <row r="64" spans="1:14" ht="14.25" customHeight="1" x14ac:dyDescent="0.2">
      <c r="A64" s="14">
        <v>57</v>
      </c>
      <c r="B64" s="60" t="s">
        <v>63</v>
      </c>
      <c r="C64" s="11">
        <f t="shared" si="0"/>
        <v>6429</v>
      </c>
      <c r="D64" s="11">
        <v>239</v>
      </c>
      <c r="E64" s="11">
        <v>6190</v>
      </c>
      <c r="F64" s="16">
        <v>18869.72</v>
      </c>
      <c r="G64" s="16">
        <f t="shared" si="1"/>
        <v>19624.508800000003</v>
      </c>
      <c r="H64" s="27">
        <v>1.2</v>
      </c>
      <c r="I64" s="12">
        <f t="shared" si="2"/>
        <v>22643.664000000001</v>
      </c>
      <c r="J64" s="16">
        <f t="shared" si="3"/>
        <v>23549.410560000004</v>
      </c>
      <c r="K64" s="16">
        <v>0</v>
      </c>
      <c r="L64" s="19">
        <f t="shared" si="4"/>
        <v>151182.70000000001</v>
      </c>
      <c r="M64" s="69">
        <f t="shared" si="5"/>
        <v>2267740.3059360008</v>
      </c>
      <c r="N64" s="71">
        <f t="shared" si="6"/>
        <v>2267740.3059360008</v>
      </c>
    </row>
    <row r="65" spans="1:14" ht="14.25" customHeight="1" x14ac:dyDescent="0.2">
      <c r="A65" s="14">
        <v>58</v>
      </c>
      <c r="B65" s="60" t="s">
        <v>64</v>
      </c>
      <c r="C65" s="11">
        <f t="shared" si="0"/>
        <v>5677</v>
      </c>
      <c r="D65" s="11">
        <v>500</v>
      </c>
      <c r="E65" s="11">
        <v>5177</v>
      </c>
      <c r="F65" s="16">
        <v>18869.72</v>
      </c>
      <c r="G65" s="16">
        <f t="shared" si="1"/>
        <v>19624.508800000003</v>
      </c>
      <c r="H65" s="27">
        <v>1.1499999999999999</v>
      </c>
      <c r="I65" s="12">
        <f t="shared" si="2"/>
        <v>21700.178</v>
      </c>
      <c r="J65" s="16">
        <f t="shared" si="3"/>
        <v>22568.185120000002</v>
      </c>
      <c r="K65" s="16">
        <v>0</v>
      </c>
      <c r="L65" s="19">
        <f t="shared" si="4"/>
        <v>127685.6</v>
      </c>
      <c r="M65" s="69">
        <f t="shared" si="5"/>
        <v>1915283.7504936</v>
      </c>
      <c r="N65" s="71">
        <f t="shared" si="6"/>
        <v>1915283.7504936</v>
      </c>
    </row>
    <row r="66" spans="1:14" ht="14.25" customHeight="1" x14ac:dyDescent="0.2">
      <c r="A66" s="14">
        <v>59</v>
      </c>
      <c r="B66" s="60" t="s">
        <v>45</v>
      </c>
      <c r="C66" s="11">
        <f t="shared" si="0"/>
        <v>5283</v>
      </c>
      <c r="D66" s="11">
        <v>378</v>
      </c>
      <c r="E66" s="11">
        <v>4905</v>
      </c>
      <c r="F66" s="16">
        <v>18869.72</v>
      </c>
      <c r="G66" s="16">
        <f t="shared" si="1"/>
        <v>19624.508800000003</v>
      </c>
      <c r="H66" s="27">
        <v>1.1499999999999999</v>
      </c>
      <c r="I66" s="12">
        <f t="shared" si="2"/>
        <v>21700.178</v>
      </c>
      <c r="J66" s="16">
        <f t="shared" si="3"/>
        <v>22568.185120000002</v>
      </c>
      <c r="K66" s="16">
        <v>1529534.3350871247</v>
      </c>
      <c r="L66" s="19">
        <f t="shared" si="4"/>
        <v>120429.1</v>
      </c>
      <c r="M66" s="69">
        <f t="shared" si="5"/>
        <v>1783494.2294639999</v>
      </c>
      <c r="N66" s="71">
        <f t="shared" si="6"/>
        <v>253959.89437687513</v>
      </c>
    </row>
    <row r="67" spans="1:14" ht="14.25" customHeight="1" x14ac:dyDescent="0.2">
      <c r="A67" s="14">
        <v>60</v>
      </c>
      <c r="B67" s="60" t="s">
        <v>14</v>
      </c>
      <c r="C67" s="11">
        <f t="shared" si="0"/>
        <v>1336</v>
      </c>
      <c r="D67" s="11">
        <v>130</v>
      </c>
      <c r="E67" s="11">
        <v>1206</v>
      </c>
      <c r="F67" s="16">
        <v>18869.72</v>
      </c>
      <c r="G67" s="16">
        <f t="shared" si="1"/>
        <v>19624.508800000003</v>
      </c>
      <c r="H67" s="27">
        <v>1</v>
      </c>
      <c r="I67" s="12">
        <f t="shared" si="2"/>
        <v>18869.72</v>
      </c>
      <c r="J67" s="16">
        <f t="shared" si="3"/>
        <v>19624.508800000003</v>
      </c>
      <c r="K67" s="16">
        <v>0</v>
      </c>
      <c r="L67" s="19">
        <f t="shared" si="4"/>
        <v>26120.2</v>
      </c>
      <c r="M67" s="69">
        <f t="shared" si="5"/>
        <v>391803.31819200009</v>
      </c>
      <c r="N67" s="71">
        <f t="shared" si="6"/>
        <v>391803.31819200009</v>
      </c>
    </row>
    <row r="68" spans="1:14" ht="14.25" customHeight="1" x14ac:dyDescent="0.2">
      <c r="A68" s="14">
        <v>61</v>
      </c>
      <c r="B68" s="60" t="s">
        <v>46</v>
      </c>
      <c r="C68" s="11">
        <f t="shared" si="0"/>
        <v>2490</v>
      </c>
      <c r="D68" s="11">
        <v>60</v>
      </c>
      <c r="E68" s="11">
        <v>2430</v>
      </c>
      <c r="F68" s="16">
        <v>18869.72</v>
      </c>
      <c r="G68" s="16">
        <f t="shared" si="1"/>
        <v>19624.508800000003</v>
      </c>
      <c r="H68" s="27">
        <v>1</v>
      </c>
      <c r="I68" s="12">
        <f t="shared" ref="I68:I93" si="7">F68*H68</f>
        <v>18869.72</v>
      </c>
      <c r="J68" s="16">
        <f t="shared" ref="J68:J93" si="8">G68*H68</f>
        <v>19624.508800000003</v>
      </c>
      <c r="K68" s="16">
        <v>658111</v>
      </c>
      <c r="L68" s="19">
        <f t="shared" si="4"/>
        <v>49477.9</v>
      </c>
      <c r="M68" s="69">
        <f t="shared" si="5"/>
        <v>732296.09376000019</v>
      </c>
      <c r="N68" s="71">
        <f t="shared" si="6"/>
        <v>74185.093760000193</v>
      </c>
    </row>
    <row r="69" spans="1:14" ht="14.25" customHeight="1" x14ac:dyDescent="0.2">
      <c r="A69" s="14">
        <v>62</v>
      </c>
      <c r="B69" s="60" t="s">
        <v>29</v>
      </c>
      <c r="C69" s="11">
        <f t="shared" si="0"/>
        <v>1070</v>
      </c>
      <c r="D69" s="11">
        <v>0</v>
      </c>
      <c r="E69" s="11">
        <v>1070</v>
      </c>
      <c r="F69" s="16">
        <v>18869.72</v>
      </c>
      <c r="G69" s="16">
        <f t="shared" si="1"/>
        <v>19624.508800000003</v>
      </c>
      <c r="H69" s="27">
        <v>1</v>
      </c>
      <c r="I69" s="12">
        <f t="shared" si="7"/>
        <v>18869.72</v>
      </c>
      <c r="J69" s="16">
        <f t="shared" si="8"/>
        <v>19624.508800000003</v>
      </c>
      <c r="K69" s="16">
        <v>50000</v>
      </c>
      <c r="L69" s="19">
        <f t="shared" si="4"/>
        <v>21048.2</v>
      </c>
      <c r="M69" s="69">
        <f t="shared" si="5"/>
        <v>314973.36624000006</v>
      </c>
      <c r="N69" s="71">
        <f t="shared" si="6"/>
        <v>264973.36624000006</v>
      </c>
    </row>
    <row r="70" spans="1:14" ht="14.25" customHeight="1" x14ac:dyDescent="0.2">
      <c r="A70" s="14">
        <v>63</v>
      </c>
      <c r="B70" s="60" t="s">
        <v>38</v>
      </c>
      <c r="C70" s="11">
        <f t="shared" si="0"/>
        <v>10058</v>
      </c>
      <c r="D70" s="11">
        <v>604</v>
      </c>
      <c r="E70" s="11">
        <v>9454</v>
      </c>
      <c r="F70" s="16">
        <v>18869.72</v>
      </c>
      <c r="G70" s="16">
        <f t="shared" si="1"/>
        <v>19624.508800000003</v>
      </c>
      <c r="H70" s="27">
        <v>1.008</v>
      </c>
      <c r="I70" s="12">
        <f t="shared" si="7"/>
        <v>19020.677760000002</v>
      </c>
      <c r="J70" s="16">
        <f t="shared" si="8"/>
        <v>19781.504870400004</v>
      </c>
      <c r="K70" s="16">
        <v>2638695.2601945596</v>
      </c>
      <c r="L70" s="19">
        <f t="shared" si="4"/>
        <v>201141.5</v>
      </c>
      <c r="M70" s="69">
        <f t="shared" si="5"/>
        <v>2977542.546177025</v>
      </c>
      <c r="N70" s="71">
        <f t="shared" si="6"/>
        <v>338847.28598246537</v>
      </c>
    </row>
    <row r="71" spans="1:14" ht="14.25" customHeight="1" x14ac:dyDescent="0.2">
      <c r="A71" s="14">
        <v>64</v>
      </c>
      <c r="B71" s="60" t="s">
        <v>15</v>
      </c>
      <c r="C71" s="11">
        <f t="shared" si="0"/>
        <v>1708</v>
      </c>
      <c r="D71" s="11">
        <v>50</v>
      </c>
      <c r="E71" s="11">
        <v>1658</v>
      </c>
      <c r="F71" s="16">
        <v>18869.72</v>
      </c>
      <c r="G71" s="16">
        <f t="shared" si="1"/>
        <v>19624.508800000003</v>
      </c>
      <c r="H71" s="27">
        <v>1</v>
      </c>
      <c r="I71" s="12">
        <f t="shared" si="7"/>
        <v>18869.72</v>
      </c>
      <c r="J71" s="16">
        <f t="shared" si="8"/>
        <v>19624.508800000003</v>
      </c>
      <c r="K71" s="16">
        <v>26956.46</v>
      </c>
      <c r="L71" s="19">
        <f t="shared" si="4"/>
        <v>33507.9</v>
      </c>
      <c r="M71" s="69">
        <f t="shared" si="5"/>
        <v>502213.82385600009</v>
      </c>
      <c r="N71" s="71">
        <f t="shared" si="6"/>
        <v>475257.36385600007</v>
      </c>
    </row>
    <row r="72" spans="1:14" ht="14.25" customHeight="1" x14ac:dyDescent="0.2">
      <c r="A72" s="14">
        <v>65</v>
      </c>
      <c r="B72" s="60" t="s">
        <v>48</v>
      </c>
      <c r="C72" s="11">
        <f t="shared" si="0"/>
        <v>5584</v>
      </c>
      <c r="D72" s="11">
        <v>212</v>
      </c>
      <c r="E72" s="11">
        <v>5372</v>
      </c>
      <c r="F72" s="16">
        <v>18869.72</v>
      </c>
      <c r="G72" s="16">
        <f t="shared" si="1"/>
        <v>19624.508800000003</v>
      </c>
      <c r="H72" s="27">
        <v>1</v>
      </c>
      <c r="I72" s="12">
        <f t="shared" si="7"/>
        <v>18869.72</v>
      </c>
      <c r="J72" s="16">
        <f t="shared" si="8"/>
        <v>19624.508800000003</v>
      </c>
      <c r="K72" s="16">
        <v>18000</v>
      </c>
      <c r="L72" s="19">
        <f t="shared" si="4"/>
        <v>109441.2</v>
      </c>
      <c r="M72" s="69">
        <f t="shared" si="5"/>
        <v>1641348.628704</v>
      </c>
      <c r="N72" s="71">
        <f t="shared" si="6"/>
        <v>1623348.628704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9">D73+E73</f>
        <v>5482</v>
      </c>
      <c r="D73" s="11">
        <v>100</v>
      </c>
      <c r="E73" s="11">
        <v>5382</v>
      </c>
      <c r="F73" s="16">
        <v>18869.72</v>
      </c>
      <c r="G73" s="16">
        <f t="shared" ref="G73:G93" si="10">F73*1.04</f>
        <v>19624.508800000003</v>
      </c>
      <c r="H73" s="27">
        <v>1.002</v>
      </c>
      <c r="I73" s="12">
        <f t="shared" si="7"/>
        <v>18907.459440000002</v>
      </c>
      <c r="J73" s="16">
        <f t="shared" si="8"/>
        <v>19663.757817600002</v>
      </c>
      <c r="K73" s="16">
        <v>24365.13</v>
      </c>
      <c r="L73" s="19">
        <f t="shared" ref="L73:L93" si="11">ROUND(((D73*I73+E73*J73+K73)/1000),1)</f>
        <v>107745.5</v>
      </c>
      <c r="M73" s="69">
        <f t="shared" ref="M73:M93" si="12">(D73*I73+E73*J73)*1.5/100</f>
        <v>1615816.3577748484</v>
      </c>
      <c r="N73" s="71">
        <f t="shared" ref="N73:N93" si="13">M73-K73</f>
        <v>1591451.2277748485</v>
      </c>
    </row>
    <row r="74" spans="1:14" ht="14.25" customHeight="1" x14ac:dyDescent="0.2">
      <c r="A74" s="14">
        <v>67</v>
      </c>
      <c r="B74" s="60" t="s">
        <v>73</v>
      </c>
      <c r="C74" s="11">
        <f t="shared" si="9"/>
        <v>1146</v>
      </c>
      <c r="D74" s="11">
        <v>90</v>
      </c>
      <c r="E74" s="11">
        <v>1056</v>
      </c>
      <c r="F74" s="16">
        <v>18869.72</v>
      </c>
      <c r="G74" s="16">
        <f t="shared" si="10"/>
        <v>19624.508800000003</v>
      </c>
      <c r="H74" s="27">
        <v>1.427</v>
      </c>
      <c r="I74" s="12">
        <f t="shared" si="7"/>
        <v>26927.090440000004</v>
      </c>
      <c r="J74" s="16">
        <f t="shared" si="8"/>
        <v>28004.174057600005</v>
      </c>
      <c r="K74" s="16">
        <v>0</v>
      </c>
      <c r="L74" s="19">
        <f t="shared" si="11"/>
        <v>31995.8</v>
      </c>
      <c r="M74" s="69">
        <f t="shared" si="12"/>
        <v>479937.68916638405</v>
      </c>
      <c r="N74" s="71">
        <f t="shared" si="13"/>
        <v>479937.68916638405</v>
      </c>
    </row>
    <row r="75" spans="1:14" ht="14.25" customHeight="1" x14ac:dyDescent="0.2">
      <c r="A75" s="14">
        <v>68</v>
      </c>
      <c r="B75" s="60" t="s">
        <v>52</v>
      </c>
      <c r="C75" s="11">
        <f t="shared" si="9"/>
        <v>7940</v>
      </c>
      <c r="D75" s="11">
        <v>480</v>
      </c>
      <c r="E75" s="11">
        <v>7460</v>
      </c>
      <c r="F75" s="16">
        <v>18869.72</v>
      </c>
      <c r="G75" s="16">
        <f t="shared" si="10"/>
        <v>19624.508800000003</v>
      </c>
      <c r="H75" s="27">
        <v>1.1519999999999999</v>
      </c>
      <c r="I75" s="12">
        <f t="shared" si="7"/>
        <v>21737.917440000001</v>
      </c>
      <c r="J75" s="16">
        <f t="shared" si="8"/>
        <v>22607.434137600001</v>
      </c>
      <c r="K75" s="16">
        <v>40000</v>
      </c>
      <c r="L75" s="19">
        <f t="shared" si="11"/>
        <v>179125.7</v>
      </c>
      <c r="M75" s="69">
        <f t="shared" si="12"/>
        <v>2686284.8855654402</v>
      </c>
      <c r="N75" s="71">
        <f t="shared" si="13"/>
        <v>2646284.8855654402</v>
      </c>
    </row>
    <row r="76" spans="1:14" ht="14.25" customHeight="1" x14ac:dyDescent="0.2">
      <c r="A76" s="14">
        <v>69</v>
      </c>
      <c r="B76" s="60" t="s">
        <v>16</v>
      </c>
      <c r="C76" s="11">
        <f t="shared" si="9"/>
        <v>1546</v>
      </c>
      <c r="D76" s="11">
        <v>65</v>
      </c>
      <c r="E76" s="11">
        <v>1481</v>
      </c>
      <c r="F76" s="16">
        <v>18869.72</v>
      </c>
      <c r="G76" s="16">
        <f t="shared" si="10"/>
        <v>19624.508800000003</v>
      </c>
      <c r="H76" s="27">
        <v>1</v>
      </c>
      <c r="I76" s="12">
        <f t="shared" si="7"/>
        <v>18869.72</v>
      </c>
      <c r="J76" s="16">
        <f t="shared" si="8"/>
        <v>19624.508800000003</v>
      </c>
      <c r="K76" s="16">
        <v>403327.89664874988</v>
      </c>
      <c r="L76" s="19">
        <f t="shared" si="11"/>
        <v>30693.8</v>
      </c>
      <c r="M76" s="69">
        <f t="shared" si="12"/>
        <v>454356.43999200012</v>
      </c>
      <c r="N76" s="71">
        <f t="shared" si="13"/>
        <v>51028.543343250232</v>
      </c>
    </row>
    <row r="77" spans="1:14" ht="14.25" customHeight="1" x14ac:dyDescent="0.2">
      <c r="A77" s="14">
        <v>70</v>
      </c>
      <c r="B77" s="60" t="s">
        <v>17</v>
      </c>
      <c r="C77" s="11">
        <f t="shared" si="9"/>
        <v>2100</v>
      </c>
      <c r="D77" s="11">
        <v>50</v>
      </c>
      <c r="E77" s="11">
        <v>2050</v>
      </c>
      <c r="F77" s="16">
        <v>18869.72</v>
      </c>
      <c r="G77" s="16">
        <f t="shared" si="10"/>
        <v>19624.508800000003</v>
      </c>
      <c r="H77" s="27">
        <v>1</v>
      </c>
      <c r="I77" s="12">
        <f t="shared" si="7"/>
        <v>18869.72</v>
      </c>
      <c r="J77" s="16">
        <f t="shared" si="8"/>
        <v>19624.508800000003</v>
      </c>
      <c r="K77" s="16">
        <v>9000</v>
      </c>
      <c r="L77" s="19">
        <f t="shared" si="11"/>
        <v>41182.699999999997</v>
      </c>
      <c r="M77" s="69">
        <f t="shared" si="12"/>
        <v>617605.93560000008</v>
      </c>
      <c r="N77" s="71">
        <f t="shared" si="13"/>
        <v>608605.93560000008</v>
      </c>
    </row>
    <row r="78" spans="1:14" ht="14.25" customHeight="1" x14ac:dyDescent="0.2">
      <c r="A78" s="14">
        <v>71</v>
      </c>
      <c r="B78" s="60" t="s">
        <v>18</v>
      </c>
      <c r="C78" s="11">
        <f t="shared" si="9"/>
        <v>2165</v>
      </c>
      <c r="D78" s="11">
        <v>80</v>
      </c>
      <c r="E78" s="11">
        <v>2085</v>
      </c>
      <c r="F78" s="16">
        <v>18869.72</v>
      </c>
      <c r="G78" s="16">
        <f t="shared" si="10"/>
        <v>19624.508800000003</v>
      </c>
      <c r="H78" s="27">
        <v>1</v>
      </c>
      <c r="I78" s="12">
        <f t="shared" si="7"/>
        <v>18869.72</v>
      </c>
      <c r="J78" s="16">
        <f t="shared" si="8"/>
        <v>19624.508800000003</v>
      </c>
      <c r="K78" s="16">
        <v>17000</v>
      </c>
      <c r="L78" s="19">
        <f t="shared" si="11"/>
        <v>42443.7</v>
      </c>
      <c r="M78" s="69">
        <f t="shared" si="12"/>
        <v>636400.1767200001</v>
      </c>
      <c r="N78" s="71">
        <f t="shared" si="13"/>
        <v>619400.1767200001</v>
      </c>
    </row>
    <row r="79" spans="1:14" ht="14.25" customHeight="1" x14ac:dyDescent="0.2">
      <c r="A79" s="14">
        <v>72</v>
      </c>
      <c r="B79" s="60" t="s">
        <v>65</v>
      </c>
      <c r="C79" s="11">
        <f t="shared" si="9"/>
        <v>2165</v>
      </c>
      <c r="D79" s="11">
        <v>50</v>
      </c>
      <c r="E79" s="11">
        <v>2115</v>
      </c>
      <c r="F79" s="16">
        <v>18869.72</v>
      </c>
      <c r="G79" s="16">
        <f t="shared" si="10"/>
        <v>19624.508800000003</v>
      </c>
      <c r="H79" s="27">
        <v>1.4</v>
      </c>
      <c r="I79" s="12">
        <f t="shared" si="7"/>
        <v>26417.608</v>
      </c>
      <c r="J79" s="16">
        <f t="shared" si="8"/>
        <v>27474.312320000005</v>
      </c>
      <c r="K79" s="16">
        <v>656721.57999999996</v>
      </c>
      <c r="L79" s="19">
        <f t="shared" si="11"/>
        <v>60085.8</v>
      </c>
      <c r="M79" s="69">
        <f t="shared" si="12"/>
        <v>891435.76435200009</v>
      </c>
      <c r="N79" s="71">
        <f t="shared" si="13"/>
        <v>234714.18435200013</v>
      </c>
    </row>
    <row r="80" spans="1:14" ht="14.25" customHeight="1" x14ac:dyDescent="0.2">
      <c r="A80" s="14">
        <v>73</v>
      </c>
      <c r="B80" s="60" t="s">
        <v>19</v>
      </c>
      <c r="C80" s="11">
        <f t="shared" si="9"/>
        <v>2516</v>
      </c>
      <c r="D80" s="11">
        <v>200</v>
      </c>
      <c r="E80" s="11">
        <v>2316</v>
      </c>
      <c r="F80" s="16">
        <v>18869.72</v>
      </c>
      <c r="G80" s="16">
        <f t="shared" si="10"/>
        <v>19624.508800000003</v>
      </c>
      <c r="H80" s="27">
        <v>1</v>
      </c>
      <c r="I80" s="12">
        <f t="shared" si="7"/>
        <v>18869.72</v>
      </c>
      <c r="J80" s="16">
        <f t="shared" si="8"/>
        <v>19624.508800000003</v>
      </c>
      <c r="K80" s="16">
        <v>0</v>
      </c>
      <c r="L80" s="83">
        <f t="shared" si="11"/>
        <v>49224.3</v>
      </c>
      <c r="M80" s="69">
        <f t="shared" si="12"/>
        <v>738364.59571200015</v>
      </c>
      <c r="N80" s="71">
        <f t="shared" si="13"/>
        <v>738364.59571200015</v>
      </c>
    </row>
    <row r="81" spans="1:14" ht="14.25" customHeight="1" x14ac:dyDescent="0.2">
      <c r="A81" s="14">
        <v>74</v>
      </c>
      <c r="B81" s="60" t="s">
        <v>53</v>
      </c>
      <c r="C81" s="11">
        <f t="shared" si="9"/>
        <v>4070</v>
      </c>
      <c r="D81" s="11">
        <v>70</v>
      </c>
      <c r="E81" s="11">
        <v>4000</v>
      </c>
      <c r="F81" s="16">
        <v>18869.72</v>
      </c>
      <c r="G81" s="16">
        <f t="shared" si="10"/>
        <v>19624.508800000003</v>
      </c>
      <c r="H81" s="27">
        <v>1.1599999999999999</v>
      </c>
      <c r="I81" s="12">
        <f t="shared" si="7"/>
        <v>21888.875199999999</v>
      </c>
      <c r="J81" s="16">
        <f t="shared" si="8"/>
        <v>22764.430208000002</v>
      </c>
      <c r="K81" s="16">
        <v>285000</v>
      </c>
      <c r="L81" s="19">
        <f t="shared" si="11"/>
        <v>92874.9</v>
      </c>
      <c r="M81" s="69">
        <f t="shared" si="12"/>
        <v>1388849.1314399999</v>
      </c>
      <c r="N81" s="71">
        <f t="shared" si="13"/>
        <v>1103849.1314399999</v>
      </c>
    </row>
    <row r="82" spans="1:14" ht="14.25" customHeight="1" x14ac:dyDescent="0.2">
      <c r="A82" s="14">
        <v>75</v>
      </c>
      <c r="B82" s="60" t="s">
        <v>50</v>
      </c>
      <c r="C82" s="11">
        <f t="shared" si="9"/>
        <v>2350</v>
      </c>
      <c r="D82" s="11">
        <v>50</v>
      </c>
      <c r="E82" s="11">
        <v>2300</v>
      </c>
      <c r="F82" s="16">
        <v>18869.72</v>
      </c>
      <c r="G82" s="16">
        <f t="shared" si="10"/>
        <v>19624.508800000003</v>
      </c>
      <c r="H82" s="27">
        <v>1</v>
      </c>
      <c r="I82" s="12">
        <f t="shared" si="7"/>
        <v>18869.72</v>
      </c>
      <c r="J82" s="16">
        <f t="shared" si="8"/>
        <v>19624.508800000003</v>
      </c>
      <c r="K82" s="16">
        <v>200000</v>
      </c>
      <c r="L82" s="19">
        <f t="shared" si="11"/>
        <v>46279.9</v>
      </c>
      <c r="M82" s="69">
        <f t="shared" si="12"/>
        <v>691197.84360000014</v>
      </c>
      <c r="N82" s="71">
        <f t="shared" si="13"/>
        <v>491197.84360000014</v>
      </c>
    </row>
    <row r="83" spans="1:14" ht="14.25" customHeight="1" x14ac:dyDescent="0.2">
      <c r="A83" s="14">
        <v>76</v>
      </c>
      <c r="B83" s="60" t="s">
        <v>54</v>
      </c>
      <c r="C83" s="11">
        <f t="shared" si="9"/>
        <v>8210</v>
      </c>
      <c r="D83" s="11">
        <v>450</v>
      </c>
      <c r="E83" s="11">
        <v>7760</v>
      </c>
      <c r="F83" s="16">
        <v>18869.72</v>
      </c>
      <c r="G83" s="16">
        <f t="shared" si="10"/>
        <v>19624.508800000003</v>
      </c>
      <c r="H83" s="27">
        <v>1.1499999999999999</v>
      </c>
      <c r="I83" s="12">
        <f t="shared" si="7"/>
        <v>21700.178</v>
      </c>
      <c r="J83" s="16">
        <f t="shared" si="8"/>
        <v>22568.185120000002</v>
      </c>
      <c r="K83" s="16">
        <v>40000</v>
      </c>
      <c r="L83" s="19">
        <f t="shared" si="11"/>
        <v>184934.2</v>
      </c>
      <c r="M83" s="69">
        <f t="shared" si="12"/>
        <v>2773412.9494679999</v>
      </c>
      <c r="N83" s="71">
        <f t="shared" si="13"/>
        <v>2733412.9494679999</v>
      </c>
    </row>
    <row r="84" spans="1:14" ht="14.25" customHeight="1" x14ac:dyDescent="0.2">
      <c r="A84" s="14">
        <v>77</v>
      </c>
      <c r="B84" s="60" t="s">
        <v>20</v>
      </c>
      <c r="C84" s="11">
        <f t="shared" si="9"/>
        <v>1939</v>
      </c>
      <c r="D84" s="11">
        <v>129</v>
      </c>
      <c r="E84" s="11">
        <v>1810</v>
      </c>
      <c r="F84" s="16">
        <v>18869.72</v>
      </c>
      <c r="G84" s="16">
        <f t="shared" si="10"/>
        <v>19624.508800000003</v>
      </c>
      <c r="H84" s="27">
        <v>1</v>
      </c>
      <c r="I84" s="12">
        <f t="shared" si="7"/>
        <v>18869.72</v>
      </c>
      <c r="J84" s="16">
        <f t="shared" si="8"/>
        <v>19624.508800000003</v>
      </c>
      <c r="K84" s="16">
        <v>21701</v>
      </c>
      <c r="L84" s="19">
        <f t="shared" si="11"/>
        <v>37976.300000000003</v>
      </c>
      <c r="M84" s="69">
        <f t="shared" si="12"/>
        <v>569318.32212000014</v>
      </c>
      <c r="N84" s="71">
        <f t="shared" si="13"/>
        <v>547617.32212000014</v>
      </c>
    </row>
    <row r="85" spans="1:14" ht="14.25" customHeight="1" x14ac:dyDescent="0.2">
      <c r="A85" s="14">
        <v>78</v>
      </c>
      <c r="B85" s="60" t="s">
        <v>112</v>
      </c>
      <c r="C85" s="11">
        <f t="shared" si="9"/>
        <v>11880</v>
      </c>
      <c r="D85" s="11">
        <v>570</v>
      </c>
      <c r="E85" s="11">
        <v>11310</v>
      </c>
      <c r="F85" s="16">
        <v>18869.72</v>
      </c>
      <c r="G85" s="16">
        <f t="shared" si="10"/>
        <v>19624.508800000003</v>
      </c>
      <c r="H85" s="27">
        <v>1</v>
      </c>
      <c r="I85" s="12">
        <f t="shared" si="7"/>
        <v>18869.72</v>
      </c>
      <c r="J85" s="16">
        <f t="shared" si="8"/>
        <v>19624.508800000003</v>
      </c>
      <c r="K85" s="16">
        <v>2000</v>
      </c>
      <c r="L85" s="19">
        <f t="shared" si="11"/>
        <v>232710.9</v>
      </c>
      <c r="M85" s="69">
        <f t="shared" si="12"/>
        <v>3490634.023920001</v>
      </c>
      <c r="N85" s="71">
        <f t="shared" si="13"/>
        <v>3488634.023920001</v>
      </c>
    </row>
    <row r="86" spans="1:14" ht="14.25" customHeight="1" x14ac:dyDescent="0.2">
      <c r="A86" s="14">
        <v>79</v>
      </c>
      <c r="B86" s="60" t="s">
        <v>113</v>
      </c>
      <c r="C86" s="11">
        <f t="shared" si="9"/>
        <v>5138</v>
      </c>
      <c r="D86" s="11">
        <v>424</v>
      </c>
      <c r="E86" s="11">
        <v>4714</v>
      </c>
      <c r="F86" s="16">
        <v>18869.72</v>
      </c>
      <c r="G86" s="16">
        <f t="shared" si="10"/>
        <v>19624.508800000003</v>
      </c>
      <c r="H86" s="27">
        <v>1</v>
      </c>
      <c r="I86" s="12">
        <f t="shared" si="7"/>
        <v>18869.72</v>
      </c>
      <c r="J86" s="16">
        <f t="shared" si="8"/>
        <v>19624.508800000003</v>
      </c>
      <c r="K86" s="16">
        <v>341084.86</v>
      </c>
      <c r="L86" s="19">
        <f t="shared" si="11"/>
        <v>100851.8</v>
      </c>
      <c r="M86" s="69">
        <f t="shared" si="12"/>
        <v>1507660.4364480001</v>
      </c>
      <c r="N86" s="71">
        <f t="shared" si="13"/>
        <v>1166575.576448</v>
      </c>
    </row>
    <row r="87" spans="1:14" ht="14.25" customHeight="1" x14ac:dyDescent="0.2">
      <c r="A87" s="14">
        <v>80</v>
      </c>
      <c r="B87" s="60" t="s">
        <v>86</v>
      </c>
      <c r="C87" s="11">
        <f t="shared" si="9"/>
        <v>1030</v>
      </c>
      <c r="D87" s="11">
        <v>50</v>
      </c>
      <c r="E87" s="11">
        <v>980</v>
      </c>
      <c r="F87" s="16">
        <v>18869.72</v>
      </c>
      <c r="G87" s="16">
        <f t="shared" si="10"/>
        <v>19624.508800000003</v>
      </c>
      <c r="H87" s="27">
        <v>1</v>
      </c>
      <c r="I87" s="12">
        <f t="shared" si="7"/>
        <v>18869.72</v>
      </c>
      <c r="J87" s="16">
        <f t="shared" si="8"/>
        <v>19624.508800000003</v>
      </c>
      <c r="K87" s="16">
        <v>24053</v>
      </c>
      <c r="L87" s="19">
        <f t="shared" si="11"/>
        <v>20199.599999999999</v>
      </c>
      <c r="M87" s="69">
        <f t="shared" si="12"/>
        <v>302632.56936000002</v>
      </c>
      <c r="N87" s="71">
        <f t="shared" si="13"/>
        <v>278579.56936000002</v>
      </c>
    </row>
    <row r="88" spans="1:14" ht="14.25" customHeight="1" x14ac:dyDescent="0.2">
      <c r="A88" s="14">
        <v>81</v>
      </c>
      <c r="B88" s="60" t="s">
        <v>74</v>
      </c>
      <c r="C88" s="11">
        <f t="shared" si="9"/>
        <v>534</v>
      </c>
      <c r="D88" s="11">
        <v>45</v>
      </c>
      <c r="E88" s="11">
        <v>489</v>
      </c>
      <c r="F88" s="16">
        <v>18869.72</v>
      </c>
      <c r="G88" s="16">
        <f t="shared" si="10"/>
        <v>19624.508800000003</v>
      </c>
      <c r="H88" s="27">
        <v>1.27</v>
      </c>
      <c r="I88" s="12">
        <f t="shared" si="7"/>
        <v>23964.544400000002</v>
      </c>
      <c r="J88" s="16">
        <f t="shared" si="8"/>
        <v>24923.126176000005</v>
      </c>
      <c r="K88" s="16">
        <v>170134.76903096249</v>
      </c>
      <c r="L88" s="19">
        <f t="shared" si="11"/>
        <v>13435.9</v>
      </c>
      <c r="M88" s="69">
        <f t="shared" si="12"/>
        <v>198987.19797096006</v>
      </c>
      <c r="N88" s="71">
        <f t="shared" si="13"/>
        <v>28852.428939997568</v>
      </c>
    </row>
    <row r="89" spans="1:14" ht="14.25" customHeight="1" x14ac:dyDescent="0.2">
      <c r="A89" s="14">
        <v>82</v>
      </c>
      <c r="B89" s="60" t="s">
        <v>87</v>
      </c>
      <c r="C89" s="11">
        <f t="shared" si="9"/>
        <v>113</v>
      </c>
      <c r="D89" s="11">
        <v>10</v>
      </c>
      <c r="E89" s="11">
        <v>103</v>
      </c>
      <c r="F89" s="16">
        <v>18869.72</v>
      </c>
      <c r="G89" s="16">
        <f t="shared" si="10"/>
        <v>19624.508800000003</v>
      </c>
      <c r="H89" s="27">
        <v>1.5</v>
      </c>
      <c r="I89" s="12">
        <f t="shared" si="7"/>
        <v>28304.58</v>
      </c>
      <c r="J89" s="16">
        <f t="shared" si="8"/>
        <v>29436.763200000005</v>
      </c>
      <c r="K89" s="16">
        <v>22000</v>
      </c>
      <c r="L89" s="19">
        <f t="shared" si="11"/>
        <v>3337</v>
      </c>
      <c r="M89" s="69">
        <f t="shared" si="12"/>
        <v>49725.48614400001</v>
      </c>
      <c r="N89" s="71">
        <f t="shared" si="13"/>
        <v>27725.48614400001</v>
      </c>
    </row>
    <row r="90" spans="1:14" ht="25.5" customHeight="1" x14ac:dyDescent="0.2">
      <c r="A90" s="14">
        <v>83</v>
      </c>
      <c r="B90" s="60" t="s">
        <v>114</v>
      </c>
      <c r="C90" s="11">
        <f t="shared" si="9"/>
        <v>2795</v>
      </c>
      <c r="D90" s="11">
        <v>0</v>
      </c>
      <c r="E90" s="11">
        <v>2795</v>
      </c>
      <c r="F90" s="16">
        <v>18869.72</v>
      </c>
      <c r="G90" s="16">
        <f t="shared" si="10"/>
        <v>19624.508800000003</v>
      </c>
      <c r="H90" s="27">
        <v>1.5</v>
      </c>
      <c r="I90" s="12">
        <f t="shared" si="7"/>
        <v>28304.58</v>
      </c>
      <c r="J90" s="16">
        <f t="shared" si="8"/>
        <v>29436.763200000005</v>
      </c>
      <c r="K90" s="16">
        <v>0</v>
      </c>
      <c r="L90" s="19">
        <f t="shared" si="11"/>
        <v>82275.8</v>
      </c>
      <c r="M90" s="69">
        <f t="shared" si="12"/>
        <v>1234136.2971600003</v>
      </c>
      <c r="N90" s="71">
        <f t="shared" si="13"/>
        <v>1234136.2971600003</v>
      </c>
    </row>
    <row r="91" spans="1:14" ht="14.25" customHeight="1" x14ac:dyDescent="0.2">
      <c r="A91" s="14">
        <v>84</v>
      </c>
      <c r="B91" s="60" t="s">
        <v>75</v>
      </c>
      <c r="C91" s="11">
        <f t="shared" si="9"/>
        <v>136</v>
      </c>
      <c r="D91" s="11">
        <v>10</v>
      </c>
      <c r="E91" s="11">
        <v>126</v>
      </c>
      <c r="F91" s="16">
        <v>18869.72</v>
      </c>
      <c r="G91" s="16">
        <f t="shared" si="10"/>
        <v>19624.508800000003</v>
      </c>
      <c r="H91" s="27">
        <v>2</v>
      </c>
      <c r="I91" s="12">
        <f t="shared" si="7"/>
        <v>37739.440000000002</v>
      </c>
      <c r="J91" s="16">
        <f t="shared" si="8"/>
        <v>39249.017600000006</v>
      </c>
      <c r="K91" s="16">
        <v>33786.33</v>
      </c>
      <c r="L91" s="19">
        <f t="shared" si="11"/>
        <v>5356.6</v>
      </c>
      <c r="M91" s="69">
        <f t="shared" si="12"/>
        <v>79841.559264000025</v>
      </c>
      <c r="N91" s="71">
        <f t="shared" si="13"/>
        <v>46055.229264000023</v>
      </c>
    </row>
    <row r="92" spans="1:14" ht="14.25" customHeight="1" x14ac:dyDescent="0.2">
      <c r="A92" s="14">
        <v>85</v>
      </c>
      <c r="B92" s="60" t="s">
        <v>115</v>
      </c>
      <c r="C92" s="11">
        <f t="shared" si="9"/>
        <v>1152</v>
      </c>
      <c r="D92" s="11">
        <v>96</v>
      </c>
      <c r="E92" s="11">
        <v>1056</v>
      </c>
      <c r="F92" s="16">
        <v>18869.72</v>
      </c>
      <c r="G92" s="16">
        <f t="shared" si="10"/>
        <v>19624.508800000003</v>
      </c>
      <c r="H92" s="27">
        <v>1.5</v>
      </c>
      <c r="I92" s="12">
        <f t="shared" si="7"/>
        <v>28304.58</v>
      </c>
      <c r="J92" s="16">
        <f t="shared" si="8"/>
        <v>29436.763200000005</v>
      </c>
      <c r="K92" s="16">
        <v>5301.77</v>
      </c>
      <c r="L92" s="19">
        <f t="shared" si="11"/>
        <v>33807.800000000003</v>
      </c>
      <c r="M92" s="69">
        <f t="shared" si="12"/>
        <v>507036.9242880001</v>
      </c>
      <c r="N92" s="71">
        <f t="shared" si="13"/>
        <v>501735.15428800008</v>
      </c>
    </row>
    <row r="93" spans="1:14" ht="14.25" customHeight="1" x14ac:dyDescent="0.2">
      <c r="A93" s="30">
        <v>86</v>
      </c>
      <c r="B93" s="60" t="s">
        <v>116</v>
      </c>
      <c r="C93" s="11">
        <f t="shared" si="9"/>
        <v>26</v>
      </c>
      <c r="D93" s="11">
        <v>3</v>
      </c>
      <c r="E93" s="11">
        <v>23</v>
      </c>
      <c r="F93" s="16">
        <v>18869.72</v>
      </c>
      <c r="G93" s="16">
        <f t="shared" si="10"/>
        <v>19624.508800000003</v>
      </c>
      <c r="H93" s="27">
        <v>1.4</v>
      </c>
      <c r="I93" s="12">
        <f t="shared" si="7"/>
        <v>26417.608</v>
      </c>
      <c r="J93" s="16">
        <f t="shared" si="8"/>
        <v>27474.312320000005</v>
      </c>
      <c r="K93" s="16">
        <v>0</v>
      </c>
      <c r="L93" s="19">
        <f t="shared" si="11"/>
        <v>711.2</v>
      </c>
      <c r="M93" s="69">
        <f t="shared" si="12"/>
        <v>10667.430110400002</v>
      </c>
      <c r="N93" s="71">
        <f t="shared" si="13"/>
        <v>10667.430110400002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0" sqref="P10:P94"/>
    </sheetView>
  </sheetViews>
  <sheetFormatPr defaultRowHeight="12.75" x14ac:dyDescent="0.2"/>
  <cols>
    <col min="1" max="1" width="4.28515625" customWidth="1"/>
    <col min="2" max="2" width="24.140625" customWidth="1"/>
    <col min="3" max="3" width="9.7109375" style="23" customWidth="1"/>
    <col min="4" max="4" width="10.42578125" customWidth="1"/>
    <col min="5" max="5" width="10.7109375" customWidth="1"/>
    <col min="6" max="6" width="7.5703125" customWidth="1"/>
    <col min="7" max="7" width="9.28515625" customWidth="1"/>
    <col min="8" max="8" width="9.85546875" bestFit="1" customWidth="1"/>
    <col min="9" max="9" width="9.85546875" style="23" bestFit="1" customWidth="1"/>
    <col min="10" max="10" width="11" style="23" customWidth="1"/>
    <col min="11" max="11" width="10.42578125" customWidth="1"/>
    <col min="12" max="12" width="8.28515625" customWidth="1"/>
    <col min="13" max="14" width="10.7109375" customWidth="1"/>
    <col min="15" max="15" width="9.85546875" style="23" bestFit="1" customWidth="1"/>
    <col min="16" max="17" width="10.5703125" customWidth="1"/>
    <col min="18" max="18" width="8.140625" customWidth="1"/>
    <col min="19" max="19" width="9.28515625" customWidth="1"/>
    <col min="20" max="20" width="10.7109375" customWidth="1"/>
    <col min="21" max="21" width="14.85546875" customWidth="1"/>
    <col min="22" max="22" width="12.42578125" customWidth="1"/>
    <col min="23" max="23" width="12.5703125" customWidth="1"/>
    <col min="24" max="24" width="12.7109375" customWidth="1"/>
  </cols>
  <sheetData>
    <row r="1" spans="1:24" x14ac:dyDescent="0.2">
      <c r="A1" s="1"/>
      <c r="B1" s="1"/>
      <c r="C1" s="21"/>
      <c r="D1" s="1"/>
      <c r="E1" s="1"/>
      <c r="F1" s="1"/>
      <c r="G1" s="1"/>
      <c r="H1" s="1"/>
      <c r="I1" s="21"/>
      <c r="J1" s="21"/>
      <c r="K1" s="1"/>
      <c r="L1" s="1"/>
      <c r="M1" s="1"/>
      <c r="N1" s="1"/>
      <c r="O1" s="21"/>
      <c r="P1" s="1"/>
      <c r="Q1" s="1"/>
      <c r="R1" s="1"/>
      <c r="S1" s="1"/>
      <c r="T1" s="1"/>
      <c r="U1" s="1"/>
      <c r="V1" s="2" t="s">
        <v>79</v>
      </c>
    </row>
    <row r="2" spans="1:24" x14ac:dyDescent="0.2">
      <c r="A2" s="1"/>
      <c r="B2" s="1"/>
      <c r="C2" s="21"/>
      <c r="D2" s="1"/>
      <c r="E2" s="1"/>
      <c r="F2" s="1"/>
      <c r="G2" s="1"/>
      <c r="H2" s="1"/>
      <c r="I2" s="21"/>
      <c r="J2" s="21"/>
      <c r="K2" s="1"/>
      <c r="L2" s="1"/>
      <c r="M2" s="1"/>
      <c r="N2" s="1"/>
      <c r="O2" s="21"/>
      <c r="P2" s="1"/>
      <c r="Q2" s="1"/>
      <c r="R2" s="1"/>
      <c r="S2" s="1"/>
      <c r="T2" s="1"/>
      <c r="U2" s="7"/>
      <c r="V2" s="1"/>
      <c r="W2" s="75"/>
    </row>
    <row r="3" spans="1:24" ht="65.25" customHeight="1" x14ac:dyDescent="0.2">
      <c r="A3" s="93" t="s">
        <v>146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35"/>
    </row>
    <row r="4" spans="1:24" ht="30.75" customHeight="1" x14ac:dyDescent="0.2">
      <c r="A4" s="94" t="s">
        <v>77</v>
      </c>
      <c r="B4" s="100" t="s">
        <v>2</v>
      </c>
      <c r="C4" s="101" t="s">
        <v>97</v>
      </c>
      <c r="D4" s="100" t="s">
        <v>80</v>
      </c>
      <c r="E4" s="100"/>
      <c r="F4" s="100"/>
      <c r="G4" s="100"/>
      <c r="H4" s="100"/>
      <c r="I4" s="101" t="s">
        <v>98</v>
      </c>
      <c r="J4" s="97" t="s">
        <v>81</v>
      </c>
      <c r="K4" s="98"/>
      <c r="L4" s="98"/>
      <c r="M4" s="98"/>
      <c r="N4" s="99"/>
      <c r="O4" s="101" t="s">
        <v>99</v>
      </c>
      <c r="P4" s="100" t="s">
        <v>81</v>
      </c>
      <c r="Q4" s="100"/>
      <c r="R4" s="100"/>
      <c r="S4" s="100"/>
      <c r="T4" s="100"/>
      <c r="U4" s="100" t="s">
        <v>124</v>
      </c>
      <c r="V4" s="100" t="s">
        <v>102</v>
      </c>
      <c r="W4" s="92" t="s">
        <v>120</v>
      </c>
    </row>
    <row r="5" spans="1:24" ht="198" customHeight="1" x14ac:dyDescent="0.2">
      <c r="A5" s="96"/>
      <c r="B5" s="100"/>
      <c r="C5" s="101"/>
      <c r="D5" s="80" t="s">
        <v>147</v>
      </c>
      <c r="E5" s="80" t="s">
        <v>131</v>
      </c>
      <c r="F5" s="30" t="s">
        <v>100</v>
      </c>
      <c r="G5" s="80" t="s">
        <v>148</v>
      </c>
      <c r="H5" s="80" t="s">
        <v>132</v>
      </c>
      <c r="I5" s="101"/>
      <c r="J5" s="80" t="s">
        <v>149</v>
      </c>
      <c r="K5" s="80" t="s">
        <v>133</v>
      </c>
      <c r="L5" s="30" t="s">
        <v>101</v>
      </c>
      <c r="M5" s="80" t="s">
        <v>150</v>
      </c>
      <c r="N5" s="80" t="s">
        <v>134</v>
      </c>
      <c r="O5" s="101"/>
      <c r="P5" s="80" t="s">
        <v>151</v>
      </c>
      <c r="Q5" s="80" t="s">
        <v>135</v>
      </c>
      <c r="R5" s="30" t="s">
        <v>101</v>
      </c>
      <c r="S5" s="80" t="s">
        <v>152</v>
      </c>
      <c r="T5" s="80" t="s">
        <v>136</v>
      </c>
      <c r="U5" s="100"/>
      <c r="V5" s="100"/>
      <c r="W5" s="92"/>
    </row>
    <row r="6" spans="1:24" x14ac:dyDescent="0.2">
      <c r="A6" s="4">
        <v>1</v>
      </c>
      <c r="B6" s="41">
        <v>2</v>
      </c>
      <c r="C6" s="42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2">
        <v>9</v>
      </c>
      <c r="J6" s="42">
        <v>10</v>
      </c>
      <c r="K6" s="41">
        <v>11</v>
      </c>
      <c r="L6" s="41">
        <v>12</v>
      </c>
      <c r="M6" s="41">
        <v>13</v>
      </c>
      <c r="N6" s="41">
        <v>14</v>
      </c>
      <c r="O6" s="42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67"/>
    </row>
    <row r="7" spans="1:24" x14ac:dyDescent="0.2">
      <c r="A7" s="14"/>
      <c r="B7" s="38" t="s">
        <v>3</v>
      </c>
      <c r="C7" s="78">
        <f>SUM(C9:C94)</f>
        <v>1200</v>
      </c>
      <c r="D7" s="43"/>
      <c r="E7" s="43"/>
      <c r="F7" s="43"/>
      <c r="G7" s="43"/>
      <c r="H7" s="43"/>
      <c r="I7" s="43">
        <f>SUM(I9:I94)</f>
        <v>310000</v>
      </c>
      <c r="J7" s="43"/>
      <c r="K7" s="43"/>
      <c r="L7" s="43"/>
      <c r="M7" s="43"/>
      <c r="N7" s="43"/>
      <c r="O7" s="78">
        <f>SUM(O9:O94)</f>
        <v>643471</v>
      </c>
      <c r="P7" s="43"/>
      <c r="Q7" s="43"/>
      <c r="R7" s="43"/>
      <c r="S7" s="43"/>
      <c r="T7" s="43"/>
      <c r="U7" s="44">
        <f>SUM(U9:U94)</f>
        <v>342964790.39999998</v>
      </c>
      <c r="V7" s="45">
        <f>SUM(V9:V94)</f>
        <v>76851068.200000018</v>
      </c>
      <c r="W7" s="76">
        <f>SUM(W9:W94)</f>
        <v>1147621552.1927567</v>
      </c>
    </row>
    <row r="8" spans="1:24" ht="12" customHeight="1" x14ac:dyDescent="0.2">
      <c r="A8" s="14"/>
      <c r="B8" s="38"/>
      <c r="C8" s="46"/>
      <c r="D8" s="47"/>
      <c r="E8" s="47"/>
      <c r="F8" s="47"/>
      <c r="G8" s="47"/>
      <c r="H8" s="47"/>
      <c r="I8" s="48"/>
      <c r="J8" s="48"/>
      <c r="K8" s="47"/>
      <c r="L8" s="47"/>
      <c r="M8" s="47"/>
      <c r="N8" s="47"/>
      <c r="O8" s="48"/>
      <c r="P8" s="47"/>
      <c r="Q8" s="47"/>
      <c r="R8" s="47"/>
      <c r="S8" s="47"/>
      <c r="T8" s="47"/>
      <c r="U8" s="47"/>
      <c r="V8" s="49"/>
      <c r="W8" s="67"/>
    </row>
    <row r="9" spans="1:24" s="28" customFormat="1" ht="14.25" customHeight="1" x14ac:dyDescent="0.2">
      <c r="A9" s="14">
        <v>1</v>
      </c>
      <c r="B9" s="58" t="s">
        <v>106</v>
      </c>
      <c r="C9" s="50">
        <v>5</v>
      </c>
      <c r="D9" s="51">
        <v>14152.3</v>
      </c>
      <c r="E9" s="51">
        <f>D9*1.04</f>
        <v>14718.392</v>
      </c>
      <c r="F9" s="54">
        <v>1</v>
      </c>
      <c r="G9" s="51">
        <f>D9*F9</f>
        <v>14152.3</v>
      </c>
      <c r="H9" s="51">
        <f>E9*F9</f>
        <v>14718.392</v>
      </c>
      <c r="I9" s="50">
        <v>1164</v>
      </c>
      <c r="J9" s="51">
        <v>3538.07</v>
      </c>
      <c r="K9" s="51">
        <f>J9*1.04</f>
        <v>3679.5928000000004</v>
      </c>
      <c r="L9" s="54">
        <v>1</v>
      </c>
      <c r="M9" s="51">
        <f>J9*L9</f>
        <v>3538.07</v>
      </c>
      <c r="N9" s="51">
        <f>K9*L9</f>
        <v>3679.5928000000004</v>
      </c>
      <c r="O9" s="50">
        <v>2360</v>
      </c>
      <c r="P9" s="51">
        <v>7076.14</v>
      </c>
      <c r="Q9" s="51">
        <f>P9*1.04</f>
        <v>7359.1856000000007</v>
      </c>
      <c r="R9" s="54">
        <v>1</v>
      </c>
      <c r="S9" s="51">
        <f>P9*R9</f>
        <v>7076.14</v>
      </c>
      <c r="T9" s="51">
        <f>Q9*R9</f>
        <v>7359.1856000000007</v>
      </c>
      <c r="U9" s="51">
        <v>535435.99</v>
      </c>
      <c r="V9" s="52">
        <f>ROUND((((C9*G9+I9*M9+O9*S9)+(C9*H9+I9*N9+O9*T9)*11+U9)/1000),1)</f>
        <v>260391.7</v>
      </c>
      <c r="W9" s="69">
        <f>((C9*G9+I9*M9+O9*S9)+(C9*H9+I9*N9+O9*T9)*11)*1.5/100</f>
        <v>3897843.6199080003</v>
      </c>
      <c r="X9" s="72">
        <f>W9-U9</f>
        <v>3362407.6299080001</v>
      </c>
    </row>
    <row r="10" spans="1:24" s="28" customFormat="1" ht="14.25" customHeight="1" x14ac:dyDescent="0.2">
      <c r="A10" s="14">
        <v>2</v>
      </c>
      <c r="B10" s="58" t="s">
        <v>55</v>
      </c>
      <c r="C10" s="50">
        <v>3</v>
      </c>
      <c r="D10" s="51">
        <v>14152.3</v>
      </c>
      <c r="E10" s="51">
        <f t="shared" ref="E10:E73" si="0">D10*1.04</f>
        <v>14718.392</v>
      </c>
      <c r="F10" s="54">
        <v>1.4</v>
      </c>
      <c r="G10" s="51">
        <f t="shared" ref="G10:G68" si="1">D10*F10</f>
        <v>19813.219999999998</v>
      </c>
      <c r="H10" s="51">
        <f t="shared" ref="H10:H68" si="2">E10*F10</f>
        <v>20605.748799999998</v>
      </c>
      <c r="I10" s="50">
        <v>600</v>
      </c>
      <c r="J10" s="51">
        <v>3538.07</v>
      </c>
      <c r="K10" s="51">
        <f t="shared" ref="K10:K73" si="3">J10*1.04</f>
        <v>3679.5928000000004</v>
      </c>
      <c r="L10" s="54">
        <v>1.4</v>
      </c>
      <c r="M10" s="51">
        <f t="shared" ref="M10:M68" si="4">J10*L10</f>
        <v>4953.2979999999998</v>
      </c>
      <c r="N10" s="51">
        <f t="shared" ref="N10:N68" si="5">K10*L10</f>
        <v>5151.4299200000005</v>
      </c>
      <c r="O10" s="50">
        <v>1901</v>
      </c>
      <c r="P10" s="51">
        <v>7076.14</v>
      </c>
      <c r="Q10" s="51">
        <f t="shared" ref="Q10:Q73" si="6">P10*1.04</f>
        <v>7359.1856000000007</v>
      </c>
      <c r="R10" s="54">
        <v>1.4</v>
      </c>
      <c r="S10" s="51">
        <f t="shared" ref="S10:S68" si="7">P10*R10</f>
        <v>9906.5959999999995</v>
      </c>
      <c r="T10" s="51">
        <f t="shared" ref="T10:T68" si="8">Q10*R10</f>
        <v>10302.859840000001</v>
      </c>
      <c r="U10" s="51">
        <v>145000</v>
      </c>
      <c r="V10" s="52">
        <f t="shared" ref="V10:V68" si="9">ROUND((((C10*G10+I10*M10+O10*S10)+(C10*H10+I10*N10+O10*T10)*11+U10)/1000),1)</f>
        <v>272131.40000000002</v>
      </c>
      <c r="W10" s="69">
        <f t="shared" ref="W10:W73" si="10">((C10*G10+I10*M10+O10*S10)+(C10*H10+I10*N10+O10*T10)*11)*1.5/100</f>
        <v>4079795.8012896003</v>
      </c>
      <c r="X10" s="72">
        <f t="shared" ref="X10:X73" si="11">W10-U10</f>
        <v>3934795.8012896003</v>
      </c>
    </row>
    <row r="11" spans="1:24" s="28" customFormat="1" ht="14.25" customHeight="1" x14ac:dyDescent="0.2">
      <c r="A11" s="14">
        <v>3</v>
      </c>
      <c r="B11" s="58" t="s">
        <v>39</v>
      </c>
      <c r="C11" s="50">
        <v>20</v>
      </c>
      <c r="D11" s="51">
        <v>14152.3</v>
      </c>
      <c r="E11" s="51">
        <f t="shared" si="0"/>
        <v>14718.392</v>
      </c>
      <c r="F11" s="54">
        <v>1.1499999999999999</v>
      </c>
      <c r="G11" s="51">
        <f t="shared" si="1"/>
        <v>16275.144999999999</v>
      </c>
      <c r="H11" s="51">
        <f t="shared" si="2"/>
        <v>16926.150799999999</v>
      </c>
      <c r="I11" s="50">
        <v>9930</v>
      </c>
      <c r="J11" s="51">
        <v>3538.07</v>
      </c>
      <c r="K11" s="51">
        <f t="shared" si="3"/>
        <v>3679.5928000000004</v>
      </c>
      <c r="L11" s="54">
        <v>1.1499999999999999</v>
      </c>
      <c r="M11" s="51">
        <f t="shared" si="4"/>
        <v>4068.7804999999998</v>
      </c>
      <c r="N11" s="51">
        <f t="shared" si="5"/>
        <v>4231.53172</v>
      </c>
      <c r="O11" s="50">
        <v>18665</v>
      </c>
      <c r="P11" s="51">
        <v>7076.14</v>
      </c>
      <c r="Q11" s="51">
        <f t="shared" si="6"/>
        <v>7359.1856000000007</v>
      </c>
      <c r="R11" s="54">
        <v>1.1499999999999999</v>
      </c>
      <c r="S11" s="51">
        <f t="shared" si="7"/>
        <v>8137.5609999999997</v>
      </c>
      <c r="T11" s="51">
        <f t="shared" si="8"/>
        <v>8463.0634399999999</v>
      </c>
      <c r="U11" s="51">
        <v>137555.25</v>
      </c>
      <c r="V11" s="52">
        <f t="shared" si="9"/>
        <v>2396281.5</v>
      </c>
      <c r="W11" s="69">
        <f t="shared" si="10"/>
        <v>35942158.536977999</v>
      </c>
      <c r="X11" s="72">
        <f t="shared" si="11"/>
        <v>35804603.286977999</v>
      </c>
    </row>
    <row r="12" spans="1:24" s="28" customFormat="1" ht="14.25" customHeight="1" x14ac:dyDescent="0.2">
      <c r="A12" s="14">
        <v>4</v>
      </c>
      <c r="B12" s="58" t="s">
        <v>56</v>
      </c>
      <c r="C12" s="50">
        <v>0</v>
      </c>
      <c r="D12" s="51">
        <v>14152.3</v>
      </c>
      <c r="E12" s="51">
        <f t="shared" si="0"/>
        <v>14718.392</v>
      </c>
      <c r="F12" s="53">
        <v>1.21</v>
      </c>
      <c r="G12" s="51">
        <f t="shared" si="1"/>
        <v>17124.282999999999</v>
      </c>
      <c r="H12" s="51">
        <f t="shared" si="2"/>
        <v>17809.25432</v>
      </c>
      <c r="I12" s="50">
        <v>3080</v>
      </c>
      <c r="J12" s="51">
        <v>3538.07</v>
      </c>
      <c r="K12" s="51">
        <f t="shared" si="3"/>
        <v>3679.5928000000004</v>
      </c>
      <c r="L12" s="53">
        <v>1.21</v>
      </c>
      <c r="M12" s="51">
        <f t="shared" si="4"/>
        <v>4281.0646999999999</v>
      </c>
      <c r="N12" s="51">
        <f t="shared" si="5"/>
        <v>4452.307288</v>
      </c>
      <c r="O12" s="50">
        <v>6793</v>
      </c>
      <c r="P12" s="51">
        <v>7076.14</v>
      </c>
      <c r="Q12" s="51">
        <f t="shared" si="6"/>
        <v>7359.1856000000007</v>
      </c>
      <c r="R12" s="53">
        <v>1.21</v>
      </c>
      <c r="S12" s="51">
        <f t="shared" si="7"/>
        <v>8562.1293999999998</v>
      </c>
      <c r="T12" s="51">
        <f t="shared" si="8"/>
        <v>8904.6145759999999</v>
      </c>
      <c r="U12" s="51">
        <v>1050000</v>
      </c>
      <c r="V12" s="52">
        <f t="shared" si="9"/>
        <v>888621.9</v>
      </c>
      <c r="W12" s="69">
        <f t="shared" si="10"/>
        <v>13313578.652551321</v>
      </c>
      <c r="X12" s="72">
        <f t="shared" si="11"/>
        <v>12263578.652551321</v>
      </c>
    </row>
    <row r="13" spans="1:24" s="28" customFormat="1" ht="14.25" customHeight="1" x14ac:dyDescent="0.2">
      <c r="A13" s="14">
        <v>5</v>
      </c>
      <c r="B13" s="58" t="s">
        <v>30</v>
      </c>
      <c r="C13" s="50">
        <v>5</v>
      </c>
      <c r="D13" s="51">
        <v>14152.3</v>
      </c>
      <c r="E13" s="51">
        <f t="shared" si="0"/>
        <v>14718.392</v>
      </c>
      <c r="F13" s="54">
        <v>1</v>
      </c>
      <c r="G13" s="51">
        <f t="shared" si="1"/>
        <v>14152.3</v>
      </c>
      <c r="H13" s="51">
        <f t="shared" si="2"/>
        <v>14718.392</v>
      </c>
      <c r="I13" s="50">
        <v>18234</v>
      </c>
      <c r="J13" s="51">
        <v>3538.07</v>
      </c>
      <c r="K13" s="51">
        <f t="shared" si="3"/>
        <v>3679.5928000000004</v>
      </c>
      <c r="L13" s="54">
        <v>1</v>
      </c>
      <c r="M13" s="51">
        <f t="shared" si="4"/>
        <v>3538.07</v>
      </c>
      <c r="N13" s="51">
        <f t="shared" si="5"/>
        <v>3679.5928000000004</v>
      </c>
      <c r="O13" s="50">
        <v>39370</v>
      </c>
      <c r="P13" s="51">
        <v>7076.14</v>
      </c>
      <c r="Q13" s="51">
        <f t="shared" si="6"/>
        <v>7359.1856000000007</v>
      </c>
      <c r="R13" s="54">
        <v>1</v>
      </c>
      <c r="S13" s="51">
        <f t="shared" si="7"/>
        <v>7076.14</v>
      </c>
      <c r="T13" s="51">
        <f t="shared" si="8"/>
        <v>7359.1856000000007</v>
      </c>
      <c r="U13" s="51">
        <v>22884098.399999999</v>
      </c>
      <c r="V13" s="84">
        <f t="shared" si="9"/>
        <v>4291938.3</v>
      </c>
      <c r="W13" s="69">
        <f t="shared" si="10"/>
        <v>64035813.409488007</v>
      </c>
      <c r="X13" s="72">
        <f t="shared" si="11"/>
        <v>41151715.009488009</v>
      </c>
    </row>
    <row r="14" spans="1:24" s="28" customFormat="1" ht="14.25" customHeight="1" x14ac:dyDescent="0.2">
      <c r="A14" s="14">
        <v>6</v>
      </c>
      <c r="B14" s="58" t="s">
        <v>31</v>
      </c>
      <c r="C14" s="50">
        <v>0</v>
      </c>
      <c r="D14" s="51">
        <v>14152.3</v>
      </c>
      <c r="E14" s="51">
        <f t="shared" si="0"/>
        <v>14718.392</v>
      </c>
      <c r="F14" s="54">
        <v>1</v>
      </c>
      <c r="G14" s="51">
        <f t="shared" si="1"/>
        <v>14152.3</v>
      </c>
      <c r="H14" s="51">
        <f t="shared" si="2"/>
        <v>14718.392</v>
      </c>
      <c r="I14" s="50">
        <v>9582</v>
      </c>
      <c r="J14" s="51">
        <v>3538.07</v>
      </c>
      <c r="K14" s="51">
        <f t="shared" si="3"/>
        <v>3679.5928000000004</v>
      </c>
      <c r="L14" s="54">
        <v>1</v>
      </c>
      <c r="M14" s="51">
        <f t="shared" si="4"/>
        <v>3538.07</v>
      </c>
      <c r="N14" s="51">
        <f t="shared" si="5"/>
        <v>3679.5928000000004</v>
      </c>
      <c r="O14" s="50">
        <v>23940</v>
      </c>
      <c r="P14" s="51">
        <v>7076.14</v>
      </c>
      <c r="Q14" s="51">
        <f t="shared" si="6"/>
        <v>7359.1856000000007</v>
      </c>
      <c r="R14" s="54">
        <v>1</v>
      </c>
      <c r="S14" s="51">
        <f t="shared" si="7"/>
        <v>7076.14</v>
      </c>
      <c r="T14" s="51">
        <f t="shared" si="8"/>
        <v>7359.1856000000007</v>
      </c>
      <c r="U14" s="51">
        <v>30973090</v>
      </c>
      <c r="V14" s="52">
        <f t="shared" si="9"/>
        <v>2560082</v>
      </c>
      <c r="W14" s="69">
        <f t="shared" si="10"/>
        <v>37936634.31824401</v>
      </c>
      <c r="X14" s="72">
        <f t="shared" si="11"/>
        <v>6963544.3182440102</v>
      </c>
    </row>
    <row r="15" spans="1:24" s="28" customFormat="1" ht="24.75" customHeight="1" x14ac:dyDescent="0.2">
      <c r="A15" s="14">
        <v>7</v>
      </c>
      <c r="B15" s="58" t="s">
        <v>107</v>
      </c>
      <c r="C15" s="50">
        <v>7</v>
      </c>
      <c r="D15" s="51">
        <v>14152.3</v>
      </c>
      <c r="E15" s="51">
        <f t="shared" si="0"/>
        <v>14718.392</v>
      </c>
      <c r="F15" s="54">
        <v>1</v>
      </c>
      <c r="G15" s="51">
        <f t="shared" si="1"/>
        <v>14152.3</v>
      </c>
      <c r="H15" s="51">
        <f t="shared" si="2"/>
        <v>14718.392</v>
      </c>
      <c r="I15" s="50">
        <v>3000</v>
      </c>
      <c r="J15" s="51">
        <v>3538.07</v>
      </c>
      <c r="K15" s="51">
        <f t="shared" si="3"/>
        <v>3679.5928000000004</v>
      </c>
      <c r="L15" s="54">
        <v>1</v>
      </c>
      <c r="M15" s="51">
        <f t="shared" si="4"/>
        <v>3538.07</v>
      </c>
      <c r="N15" s="51">
        <f t="shared" si="5"/>
        <v>3679.5928000000004</v>
      </c>
      <c r="O15" s="50">
        <v>7636</v>
      </c>
      <c r="P15" s="51">
        <v>7076.14</v>
      </c>
      <c r="Q15" s="51">
        <f t="shared" si="6"/>
        <v>7359.1856000000007</v>
      </c>
      <c r="R15" s="54">
        <v>1</v>
      </c>
      <c r="S15" s="51">
        <f t="shared" si="7"/>
        <v>7076.14</v>
      </c>
      <c r="T15" s="51">
        <f t="shared" si="8"/>
        <v>7359.1856000000007</v>
      </c>
      <c r="U15" s="51">
        <v>10140160</v>
      </c>
      <c r="V15" s="52">
        <f t="shared" si="9"/>
        <v>815588.9</v>
      </c>
      <c r="W15" s="69">
        <f t="shared" si="10"/>
        <v>12081730.700724</v>
      </c>
      <c r="X15" s="72">
        <f t="shared" si="11"/>
        <v>1941570.7007240001</v>
      </c>
    </row>
    <row r="16" spans="1:24" s="28" customFormat="1" ht="14.25" customHeight="1" x14ac:dyDescent="0.2">
      <c r="A16" s="14">
        <v>8</v>
      </c>
      <c r="B16" s="58" t="s">
        <v>34</v>
      </c>
      <c r="C16" s="50">
        <v>1</v>
      </c>
      <c r="D16" s="51">
        <v>14152.3</v>
      </c>
      <c r="E16" s="51">
        <f t="shared" si="0"/>
        <v>14718.392</v>
      </c>
      <c r="F16" s="54">
        <v>1.2</v>
      </c>
      <c r="G16" s="51">
        <f t="shared" si="1"/>
        <v>16982.759999999998</v>
      </c>
      <c r="H16" s="51">
        <f t="shared" si="2"/>
        <v>17662.070400000001</v>
      </c>
      <c r="I16" s="50">
        <v>500</v>
      </c>
      <c r="J16" s="51">
        <v>3538.07</v>
      </c>
      <c r="K16" s="51">
        <f t="shared" si="3"/>
        <v>3679.5928000000004</v>
      </c>
      <c r="L16" s="54">
        <v>1.2</v>
      </c>
      <c r="M16" s="51">
        <f t="shared" si="4"/>
        <v>4245.6840000000002</v>
      </c>
      <c r="N16" s="51">
        <f t="shared" si="5"/>
        <v>4415.5113600000004</v>
      </c>
      <c r="O16" s="50">
        <v>1628</v>
      </c>
      <c r="P16" s="51">
        <v>7076.14</v>
      </c>
      <c r="Q16" s="51">
        <f t="shared" si="6"/>
        <v>7359.1856000000007</v>
      </c>
      <c r="R16" s="54">
        <v>1.2</v>
      </c>
      <c r="S16" s="51">
        <f t="shared" si="7"/>
        <v>8491.3680000000004</v>
      </c>
      <c r="T16" s="51">
        <f t="shared" si="8"/>
        <v>8831.0227200000008</v>
      </c>
      <c r="U16" s="51">
        <v>197000</v>
      </c>
      <c r="V16" s="52">
        <f t="shared" si="9"/>
        <v>198786.3</v>
      </c>
      <c r="W16" s="69">
        <f t="shared" si="10"/>
        <v>2978839.8298224001</v>
      </c>
      <c r="X16" s="72">
        <f t="shared" si="11"/>
        <v>2781839.8298224001</v>
      </c>
    </row>
    <row r="17" spans="1:24" s="28" customFormat="1" ht="24" customHeight="1" x14ac:dyDescent="0.2">
      <c r="A17" s="14">
        <v>9</v>
      </c>
      <c r="B17" s="58" t="s">
        <v>108</v>
      </c>
      <c r="C17" s="50">
        <v>0</v>
      </c>
      <c r="D17" s="51">
        <v>14152.3</v>
      </c>
      <c r="E17" s="51">
        <f t="shared" si="0"/>
        <v>14718.392</v>
      </c>
      <c r="F17" s="54">
        <v>1</v>
      </c>
      <c r="G17" s="51">
        <f t="shared" si="1"/>
        <v>14152.3</v>
      </c>
      <c r="H17" s="51">
        <f t="shared" si="2"/>
        <v>14718.392</v>
      </c>
      <c r="I17" s="50">
        <v>1020</v>
      </c>
      <c r="J17" s="51">
        <v>3538.07</v>
      </c>
      <c r="K17" s="51">
        <f t="shared" si="3"/>
        <v>3679.5928000000004</v>
      </c>
      <c r="L17" s="54">
        <v>1</v>
      </c>
      <c r="M17" s="51">
        <f t="shared" si="4"/>
        <v>3538.07</v>
      </c>
      <c r="N17" s="51">
        <f t="shared" si="5"/>
        <v>3679.5928000000004</v>
      </c>
      <c r="O17" s="50">
        <v>3150</v>
      </c>
      <c r="P17" s="51">
        <v>7076.14</v>
      </c>
      <c r="Q17" s="51">
        <f t="shared" si="6"/>
        <v>7359.1856000000007</v>
      </c>
      <c r="R17" s="54">
        <v>1</v>
      </c>
      <c r="S17" s="51">
        <f t="shared" si="7"/>
        <v>7076.14</v>
      </c>
      <c r="T17" s="51">
        <f t="shared" si="8"/>
        <v>7359.1856000000007</v>
      </c>
      <c r="U17" s="51">
        <v>4118775</v>
      </c>
      <c r="V17" s="52">
        <f t="shared" si="9"/>
        <v>326298.3</v>
      </c>
      <c r="W17" s="69">
        <f t="shared" si="10"/>
        <v>4832692.2698399993</v>
      </c>
      <c r="X17" s="72">
        <f t="shared" si="11"/>
        <v>713917.26983999927</v>
      </c>
    </row>
    <row r="18" spans="1:24" s="28" customFormat="1" ht="14.25" customHeight="1" x14ac:dyDescent="0.2">
      <c r="A18" s="14">
        <v>10</v>
      </c>
      <c r="B18" s="58" t="s">
        <v>21</v>
      </c>
      <c r="C18" s="50">
        <v>10</v>
      </c>
      <c r="D18" s="51">
        <v>14152.3</v>
      </c>
      <c r="E18" s="51">
        <f t="shared" si="0"/>
        <v>14718.392</v>
      </c>
      <c r="F18" s="54">
        <v>1.208</v>
      </c>
      <c r="G18" s="51">
        <f t="shared" si="1"/>
        <v>17095.9784</v>
      </c>
      <c r="H18" s="51">
        <f t="shared" si="2"/>
        <v>17779.817535999999</v>
      </c>
      <c r="I18" s="50">
        <v>1000</v>
      </c>
      <c r="J18" s="51">
        <v>3538.07</v>
      </c>
      <c r="K18" s="51">
        <f t="shared" si="3"/>
        <v>3679.5928000000004</v>
      </c>
      <c r="L18" s="54">
        <v>1.208</v>
      </c>
      <c r="M18" s="51">
        <f t="shared" si="4"/>
        <v>4273.9885599999998</v>
      </c>
      <c r="N18" s="51">
        <f t="shared" si="5"/>
        <v>4444.9481024000006</v>
      </c>
      <c r="O18" s="50">
        <v>1827</v>
      </c>
      <c r="P18" s="51">
        <v>7076.14</v>
      </c>
      <c r="Q18" s="51">
        <f t="shared" si="6"/>
        <v>7359.1856000000007</v>
      </c>
      <c r="R18" s="54">
        <v>1.208</v>
      </c>
      <c r="S18" s="51">
        <f t="shared" si="7"/>
        <v>8547.9771199999996</v>
      </c>
      <c r="T18" s="51">
        <f t="shared" si="8"/>
        <v>8889.8962048000012</v>
      </c>
      <c r="U18" s="51">
        <v>213000</v>
      </c>
      <c r="V18" s="52">
        <f t="shared" si="9"/>
        <v>249785.60000000001</v>
      </c>
      <c r="W18" s="69">
        <f t="shared" si="10"/>
        <v>3743588.3343819841</v>
      </c>
      <c r="X18" s="72">
        <f t="shared" si="11"/>
        <v>3530588.3343819841</v>
      </c>
    </row>
    <row r="19" spans="1:24" s="28" customFormat="1" ht="14.25" customHeight="1" x14ac:dyDescent="0.2">
      <c r="A19" s="14">
        <v>11</v>
      </c>
      <c r="B19" s="58" t="s">
        <v>22</v>
      </c>
      <c r="C19" s="50">
        <v>20</v>
      </c>
      <c r="D19" s="51">
        <v>14152.3</v>
      </c>
      <c r="E19" s="51">
        <f t="shared" si="0"/>
        <v>14718.392</v>
      </c>
      <c r="F19" s="54">
        <v>1.3</v>
      </c>
      <c r="G19" s="51">
        <f t="shared" si="1"/>
        <v>18397.989999999998</v>
      </c>
      <c r="H19" s="51">
        <f t="shared" si="2"/>
        <v>19133.909599999999</v>
      </c>
      <c r="I19" s="50">
        <v>1471</v>
      </c>
      <c r="J19" s="51">
        <v>3538.07</v>
      </c>
      <c r="K19" s="51">
        <f t="shared" si="3"/>
        <v>3679.5928000000004</v>
      </c>
      <c r="L19" s="54">
        <v>1.3</v>
      </c>
      <c r="M19" s="51">
        <f t="shared" si="4"/>
        <v>4599.491</v>
      </c>
      <c r="N19" s="51">
        <f t="shared" si="5"/>
        <v>4783.4706400000005</v>
      </c>
      <c r="O19" s="50">
        <v>2390</v>
      </c>
      <c r="P19" s="51">
        <v>7076.14</v>
      </c>
      <c r="Q19" s="51">
        <f t="shared" si="6"/>
        <v>7359.1856000000007</v>
      </c>
      <c r="R19" s="54">
        <v>1.3</v>
      </c>
      <c r="S19" s="51">
        <f t="shared" si="7"/>
        <v>9198.982</v>
      </c>
      <c r="T19" s="51">
        <f t="shared" si="8"/>
        <v>9566.9412800000009</v>
      </c>
      <c r="U19" s="51">
        <v>4625047</v>
      </c>
      <c r="V19" s="52">
        <f t="shared" si="9"/>
        <v>366870.1</v>
      </c>
      <c r="W19" s="69">
        <f t="shared" si="10"/>
        <v>5433675.9424506007</v>
      </c>
      <c r="X19" s="72">
        <f t="shared" si="11"/>
        <v>808628.94245060068</v>
      </c>
    </row>
    <row r="20" spans="1:24" s="28" customFormat="1" ht="14.25" customHeight="1" x14ac:dyDescent="0.2">
      <c r="A20" s="14">
        <v>12</v>
      </c>
      <c r="B20" s="58" t="s">
        <v>85</v>
      </c>
      <c r="C20" s="50">
        <v>10</v>
      </c>
      <c r="D20" s="51">
        <v>14152.3</v>
      </c>
      <c r="E20" s="51">
        <f t="shared" si="0"/>
        <v>14718.392</v>
      </c>
      <c r="F20" s="54">
        <v>1</v>
      </c>
      <c r="G20" s="51">
        <f t="shared" si="1"/>
        <v>14152.3</v>
      </c>
      <c r="H20" s="51">
        <f t="shared" si="2"/>
        <v>14718.392</v>
      </c>
      <c r="I20" s="50">
        <v>5000</v>
      </c>
      <c r="J20" s="51">
        <v>3538.07</v>
      </c>
      <c r="K20" s="51">
        <f t="shared" si="3"/>
        <v>3679.5928000000004</v>
      </c>
      <c r="L20" s="54">
        <v>1</v>
      </c>
      <c r="M20" s="51">
        <f t="shared" si="4"/>
        <v>3538.07</v>
      </c>
      <c r="N20" s="51">
        <f t="shared" si="5"/>
        <v>3679.5928000000004</v>
      </c>
      <c r="O20" s="50">
        <v>10339</v>
      </c>
      <c r="P20" s="51">
        <v>7076.14</v>
      </c>
      <c r="Q20" s="51">
        <f t="shared" si="6"/>
        <v>7359.1856000000007</v>
      </c>
      <c r="R20" s="54">
        <v>1</v>
      </c>
      <c r="S20" s="51">
        <f t="shared" si="7"/>
        <v>7076.14</v>
      </c>
      <c r="T20" s="51">
        <f t="shared" si="8"/>
        <v>7359.1856000000007</v>
      </c>
      <c r="U20" s="51">
        <v>12337461.4</v>
      </c>
      <c r="V20" s="52">
        <f t="shared" si="9"/>
        <v>1144279</v>
      </c>
      <c r="W20" s="69">
        <f t="shared" si="10"/>
        <v>16979122.960236002</v>
      </c>
      <c r="X20" s="72">
        <f t="shared" si="11"/>
        <v>4641661.5602360014</v>
      </c>
    </row>
    <row r="21" spans="1:24" s="28" customFormat="1" ht="14.25" customHeight="1" x14ac:dyDescent="0.2">
      <c r="A21" s="14">
        <v>13</v>
      </c>
      <c r="B21" s="58" t="s">
        <v>40</v>
      </c>
      <c r="C21" s="50">
        <v>2</v>
      </c>
      <c r="D21" s="51">
        <v>14152.3</v>
      </c>
      <c r="E21" s="51">
        <f t="shared" si="0"/>
        <v>14718.392</v>
      </c>
      <c r="F21" s="54">
        <v>1</v>
      </c>
      <c r="G21" s="51">
        <f t="shared" si="1"/>
        <v>14152.3</v>
      </c>
      <c r="H21" s="51">
        <f t="shared" si="2"/>
        <v>14718.392</v>
      </c>
      <c r="I21" s="50">
        <v>1500</v>
      </c>
      <c r="J21" s="51">
        <v>3538.07</v>
      </c>
      <c r="K21" s="51">
        <f t="shared" si="3"/>
        <v>3679.5928000000004</v>
      </c>
      <c r="L21" s="54">
        <v>1</v>
      </c>
      <c r="M21" s="51">
        <f t="shared" si="4"/>
        <v>3538.07</v>
      </c>
      <c r="N21" s="51">
        <f t="shared" si="5"/>
        <v>3679.5928000000004</v>
      </c>
      <c r="O21" s="50">
        <v>2600</v>
      </c>
      <c r="P21" s="51">
        <v>7076.14</v>
      </c>
      <c r="Q21" s="51">
        <f t="shared" si="6"/>
        <v>7359.1856000000007</v>
      </c>
      <c r="R21" s="54">
        <v>1</v>
      </c>
      <c r="S21" s="51">
        <f t="shared" si="7"/>
        <v>7076.14</v>
      </c>
      <c r="T21" s="51">
        <f t="shared" si="8"/>
        <v>7359.1856000000007</v>
      </c>
      <c r="U21" s="51">
        <v>3600059.5</v>
      </c>
      <c r="V21" s="52">
        <f t="shared" si="9"/>
        <v>298843.2</v>
      </c>
      <c r="W21" s="69">
        <f t="shared" si="10"/>
        <v>4428647.5137600005</v>
      </c>
      <c r="X21" s="72">
        <f t="shared" si="11"/>
        <v>828588.01376000047</v>
      </c>
    </row>
    <row r="22" spans="1:24" s="28" customFormat="1" ht="14.25" customHeight="1" x14ac:dyDescent="0.2">
      <c r="A22" s="14">
        <v>14</v>
      </c>
      <c r="B22" s="58" t="s">
        <v>41</v>
      </c>
      <c r="C22" s="50">
        <v>2</v>
      </c>
      <c r="D22" s="51">
        <v>14152.3</v>
      </c>
      <c r="E22" s="51">
        <f t="shared" si="0"/>
        <v>14718.392</v>
      </c>
      <c r="F22" s="54">
        <v>1</v>
      </c>
      <c r="G22" s="51">
        <f t="shared" si="1"/>
        <v>14152.3</v>
      </c>
      <c r="H22" s="51">
        <f t="shared" si="2"/>
        <v>14718.392</v>
      </c>
      <c r="I22" s="50">
        <v>1340</v>
      </c>
      <c r="J22" s="51">
        <v>3538.07</v>
      </c>
      <c r="K22" s="51">
        <f t="shared" si="3"/>
        <v>3679.5928000000004</v>
      </c>
      <c r="L22" s="54">
        <v>1</v>
      </c>
      <c r="M22" s="51">
        <f t="shared" si="4"/>
        <v>3538.07</v>
      </c>
      <c r="N22" s="51">
        <f t="shared" si="5"/>
        <v>3679.5928000000004</v>
      </c>
      <c r="O22" s="50">
        <v>1700</v>
      </c>
      <c r="P22" s="51">
        <v>7076.14</v>
      </c>
      <c r="Q22" s="51">
        <f t="shared" si="6"/>
        <v>7359.1856000000007</v>
      </c>
      <c r="R22" s="54">
        <v>1</v>
      </c>
      <c r="S22" s="51">
        <f t="shared" si="7"/>
        <v>7076.14</v>
      </c>
      <c r="T22" s="51">
        <f t="shared" si="8"/>
        <v>7359.1856000000007</v>
      </c>
      <c r="U22" s="51">
        <v>109200</v>
      </c>
      <c r="V22" s="52">
        <f t="shared" si="9"/>
        <v>209085.7</v>
      </c>
      <c r="W22" s="69">
        <f t="shared" si="10"/>
        <v>3134647.9442400001</v>
      </c>
      <c r="X22" s="72">
        <f t="shared" si="11"/>
        <v>3025447.9442400001</v>
      </c>
    </row>
    <row r="23" spans="1:24" s="28" customFormat="1" ht="14.25" customHeight="1" x14ac:dyDescent="0.2">
      <c r="A23" s="14">
        <v>15</v>
      </c>
      <c r="B23" s="58" t="s">
        <v>67</v>
      </c>
      <c r="C23" s="50">
        <v>0</v>
      </c>
      <c r="D23" s="51">
        <v>14152.3</v>
      </c>
      <c r="E23" s="51">
        <f t="shared" si="0"/>
        <v>14718.392</v>
      </c>
      <c r="F23" s="54">
        <v>1.5</v>
      </c>
      <c r="G23" s="51">
        <f t="shared" si="1"/>
        <v>21228.449999999997</v>
      </c>
      <c r="H23" s="51">
        <f t="shared" si="2"/>
        <v>22077.588</v>
      </c>
      <c r="I23" s="50">
        <v>2150</v>
      </c>
      <c r="J23" s="51">
        <v>3538.07</v>
      </c>
      <c r="K23" s="51">
        <f t="shared" si="3"/>
        <v>3679.5928000000004</v>
      </c>
      <c r="L23" s="54">
        <v>1.5</v>
      </c>
      <c r="M23" s="51">
        <f t="shared" si="4"/>
        <v>5307.1050000000005</v>
      </c>
      <c r="N23" s="51">
        <f t="shared" si="5"/>
        <v>5519.3892000000005</v>
      </c>
      <c r="O23" s="50">
        <v>5463</v>
      </c>
      <c r="P23" s="51">
        <v>7076.14</v>
      </c>
      <c r="Q23" s="51">
        <f t="shared" si="6"/>
        <v>7359.1856000000007</v>
      </c>
      <c r="R23" s="54">
        <v>1.5</v>
      </c>
      <c r="S23" s="51">
        <f t="shared" si="7"/>
        <v>10614.210000000001</v>
      </c>
      <c r="T23" s="51">
        <f t="shared" si="8"/>
        <v>11038.778400000001</v>
      </c>
      <c r="U23" s="51">
        <v>10086731.34</v>
      </c>
      <c r="V23" s="52">
        <f t="shared" si="9"/>
        <v>873369.3</v>
      </c>
      <c r="W23" s="69">
        <f t="shared" si="10"/>
        <v>12949238.549268002</v>
      </c>
      <c r="X23" s="72">
        <f t="shared" si="11"/>
        <v>2862507.2092680018</v>
      </c>
    </row>
    <row r="24" spans="1:24" s="28" customFormat="1" ht="23.25" customHeight="1" x14ac:dyDescent="0.2">
      <c r="A24" s="14">
        <v>16</v>
      </c>
      <c r="B24" s="58" t="s">
        <v>109</v>
      </c>
      <c r="C24" s="50">
        <v>0</v>
      </c>
      <c r="D24" s="51">
        <v>14152.3</v>
      </c>
      <c r="E24" s="51">
        <f t="shared" si="0"/>
        <v>14718.392</v>
      </c>
      <c r="F24" s="54">
        <v>1</v>
      </c>
      <c r="G24" s="51">
        <f t="shared" si="1"/>
        <v>14152.3</v>
      </c>
      <c r="H24" s="51">
        <f t="shared" si="2"/>
        <v>14718.392</v>
      </c>
      <c r="I24" s="50">
        <v>2002</v>
      </c>
      <c r="J24" s="51">
        <v>3538.07</v>
      </c>
      <c r="K24" s="51">
        <f t="shared" si="3"/>
        <v>3679.5928000000004</v>
      </c>
      <c r="L24" s="54">
        <v>1</v>
      </c>
      <c r="M24" s="51">
        <f t="shared" si="4"/>
        <v>3538.07</v>
      </c>
      <c r="N24" s="51">
        <f t="shared" si="5"/>
        <v>3679.5928000000004</v>
      </c>
      <c r="O24" s="50">
        <v>5589</v>
      </c>
      <c r="P24" s="51">
        <v>7076.14</v>
      </c>
      <c r="Q24" s="51">
        <f t="shared" si="6"/>
        <v>7359.1856000000007</v>
      </c>
      <c r="R24" s="54">
        <v>1</v>
      </c>
      <c r="S24" s="51">
        <f t="shared" si="7"/>
        <v>7076.14</v>
      </c>
      <c r="T24" s="51">
        <f t="shared" si="8"/>
        <v>7359.1856000000007</v>
      </c>
      <c r="U24" s="51">
        <v>34300</v>
      </c>
      <c r="V24" s="52">
        <f t="shared" si="9"/>
        <v>580133.4</v>
      </c>
      <c r="W24" s="69">
        <f t="shared" si="10"/>
        <v>8701486.9011600018</v>
      </c>
      <c r="X24" s="72">
        <f t="shared" si="11"/>
        <v>8667186.9011600018</v>
      </c>
    </row>
    <row r="25" spans="1:24" s="28" customFormat="1" ht="23.25" customHeight="1" x14ac:dyDescent="0.2">
      <c r="A25" s="14">
        <v>17</v>
      </c>
      <c r="B25" s="58" t="s">
        <v>110</v>
      </c>
      <c r="C25" s="50">
        <v>15</v>
      </c>
      <c r="D25" s="51">
        <v>14152.3</v>
      </c>
      <c r="E25" s="51">
        <f t="shared" si="0"/>
        <v>14718.392</v>
      </c>
      <c r="F25" s="54">
        <v>1</v>
      </c>
      <c r="G25" s="51">
        <f t="shared" si="1"/>
        <v>14152.3</v>
      </c>
      <c r="H25" s="51">
        <f t="shared" si="2"/>
        <v>14718.392</v>
      </c>
      <c r="I25" s="50">
        <v>5734</v>
      </c>
      <c r="J25" s="51">
        <v>3538.07</v>
      </c>
      <c r="K25" s="51">
        <f t="shared" si="3"/>
        <v>3679.5928000000004</v>
      </c>
      <c r="L25" s="54">
        <v>1</v>
      </c>
      <c r="M25" s="51">
        <f t="shared" si="4"/>
        <v>3538.07</v>
      </c>
      <c r="N25" s="51">
        <f t="shared" si="5"/>
        <v>3679.5928000000004</v>
      </c>
      <c r="O25" s="50">
        <v>11200</v>
      </c>
      <c r="P25" s="51">
        <v>7076.14</v>
      </c>
      <c r="Q25" s="51">
        <f t="shared" si="6"/>
        <v>7359.1856000000007</v>
      </c>
      <c r="R25" s="54">
        <v>1</v>
      </c>
      <c r="S25" s="51">
        <f t="shared" si="7"/>
        <v>7076.14</v>
      </c>
      <c r="T25" s="51">
        <f t="shared" si="8"/>
        <v>7359.1856000000007</v>
      </c>
      <c r="U25" s="51">
        <v>1084400</v>
      </c>
      <c r="V25" s="52">
        <f t="shared" si="9"/>
        <v>1242003.6000000001</v>
      </c>
      <c r="W25" s="69">
        <f t="shared" si="10"/>
        <v>18613787.741208002</v>
      </c>
      <c r="X25" s="72">
        <f t="shared" si="11"/>
        <v>17529387.741208002</v>
      </c>
    </row>
    <row r="26" spans="1:24" s="28" customFormat="1" ht="14.25" customHeight="1" x14ac:dyDescent="0.2">
      <c r="A26" s="14">
        <v>18</v>
      </c>
      <c r="B26" s="58" t="s">
        <v>57</v>
      </c>
      <c r="C26" s="50">
        <v>0</v>
      </c>
      <c r="D26" s="51">
        <v>14152.3</v>
      </c>
      <c r="E26" s="51">
        <f t="shared" si="0"/>
        <v>14718.392</v>
      </c>
      <c r="F26" s="54">
        <v>1.4</v>
      </c>
      <c r="G26" s="51">
        <f t="shared" si="1"/>
        <v>19813.219999999998</v>
      </c>
      <c r="H26" s="51">
        <f t="shared" si="2"/>
        <v>20605.748799999998</v>
      </c>
      <c r="I26" s="50">
        <v>2200</v>
      </c>
      <c r="J26" s="51">
        <v>3538.07</v>
      </c>
      <c r="K26" s="51">
        <f t="shared" si="3"/>
        <v>3679.5928000000004</v>
      </c>
      <c r="L26" s="54">
        <v>1.4</v>
      </c>
      <c r="M26" s="51">
        <f t="shared" si="4"/>
        <v>4953.2979999999998</v>
      </c>
      <c r="N26" s="51">
        <f t="shared" si="5"/>
        <v>5151.4299200000005</v>
      </c>
      <c r="O26" s="50">
        <v>4617</v>
      </c>
      <c r="P26" s="51">
        <v>7076.14</v>
      </c>
      <c r="Q26" s="51">
        <f t="shared" si="6"/>
        <v>7359.1856000000007</v>
      </c>
      <c r="R26" s="54">
        <v>1.4</v>
      </c>
      <c r="S26" s="51">
        <f t="shared" si="7"/>
        <v>9906.5959999999995</v>
      </c>
      <c r="T26" s="51">
        <f t="shared" si="8"/>
        <v>10302.859840000001</v>
      </c>
      <c r="U26" s="51">
        <v>42523</v>
      </c>
      <c r="V26" s="52">
        <f t="shared" si="9"/>
        <v>704594.5</v>
      </c>
      <c r="W26" s="69">
        <f t="shared" si="10"/>
        <v>10568279.3413512</v>
      </c>
      <c r="X26" s="72">
        <f t="shared" si="11"/>
        <v>10525756.3413512</v>
      </c>
    </row>
    <row r="27" spans="1:24" s="28" customFormat="1" ht="14.25" customHeight="1" x14ac:dyDescent="0.2">
      <c r="A27" s="14">
        <v>19</v>
      </c>
      <c r="B27" s="58" t="s">
        <v>42</v>
      </c>
      <c r="C27" s="50">
        <v>2</v>
      </c>
      <c r="D27" s="51">
        <v>14152.3</v>
      </c>
      <c r="E27" s="51">
        <f t="shared" si="0"/>
        <v>14718.392</v>
      </c>
      <c r="F27" s="53">
        <v>1.1499999999999999</v>
      </c>
      <c r="G27" s="51">
        <f t="shared" si="1"/>
        <v>16275.144999999999</v>
      </c>
      <c r="H27" s="51">
        <f t="shared" si="2"/>
        <v>16926.150799999999</v>
      </c>
      <c r="I27" s="50">
        <v>1944</v>
      </c>
      <c r="J27" s="51">
        <v>3538.07</v>
      </c>
      <c r="K27" s="51">
        <f t="shared" si="3"/>
        <v>3679.5928000000004</v>
      </c>
      <c r="L27" s="53">
        <v>1.1499999999999999</v>
      </c>
      <c r="M27" s="51">
        <f t="shared" si="4"/>
        <v>4068.7804999999998</v>
      </c>
      <c r="N27" s="51">
        <f t="shared" si="5"/>
        <v>4231.53172</v>
      </c>
      <c r="O27" s="50">
        <v>4810</v>
      </c>
      <c r="P27" s="51">
        <v>7076.14</v>
      </c>
      <c r="Q27" s="51">
        <f t="shared" si="6"/>
        <v>7359.1856000000007</v>
      </c>
      <c r="R27" s="53">
        <v>1.1499999999999999</v>
      </c>
      <c r="S27" s="51">
        <f t="shared" si="7"/>
        <v>8137.5609999999997</v>
      </c>
      <c r="T27" s="51">
        <f t="shared" si="8"/>
        <v>8463.0634399999999</v>
      </c>
      <c r="U27" s="51">
        <v>49400</v>
      </c>
      <c r="V27" s="52">
        <f t="shared" si="9"/>
        <v>585773.5</v>
      </c>
      <c r="W27" s="69">
        <f t="shared" si="10"/>
        <v>8785860.9633072</v>
      </c>
      <c r="X27" s="72">
        <f t="shared" si="11"/>
        <v>8736460.9633072</v>
      </c>
    </row>
    <row r="28" spans="1:24" s="28" customFormat="1" ht="14.25" customHeight="1" x14ac:dyDescent="0.2">
      <c r="A28" s="14">
        <v>20</v>
      </c>
      <c r="B28" s="58" t="s">
        <v>58</v>
      </c>
      <c r="C28" s="50">
        <v>4</v>
      </c>
      <c r="D28" s="51">
        <v>14152.3</v>
      </c>
      <c r="E28" s="51">
        <f t="shared" si="0"/>
        <v>14718.392</v>
      </c>
      <c r="F28" s="54">
        <v>1.3</v>
      </c>
      <c r="G28" s="51">
        <f t="shared" si="1"/>
        <v>18397.989999999998</v>
      </c>
      <c r="H28" s="51">
        <f t="shared" si="2"/>
        <v>19133.909599999999</v>
      </c>
      <c r="I28" s="50">
        <v>1250</v>
      </c>
      <c r="J28" s="51">
        <v>3538.07</v>
      </c>
      <c r="K28" s="51">
        <f t="shared" si="3"/>
        <v>3679.5928000000004</v>
      </c>
      <c r="L28" s="54">
        <v>1.3</v>
      </c>
      <c r="M28" s="51">
        <f t="shared" si="4"/>
        <v>4599.491</v>
      </c>
      <c r="N28" s="51">
        <f t="shared" si="5"/>
        <v>4783.4706400000005</v>
      </c>
      <c r="O28" s="50">
        <v>3005</v>
      </c>
      <c r="P28" s="51">
        <v>7076.14</v>
      </c>
      <c r="Q28" s="51">
        <f t="shared" si="6"/>
        <v>7359.1856000000007</v>
      </c>
      <c r="R28" s="54">
        <v>1.3</v>
      </c>
      <c r="S28" s="51">
        <f t="shared" si="7"/>
        <v>9198.982</v>
      </c>
      <c r="T28" s="51">
        <f t="shared" si="8"/>
        <v>9566.9412800000009</v>
      </c>
      <c r="U28" s="51">
        <v>106600</v>
      </c>
      <c r="V28" s="52">
        <f t="shared" si="9"/>
        <v>416422.40000000002</v>
      </c>
      <c r="W28" s="69">
        <f t="shared" si="10"/>
        <v>6244736.3092920007</v>
      </c>
      <c r="X28" s="72">
        <f t="shared" si="11"/>
        <v>6138136.3092920007</v>
      </c>
    </row>
    <row r="29" spans="1:24" s="28" customFormat="1" ht="14.25" customHeight="1" x14ac:dyDescent="0.2">
      <c r="A29" s="14">
        <v>21</v>
      </c>
      <c r="B29" s="58" t="s">
        <v>32</v>
      </c>
      <c r="C29" s="50">
        <v>1</v>
      </c>
      <c r="D29" s="51">
        <v>14152.3</v>
      </c>
      <c r="E29" s="51">
        <f t="shared" si="0"/>
        <v>14718.392</v>
      </c>
      <c r="F29" s="53">
        <v>1</v>
      </c>
      <c r="G29" s="51">
        <f t="shared" si="1"/>
        <v>14152.3</v>
      </c>
      <c r="H29" s="51">
        <f t="shared" si="2"/>
        <v>14718.392</v>
      </c>
      <c r="I29" s="50">
        <v>8283</v>
      </c>
      <c r="J29" s="51">
        <v>3538.07</v>
      </c>
      <c r="K29" s="51">
        <f t="shared" si="3"/>
        <v>3679.5928000000004</v>
      </c>
      <c r="L29" s="53">
        <v>1</v>
      </c>
      <c r="M29" s="51">
        <f t="shared" si="4"/>
        <v>3538.07</v>
      </c>
      <c r="N29" s="51">
        <f t="shared" si="5"/>
        <v>3679.5928000000004</v>
      </c>
      <c r="O29" s="50">
        <v>47893</v>
      </c>
      <c r="P29" s="51">
        <v>7076.14</v>
      </c>
      <c r="Q29" s="51">
        <f t="shared" si="6"/>
        <v>7359.1856000000007</v>
      </c>
      <c r="R29" s="53">
        <v>1</v>
      </c>
      <c r="S29" s="51">
        <f t="shared" si="7"/>
        <v>7076.14</v>
      </c>
      <c r="T29" s="51">
        <f t="shared" si="8"/>
        <v>7359.1856000000007</v>
      </c>
      <c r="U29" s="51">
        <v>58133000</v>
      </c>
      <c r="V29" s="52">
        <f t="shared" si="9"/>
        <v>4638759.4000000004</v>
      </c>
      <c r="W29" s="69">
        <f t="shared" si="10"/>
        <v>68709396.533657998</v>
      </c>
      <c r="X29" s="72">
        <f t="shared" si="11"/>
        <v>10576396.533657998</v>
      </c>
    </row>
    <row r="30" spans="1:24" s="28" customFormat="1" ht="22.5" customHeight="1" x14ac:dyDescent="0.2">
      <c r="A30" s="14">
        <v>22</v>
      </c>
      <c r="B30" s="59" t="s">
        <v>111</v>
      </c>
      <c r="C30" s="50">
        <v>4</v>
      </c>
      <c r="D30" s="51">
        <v>14152.3</v>
      </c>
      <c r="E30" s="51">
        <f t="shared" si="0"/>
        <v>14718.392</v>
      </c>
      <c r="F30" s="53">
        <v>1</v>
      </c>
      <c r="G30" s="51">
        <f t="shared" si="1"/>
        <v>14152.3</v>
      </c>
      <c r="H30" s="51">
        <f t="shared" si="2"/>
        <v>14718.392</v>
      </c>
      <c r="I30" s="50">
        <v>1877</v>
      </c>
      <c r="J30" s="51">
        <v>3538.07</v>
      </c>
      <c r="K30" s="51">
        <f t="shared" si="3"/>
        <v>3679.5928000000004</v>
      </c>
      <c r="L30" s="53">
        <v>1</v>
      </c>
      <c r="M30" s="51">
        <f t="shared" si="4"/>
        <v>3538.07</v>
      </c>
      <c r="N30" s="51">
        <f t="shared" si="5"/>
        <v>3679.5928000000004</v>
      </c>
      <c r="O30" s="50">
        <v>4748</v>
      </c>
      <c r="P30" s="51">
        <v>7076.14</v>
      </c>
      <c r="Q30" s="51">
        <f t="shared" si="6"/>
        <v>7359.1856000000007</v>
      </c>
      <c r="R30" s="53">
        <v>1</v>
      </c>
      <c r="S30" s="51">
        <f t="shared" si="7"/>
        <v>7076.14</v>
      </c>
      <c r="T30" s="51">
        <f t="shared" si="8"/>
        <v>7359.1856000000007</v>
      </c>
      <c r="U30" s="51">
        <v>0</v>
      </c>
      <c r="V30" s="52">
        <f t="shared" si="9"/>
        <v>501270.8</v>
      </c>
      <c r="W30" s="69">
        <f t="shared" si="10"/>
        <v>7519061.7992460011</v>
      </c>
      <c r="X30" s="72">
        <f t="shared" si="11"/>
        <v>7519061.7992460011</v>
      </c>
    </row>
    <row r="31" spans="1:24" s="28" customFormat="1" ht="14.25" customHeight="1" x14ac:dyDescent="0.2">
      <c r="A31" s="14">
        <v>23</v>
      </c>
      <c r="B31" s="58" t="s">
        <v>59</v>
      </c>
      <c r="C31" s="50">
        <v>5</v>
      </c>
      <c r="D31" s="51">
        <v>14152.3</v>
      </c>
      <c r="E31" s="51">
        <f t="shared" si="0"/>
        <v>14718.392</v>
      </c>
      <c r="F31" s="54">
        <v>1.2</v>
      </c>
      <c r="G31" s="51">
        <f t="shared" si="1"/>
        <v>16982.759999999998</v>
      </c>
      <c r="H31" s="51">
        <f t="shared" si="2"/>
        <v>17662.070400000001</v>
      </c>
      <c r="I31" s="50">
        <v>4042</v>
      </c>
      <c r="J31" s="51">
        <v>3538.07</v>
      </c>
      <c r="K31" s="51">
        <f t="shared" si="3"/>
        <v>3679.5928000000004</v>
      </c>
      <c r="L31" s="54">
        <v>1.2</v>
      </c>
      <c r="M31" s="51">
        <f t="shared" si="4"/>
        <v>4245.6840000000002</v>
      </c>
      <c r="N31" s="51">
        <f t="shared" si="5"/>
        <v>4415.5113600000004</v>
      </c>
      <c r="O31" s="50">
        <v>11290</v>
      </c>
      <c r="P31" s="51">
        <v>7076.14</v>
      </c>
      <c r="Q31" s="51">
        <f t="shared" si="6"/>
        <v>7359.1856000000007</v>
      </c>
      <c r="R31" s="54">
        <v>1.2</v>
      </c>
      <c r="S31" s="51">
        <f t="shared" si="7"/>
        <v>8491.3680000000004</v>
      </c>
      <c r="T31" s="51">
        <f t="shared" si="8"/>
        <v>8831.0227200000008</v>
      </c>
      <c r="U31" s="51">
        <v>2727462.12</v>
      </c>
      <c r="V31" s="52">
        <f t="shared" si="9"/>
        <v>1409859.6</v>
      </c>
      <c r="W31" s="69">
        <f t="shared" si="10"/>
        <v>21106981.572076801</v>
      </c>
      <c r="X31" s="72">
        <f t="shared" si="11"/>
        <v>18379519.4520768</v>
      </c>
    </row>
    <row r="32" spans="1:24" s="28" customFormat="1" ht="14.25" customHeight="1" x14ac:dyDescent="0.2">
      <c r="A32" s="14">
        <v>24</v>
      </c>
      <c r="B32" s="58" t="s">
        <v>66</v>
      </c>
      <c r="C32" s="50">
        <v>3</v>
      </c>
      <c r="D32" s="51">
        <v>14152.3</v>
      </c>
      <c r="E32" s="51">
        <f t="shared" si="0"/>
        <v>14718.392</v>
      </c>
      <c r="F32" s="54">
        <v>1.24</v>
      </c>
      <c r="G32" s="51">
        <f t="shared" si="1"/>
        <v>17548.851999999999</v>
      </c>
      <c r="H32" s="51">
        <f t="shared" si="2"/>
        <v>18250.806079999998</v>
      </c>
      <c r="I32" s="50">
        <v>3749</v>
      </c>
      <c r="J32" s="51">
        <v>3538.07</v>
      </c>
      <c r="K32" s="51">
        <f t="shared" si="3"/>
        <v>3679.5928000000004</v>
      </c>
      <c r="L32" s="54">
        <v>1.24</v>
      </c>
      <c r="M32" s="51">
        <f t="shared" si="4"/>
        <v>4387.2067999999999</v>
      </c>
      <c r="N32" s="51">
        <f t="shared" si="5"/>
        <v>4562.6950720000004</v>
      </c>
      <c r="O32" s="50">
        <v>6327</v>
      </c>
      <c r="P32" s="51">
        <v>7076.14</v>
      </c>
      <c r="Q32" s="51">
        <f t="shared" si="6"/>
        <v>7359.1856000000007</v>
      </c>
      <c r="R32" s="54">
        <v>1.24</v>
      </c>
      <c r="S32" s="51">
        <f t="shared" si="7"/>
        <v>8774.4135999999999</v>
      </c>
      <c r="T32" s="51">
        <f t="shared" si="8"/>
        <v>9125.3901440000009</v>
      </c>
      <c r="U32" s="51">
        <v>1554281.3</v>
      </c>
      <c r="V32" s="52">
        <f t="shared" si="9"/>
        <v>897433.3</v>
      </c>
      <c r="W32" s="69">
        <f t="shared" si="10"/>
        <v>13438185.543348242</v>
      </c>
      <c r="X32" s="72">
        <f t="shared" si="11"/>
        <v>11883904.243348241</v>
      </c>
    </row>
    <row r="33" spans="1:24" s="28" customFormat="1" ht="14.25" customHeight="1" x14ac:dyDescent="0.2">
      <c r="A33" s="14">
        <v>25</v>
      </c>
      <c r="B33" s="58" t="s">
        <v>71</v>
      </c>
      <c r="C33" s="50">
        <v>5</v>
      </c>
      <c r="D33" s="51">
        <v>14152.3</v>
      </c>
      <c r="E33" s="51">
        <f t="shared" si="0"/>
        <v>14718.392</v>
      </c>
      <c r="F33" s="54">
        <v>1.6</v>
      </c>
      <c r="G33" s="51">
        <f t="shared" si="1"/>
        <v>22643.68</v>
      </c>
      <c r="H33" s="51">
        <f t="shared" si="2"/>
        <v>23549.427200000002</v>
      </c>
      <c r="I33" s="50">
        <v>842</v>
      </c>
      <c r="J33" s="51">
        <v>3538.07</v>
      </c>
      <c r="K33" s="51">
        <f t="shared" si="3"/>
        <v>3679.5928000000004</v>
      </c>
      <c r="L33" s="54">
        <v>1.6</v>
      </c>
      <c r="M33" s="51">
        <f t="shared" si="4"/>
        <v>5660.9120000000003</v>
      </c>
      <c r="N33" s="51">
        <f t="shared" si="5"/>
        <v>5887.3484800000006</v>
      </c>
      <c r="O33" s="50">
        <v>1018</v>
      </c>
      <c r="P33" s="51">
        <v>7076.14</v>
      </c>
      <c r="Q33" s="51">
        <f t="shared" si="6"/>
        <v>7359.1856000000007</v>
      </c>
      <c r="R33" s="54">
        <v>1.6</v>
      </c>
      <c r="S33" s="51">
        <f t="shared" si="7"/>
        <v>11321.824000000001</v>
      </c>
      <c r="T33" s="51">
        <f t="shared" si="8"/>
        <v>11774.696960000001</v>
      </c>
      <c r="U33" s="51">
        <v>644284.30000000005</v>
      </c>
      <c r="V33" s="52">
        <f t="shared" si="9"/>
        <v>204726.5</v>
      </c>
      <c r="W33" s="69">
        <f t="shared" si="10"/>
        <v>3061233.2971776002</v>
      </c>
      <c r="X33" s="72">
        <f t="shared" si="11"/>
        <v>2416948.9971775999</v>
      </c>
    </row>
    <row r="34" spans="1:24" s="28" customFormat="1" ht="14.25" customHeight="1" x14ac:dyDescent="0.2">
      <c r="A34" s="14">
        <v>26</v>
      </c>
      <c r="B34" s="58" t="s">
        <v>35</v>
      </c>
      <c r="C34" s="50">
        <v>30</v>
      </c>
      <c r="D34" s="51">
        <v>14152.3</v>
      </c>
      <c r="E34" s="51">
        <f t="shared" si="0"/>
        <v>14718.392</v>
      </c>
      <c r="F34" s="54">
        <v>1</v>
      </c>
      <c r="G34" s="51">
        <f t="shared" si="1"/>
        <v>14152.3</v>
      </c>
      <c r="H34" s="51">
        <f t="shared" si="2"/>
        <v>14718.392</v>
      </c>
      <c r="I34" s="50">
        <v>17438</v>
      </c>
      <c r="J34" s="51">
        <v>3538.07</v>
      </c>
      <c r="K34" s="51">
        <f t="shared" si="3"/>
        <v>3679.5928000000004</v>
      </c>
      <c r="L34" s="54">
        <v>1</v>
      </c>
      <c r="M34" s="51">
        <f t="shared" si="4"/>
        <v>3538.07</v>
      </c>
      <c r="N34" s="51">
        <f t="shared" si="5"/>
        <v>3679.5928000000004</v>
      </c>
      <c r="O34" s="50">
        <v>28300</v>
      </c>
      <c r="P34" s="51">
        <v>7076.14</v>
      </c>
      <c r="Q34" s="51">
        <f t="shared" si="6"/>
        <v>7359.1856000000007</v>
      </c>
      <c r="R34" s="54">
        <v>1</v>
      </c>
      <c r="S34" s="51">
        <f t="shared" si="7"/>
        <v>7076.14</v>
      </c>
      <c r="T34" s="51">
        <f t="shared" si="8"/>
        <v>7359.1856000000007</v>
      </c>
      <c r="U34" s="51">
        <v>380000</v>
      </c>
      <c r="V34" s="52">
        <f t="shared" si="9"/>
        <v>3264339.9</v>
      </c>
      <c r="W34" s="69">
        <f t="shared" si="10"/>
        <v>48959398.110156</v>
      </c>
      <c r="X34" s="72">
        <f t="shared" si="11"/>
        <v>48579398.110156</v>
      </c>
    </row>
    <row r="35" spans="1:24" s="28" customFormat="1" ht="14.25" customHeight="1" x14ac:dyDescent="0.2">
      <c r="A35" s="14">
        <v>27</v>
      </c>
      <c r="B35" s="58" t="s">
        <v>60</v>
      </c>
      <c r="C35" s="50">
        <v>20</v>
      </c>
      <c r="D35" s="51">
        <v>14152.3</v>
      </c>
      <c r="E35" s="51">
        <f t="shared" si="0"/>
        <v>14718.392</v>
      </c>
      <c r="F35" s="54">
        <v>1.25</v>
      </c>
      <c r="G35" s="51">
        <f t="shared" si="1"/>
        <v>17690.375</v>
      </c>
      <c r="H35" s="51">
        <f t="shared" si="2"/>
        <v>18397.989999999998</v>
      </c>
      <c r="I35" s="50">
        <v>7498</v>
      </c>
      <c r="J35" s="51">
        <v>3538.07</v>
      </c>
      <c r="K35" s="51">
        <f t="shared" si="3"/>
        <v>3679.5928000000004</v>
      </c>
      <c r="L35" s="54">
        <v>1.25</v>
      </c>
      <c r="M35" s="51">
        <f t="shared" si="4"/>
        <v>4422.5875000000005</v>
      </c>
      <c r="N35" s="51">
        <f t="shared" si="5"/>
        <v>4599.491</v>
      </c>
      <c r="O35" s="50">
        <v>12140</v>
      </c>
      <c r="P35" s="51">
        <v>7076.14</v>
      </c>
      <c r="Q35" s="51">
        <f t="shared" si="6"/>
        <v>7359.1856000000007</v>
      </c>
      <c r="R35" s="54">
        <v>1.25</v>
      </c>
      <c r="S35" s="51">
        <f t="shared" si="7"/>
        <v>8845.1750000000011</v>
      </c>
      <c r="T35" s="51">
        <f t="shared" si="8"/>
        <v>9198.982</v>
      </c>
      <c r="U35" s="51">
        <v>3404700</v>
      </c>
      <c r="V35" s="52">
        <f t="shared" si="9"/>
        <v>1756135.9</v>
      </c>
      <c r="W35" s="69">
        <f t="shared" si="10"/>
        <v>26290968.387795001</v>
      </c>
      <c r="X35" s="72">
        <f t="shared" si="11"/>
        <v>22886268.387795001</v>
      </c>
    </row>
    <row r="36" spans="1:24" s="28" customFormat="1" ht="14.25" customHeight="1" x14ac:dyDescent="0.2">
      <c r="A36" s="14">
        <v>28</v>
      </c>
      <c r="B36" s="58" t="s">
        <v>47</v>
      </c>
      <c r="C36" s="50">
        <v>10</v>
      </c>
      <c r="D36" s="51">
        <v>14152.3</v>
      </c>
      <c r="E36" s="51">
        <f t="shared" si="0"/>
        <v>14718.392</v>
      </c>
      <c r="F36" s="54">
        <v>1.1499999999999999</v>
      </c>
      <c r="G36" s="51">
        <f t="shared" si="1"/>
        <v>16275.144999999999</v>
      </c>
      <c r="H36" s="51">
        <f t="shared" si="2"/>
        <v>16926.150799999999</v>
      </c>
      <c r="I36" s="50">
        <v>5005</v>
      </c>
      <c r="J36" s="51">
        <v>3538.07</v>
      </c>
      <c r="K36" s="51">
        <f t="shared" si="3"/>
        <v>3679.5928000000004</v>
      </c>
      <c r="L36" s="54">
        <v>1.1499999999999999</v>
      </c>
      <c r="M36" s="51">
        <f t="shared" si="4"/>
        <v>4068.7804999999998</v>
      </c>
      <c r="N36" s="51">
        <f t="shared" si="5"/>
        <v>4231.53172</v>
      </c>
      <c r="O36" s="50">
        <v>10908</v>
      </c>
      <c r="P36" s="51">
        <v>7076.14</v>
      </c>
      <c r="Q36" s="51">
        <f t="shared" si="6"/>
        <v>7359.1856000000007</v>
      </c>
      <c r="R36" s="54">
        <v>1.1499999999999999</v>
      </c>
      <c r="S36" s="51">
        <f t="shared" si="7"/>
        <v>8137.5609999999997</v>
      </c>
      <c r="T36" s="51">
        <f t="shared" si="8"/>
        <v>8463.0634399999999</v>
      </c>
      <c r="U36" s="51">
        <v>0</v>
      </c>
      <c r="V36" s="52">
        <f t="shared" si="9"/>
        <v>1359586.4</v>
      </c>
      <c r="W36" s="69">
        <f t="shared" si="10"/>
        <v>20393796.3706773</v>
      </c>
      <c r="X36" s="72">
        <f t="shared" si="11"/>
        <v>20393796.3706773</v>
      </c>
    </row>
    <row r="37" spans="1:24" s="28" customFormat="1" ht="14.25" customHeight="1" x14ac:dyDescent="0.2">
      <c r="A37" s="14">
        <v>29</v>
      </c>
      <c r="B37" s="58" t="s">
        <v>68</v>
      </c>
      <c r="C37" s="50">
        <v>10</v>
      </c>
      <c r="D37" s="51">
        <v>14152.3</v>
      </c>
      <c r="E37" s="51">
        <f t="shared" si="0"/>
        <v>14718.392</v>
      </c>
      <c r="F37" s="54">
        <v>1.2090000000000001</v>
      </c>
      <c r="G37" s="51">
        <f t="shared" si="1"/>
        <v>17110.130700000002</v>
      </c>
      <c r="H37" s="51">
        <f t="shared" si="2"/>
        <v>17794.535928000001</v>
      </c>
      <c r="I37" s="50">
        <v>4370</v>
      </c>
      <c r="J37" s="51">
        <v>3538.07</v>
      </c>
      <c r="K37" s="51">
        <f t="shared" si="3"/>
        <v>3679.5928000000004</v>
      </c>
      <c r="L37" s="54">
        <v>1.2090000000000001</v>
      </c>
      <c r="M37" s="51">
        <f t="shared" si="4"/>
        <v>4277.5266300000003</v>
      </c>
      <c r="N37" s="51">
        <f t="shared" si="5"/>
        <v>4448.6276952000007</v>
      </c>
      <c r="O37" s="50">
        <v>7626</v>
      </c>
      <c r="P37" s="51">
        <v>7076.14</v>
      </c>
      <c r="Q37" s="51">
        <f t="shared" si="6"/>
        <v>7359.1856000000007</v>
      </c>
      <c r="R37" s="54">
        <v>1.208</v>
      </c>
      <c r="S37" s="51">
        <f t="shared" si="7"/>
        <v>8547.9771199999996</v>
      </c>
      <c r="T37" s="51">
        <f t="shared" si="8"/>
        <v>8889.8962048000012</v>
      </c>
      <c r="U37" s="51">
        <v>1795345</v>
      </c>
      <c r="V37" s="52">
        <f t="shared" si="9"/>
        <v>1047386.9</v>
      </c>
      <c r="W37" s="69">
        <f t="shared" si="10"/>
        <v>15683872.972401256</v>
      </c>
      <c r="X37" s="72">
        <f t="shared" si="11"/>
        <v>13888527.972401256</v>
      </c>
    </row>
    <row r="38" spans="1:24" s="28" customFormat="1" ht="14.25" customHeight="1" x14ac:dyDescent="0.2">
      <c r="A38" s="14">
        <v>30</v>
      </c>
      <c r="B38" s="58" t="s">
        <v>33</v>
      </c>
      <c r="C38" s="50">
        <v>10</v>
      </c>
      <c r="D38" s="51">
        <v>14152.3</v>
      </c>
      <c r="E38" s="51">
        <f t="shared" si="0"/>
        <v>14718.392</v>
      </c>
      <c r="F38" s="54">
        <v>1</v>
      </c>
      <c r="G38" s="51">
        <f t="shared" si="1"/>
        <v>14152.3</v>
      </c>
      <c r="H38" s="51">
        <f t="shared" si="2"/>
        <v>14718.392</v>
      </c>
      <c r="I38" s="50">
        <v>9894</v>
      </c>
      <c r="J38" s="51">
        <v>3538.07</v>
      </c>
      <c r="K38" s="51">
        <f t="shared" si="3"/>
        <v>3679.5928000000004</v>
      </c>
      <c r="L38" s="54">
        <v>1</v>
      </c>
      <c r="M38" s="51">
        <f t="shared" si="4"/>
        <v>3538.07</v>
      </c>
      <c r="N38" s="51">
        <f t="shared" si="5"/>
        <v>3679.5928000000004</v>
      </c>
      <c r="O38" s="50">
        <v>15200</v>
      </c>
      <c r="P38" s="51">
        <v>7076.14</v>
      </c>
      <c r="Q38" s="51">
        <f t="shared" si="6"/>
        <v>7359.1856000000007</v>
      </c>
      <c r="R38" s="54">
        <v>1</v>
      </c>
      <c r="S38" s="51">
        <f t="shared" si="7"/>
        <v>7076.14</v>
      </c>
      <c r="T38" s="51">
        <f t="shared" si="8"/>
        <v>7359.1856000000007</v>
      </c>
      <c r="U38" s="51">
        <v>22771561</v>
      </c>
      <c r="V38" s="52">
        <f t="shared" si="9"/>
        <v>1798015.7</v>
      </c>
      <c r="W38" s="69">
        <f t="shared" si="10"/>
        <v>26628662.607228003</v>
      </c>
      <c r="X38" s="72">
        <f t="shared" si="11"/>
        <v>3857101.6072280034</v>
      </c>
    </row>
    <row r="39" spans="1:24" s="28" customFormat="1" ht="14.25" customHeight="1" x14ac:dyDescent="0.2">
      <c r="A39" s="14">
        <v>31</v>
      </c>
      <c r="B39" s="58" t="s">
        <v>69</v>
      </c>
      <c r="C39" s="50">
        <v>10</v>
      </c>
      <c r="D39" s="51">
        <v>14152.3</v>
      </c>
      <c r="E39" s="51">
        <f t="shared" si="0"/>
        <v>14718.392</v>
      </c>
      <c r="F39" s="53">
        <v>1.27</v>
      </c>
      <c r="G39" s="51">
        <f t="shared" si="1"/>
        <v>17973.420999999998</v>
      </c>
      <c r="H39" s="51">
        <f t="shared" si="2"/>
        <v>18692.357840000001</v>
      </c>
      <c r="I39" s="50">
        <v>2200</v>
      </c>
      <c r="J39" s="51">
        <v>3538.07</v>
      </c>
      <c r="K39" s="51">
        <f t="shared" si="3"/>
        <v>3679.5928000000004</v>
      </c>
      <c r="L39" s="53">
        <v>1.27</v>
      </c>
      <c r="M39" s="51">
        <f t="shared" si="4"/>
        <v>4493.3489</v>
      </c>
      <c r="N39" s="51">
        <f t="shared" si="5"/>
        <v>4673.0828560000009</v>
      </c>
      <c r="O39" s="50">
        <v>5156</v>
      </c>
      <c r="P39" s="51">
        <v>7076.14</v>
      </c>
      <c r="Q39" s="51">
        <f t="shared" si="6"/>
        <v>7359.1856000000007</v>
      </c>
      <c r="R39" s="53">
        <v>1.27</v>
      </c>
      <c r="S39" s="51">
        <f t="shared" si="7"/>
        <v>8986.6977999999999</v>
      </c>
      <c r="T39" s="51">
        <f t="shared" si="8"/>
        <v>9346.1657120000018</v>
      </c>
      <c r="U39" s="51">
        <v>1985000</v>
      </c>
      <c r="V39" s="52">
        <f t="shared" si="9"/>
        <v>703607.4</v>
      </c>
      <c r="W39" s="69">
        <f t="shared" si="10"/>
        <v>10524336.219692884</v>
      </c>
      <c r="X39" s="72">
        <f t="shared" si="11"/>
        <v>8539336.219692884</v>
      </c>
    </row>
    <row r="40" spans="1:24" s="28" customFormat="1" ht="14.25" customHeight="1" x14ac:dyDescent="0.2">
      <c r="A40" s="14">
        <v>32</v>
      </c>
      <c r="B40" s="58" t="s">
        <v>70</v>
      </c>
      <c r="C40" s="50">
        <v>5</v>
      </c>
      <c r="D40" s="51">
        <v>14152.3</v>
      </c>
      <c r="E40" s="51">
        <f t="shared" si="0"/>
        <v>14718.392</v>
      </c>
      <c r="F40" s="53">
        <v>1</v>
      </c>
      <c r="G40" s="51">
        <f t="shared" si="1"/>
        <v>14152.3</v>
      </c>
      <c r="H40" s="51">
        <f t="shared" si="2"/>
        <v>14718.392</v>
      </c>
      <c r="I40" s="50">
        <v>2160</v>
      </c>
      <c r="J40" s="51">
        <v>3538.07</v>
      </c>
      <c r="K40" s="51">
        <f t="shared" si="3"/>
        <v>3679.5928000000004</v>
      </c>
      <c r="L40" s="53">
        <v>1.3</v>
      </c>
      <c r="M40" s="51">
        <f t="shared" si="4"/>
        <v>4599.491</v>
      </c>
      <c r="N40" s="51">
        <f t="shared" si="5"/>
        <v>4783.4706400000005</v>
      </c>
      <c r="O40" s="50">
        <v>3628</v>
      </c>
      <c r="P40" s="51">
        <v>7076.14</v>
      </c>
      <c r="Q40" s="51">
        <f t="shared" si="6"/>
        <v>7359.1856000000007</v>
      </c>
      <c r="R40" s="53">
        <v>1.3</v>
      </c>
      <c r="S40" s="51">
        <f t="shared" si="7"/>
        <v>9198.982</v>
      </c>
      <c r="T40" s="51">
        <f t="shared" si="8"/>
        <v>9566.9412800000009</v>
      </c>
      <c r="U40" s="51">
        <v>1480589.62</v>
      </c>
      <c r="V40" s="52">
        <f t="shared" si="9"/>
        <v>541122.4</v>
      </c>
      <c r="W40" s="69">
        <f t="shared" si="10"/>
        <v>8094627.5298696002</v>
      </c>
      <c r="X40" s="72">
        <f t="shared" si="11"/>
        <v>6614037.9098696001</v>
      </c>
    </row>
    <row r="41" spans="1:24" s="28" customFormat="1" ht="14.25" customHeight="1" x14ac:dyDescent="0.2">
      <c r="A41" s="14">
        <v>33</v>
      </c>
      <c r="B41" s="58" t="s">
        <v>23</v>
      </c>
      <c r="C41" s="50">
        <v>2</v>
      </c>
      <c r="D41" s="51">
        <v>14152.3</v>
      </c>
      <c r="E41" s="51">
        <f t="shared" si="0"/>
        <v>14718.392</v>
      </c>
      <c r="F41" s="54">
        <v>1.3</v>
      </c>
      <c r="G41" s="51">
        <f t="shared" si="1"/>
        <v>18397.989999999998</v>
      </c>
      <c r="H41" s="51">
        <f t="shared" si="2"/>
        <v>19133.909599999999</v>
      </c>
      <c r="I41" s="50">
        <v>1706</v>
      </c>
      <c r="J41" s="51">
        <v>3538.07</v>
      </c>
      <c r="K41" s="51">
        <f t="shared" si="3"/>
        <v>3679.5928000000004</v>
      </c>
      <c r="L41" s="54">
        <v>1.3</v>
      </c>
      <c r="M41" s="51">
        <f t="shared" si="4"/>
        <v>4599.491</v>
      </c>
      <c r="N41" s="51">
        <f t="shared" si="5"/>
        <v>4783.4706400000005</v>
      </c>
      <c r="O41" s="50">
        <v>2700</v>
      </c>
      <c r="P41" s="51">
        <v>7076.14</v>
      </c>
      <c r="Q41" s="51">
        <f t="shared" si="6"/>
        <v>7359.1856000000007</v>
      </c>
      <c r="R41" s="54">
        <v>1.208</v>
      </c>
      <c r="S41" s="51">
        <f t="shared" si="7"/>
        <v>8547.9771199999996</v>
      </c>
      <c r="T41" s="51">
        <f t="shared" si="8"/>
        <v>8889.8962048000012</v>
      </c>
      <c r="U41" s="51">
        <v>470607.93</v>
      </c>
      <c r="V41" s="52">
        <f t="shared" si="9"/>
        <v>385651.1</v>
      </c>
      <c r="W41" s="69">
        <f t="shared" si="10"/>
        <v>5777708.0876100017</v>
      </c>
      <c r="X41" s="72">
        <f t="shared" si="11"/>
        <v>5307100.157610002</v>
      </c>
    </row>
    <row r="42" spans="1:24" s="28" customFormat="1" ht="14.25" customHeight="1" x14ac:dyDescent="0.2">
      <c r="A42" s="14">
        <v>34</v>
      </c>
      <c r="B42" s="58" t="s">
        <v>36</v>
      </c>
      <c r="C42" s="50">
        <v>5</v>
      </c>
      <c r="D42" s="51">
        <v>14152.3</v>
      </c>
      <c r="E42" s="51">
        <f t="shared" si="0"/>
        <v>14718.392</v>
      </c>
      <c r="F42" s="54">
        <v>1</v>
      </c>
      <c r="G42" s="51">
        <f t="shared" si="1"/>
        <v>14152.3</v>
      </c>
      <c r="H42" s="51">
        <f t="shared" si="2"/>
        <v>14718.392</v>
      </c>
      <c r="I42" s="50">
        <v>2300</v>
      </c>
      <c r="J42" s="51">
        <v>3538.07</v>
      </c>
      <c r="K42" s="51">
        <f t="shared" si="3"/>
        <v>3679.5928000000004</v>
      </c>
      <c r="L42" s="54">
        <v>1</v>
      </c>
      <c r="M42" s="51">
        <f t="shared" si="4"/>
        <v>3538.07</v>
      </c>
      <c r="N42" s="51">
        <f t="shared" si="5"/>
        <v>3679.5928000000004</v>
      </c>
      <c r="O42" s="50">
        <v>5906</v>
      </c>
      <c r="P42" s="51">
        <v>7076.14</v>
      </c>
      <c r="Q42" s="51">
        <f t="shared" si="6"/>
        <v>7359.1856000000007</v>
      </c>
      <c r="R42" s="54">
        <v>1</v>
      </c>
      <c r="S42" s="51">
        <f t="shared" si="7"/>
        <v>7076.14</v>
      </c>
      <c r="T42" s="51">
        <f t="shared" si="8"/>
        <v>7359.1856000000007</v>
      </c>
      <c r="U42" s="51">
        <v>301000</v>
      </c>
      <c r="V42" s="52">
        <f t="shared" si="9"/>
        <v>622301.1</v>
      </c>
      <c r="W42" s="69">
        <f t="shared" si="10"/>
        <v>9330000.9964440018</v>
      </c>
      <c r="X42" s="72">
        <f t="shared" si="11"/>
        <v>9029000.9964440018</v>
      </c>
    </row>
    <row r="43" spans="1:24" s="28" customFormat="1" ht="14.25" customHeight="1" x14ac:dyDescent="0.2">
      <c r="A43" s="14">
        <v>35</v>
      </c>
      <c r="B43" s="58" t="s">
        <v>4</v>
      </c>
      <c r="C43" s="50">
        <v>5</v>
      </c>
      <c r="D43" s="51">
        <v>14152.3</v>
      </c>
      <c r="E43" s="51">
        <f t="shared" si="0"/>
        <v>14718.392</v>
      </c>
      <c r="F43" s="54">
        <v>1</v>
      </c>
      <c r="G43" s="51">
        <f t="shared" si="1"/>
        <v>14152.3</v>
      </c>
      <c r="H43" s="51">
        <f t="shared" si="2"/>
        <v>14718.392</v>
      </c>
      <c r="I43" s="50">
        <v>2170</v>
      </c>
      <c r="J43" s="51">
        <v>3538.07</v>
      </c>
      <c r="K43" s="51">
        <f t="shared" si="3"/>
        <v>3679.5928000000004</v>
      </c>
      <c r="L43" s="54">
        <v>1</v>
      </c>
      <c r="M43" s="51">
        <f t="shared" si="4"/>
        <v>3538.07</v>
      </c>
      <c r="N43" s="51">
        <f t="shared" si="5"/>
        <v>3679.5928000000004</v>
      </c>
      <c r="O43" s="50">
        <v>4458</v>
      </c>
      <c r="P43" s="51">
        <v>7076.14</v>
      </c>
      <c r="Q43" s="51">
        <f t="shared" si="6"/>
        <v>7359.1856000000007</v>
      </c>
      <c r="R43" s="54">
        <v>1</v>
      </c>
      <c r="S43" s="51">
        <f t="shared" si="7"/>
        <v>7076.14</v>
      </c>
      <c r="T43" s="51">
        <f t="shared" si="8"/>
        <v>7359.1856000000007</v>
      </c>
      <c r="U43" s="51">
        <v>6309759</v>
      </c>
      <c r="V43" s="52">
        <f t="shared" si="9"/>
        <v>495124.7</v>
      </c>
      <c r="W43" s="69">
        <f t="shared" si="10"/>
        <v>7332224.1100320006</v>
      </c>
      <c r="X43" s="72">
        <f t="shared" si="11"/>
        <v>1022465.1100320006</v>
      </c>
    </row>
    <row r="44" spans="1:24" s="28" customFormat="1" ht="14.25" customHeight="1" x14ac:dyDescent="0.2">
      <c r="A44" s="14">
        <v>36</v>
      </c>
      <c r="B44" s="58" t="s">
        <v>5</v>
      </c>
      <c r="C44" s="50">
        <v>9</v>
      </c>
      <c r="D44" s="51">
        <v>14152.3</v>
      </c>
      <c r="E44" s="51">
        <f t="shared" si="0"/>
        <v>14718.392</v>
      </c>
      <c r="F44" s="54">
        <v>1</v>
      </c>
      <c r="G44" s="51">
        <f t="shared" si="1"/>
        <v>14152.3</v>
      </c>
      <c r="H44" s="51">
        <f t="shared" si="2"/>
        <v>14718.392</v>
      </c>
      <c r="I44" s="50">
        <v>2140</v>
      </c>
      <c r="J44" s="51">
        <v>3538.07</v>
      </c>
      <c r="K44" s="51">
        <f t="shared" si="3"/>
        <v>3679.5928000000004</v>
      </c>
      <c r="L44" s="54">
        <v>1</v>
      </c>
      <c r="M44" s="51">
        <f t="shared" si="4"/>
        <v>3538.07</v>
      </c>
      <c r="N44" s="51">
        <f t="shared" si="5"/>
        <v>3679.5928000000004</v>
      </c>
      <c r="O44" s="50">
        <v>4332</v>
      </c>
      <c r="P44" s="51">
        <v>7076.14</v>
      </c>
      <c r="Q44" s="51">
        <f t="shared" si="6"/>
        <v>7359.1856000000007</v>
      </c>
      <c r="R44" s="54">
        <v>1</v>
      </c>
      <c r="S44" s="51">
        <f t="shared" si="7"/>
        <v>7076.14</v>
      </c>
      <c r="T44" s="51">
        <f t="shared" si="8"/>
        <v>7359.1856000000007</v>
      </c>
      <c r="U44" s="51">
        <v>491500</v>
      </c>
      <c r="V44" s="52">
        <f t="shared" si="9"/>
        <v>477598.8</v>
      </c>
      <c r="W44" s="69">
        <f t="shared" si="10"/>
        <v>7156609.8976680012</v>
      </c>
      <c r="X44" s="72">
        <f t="shared" si="11"/>
        <v>6665109.8976680012</v>
      </c>
    </row>
    <row r="45" spans="1:24" s="28" customFormat="1" ht="14.25" customHeight="1" x14ac:dyDescent="0.2">
      <c r="A45" s="14">
        <v>37</v>
      </c>
      <c r="B45" s="58" t="s">
        <v>6</v>
      </c>
      <c r="C45" s="50">
        <v>5</v>
      </c>
      <c r="D45" s="51">
        <v>14152.3</v>
      </c>
      <c r="E45" s="51">
        <f t="shared" si="0"/>
        <v>14718.392</v>
      </c>
      <c r="F45" s="54">
        <v>1</v>
      </c>
      <c r="G45" s="51">
        <f t="shared" si="1"/>
        <v>14152.3</v>
      </c>
      <c r="H45" s="51">
        <f t="shared" si="2"/>
        <v>14718.392</v>
      </c>
      <c r="I45" s="50">
        <v>1881</v>
      </c>
      <c r="J45" s="51">
        <v>3538.07</v>
      </c>
      <c r="K45" s="51">
        <f t="shared" si="3"/>
        <v>3679.5928000000004</v>
      </c>
      <c r="L45" s="54">
        <v>1</v>
      </c>
      <c r="M45" s="51">
        <f t="shared" si="4"/>
        <v>3538.07</v>
      </c>
      <c r="N45" s="51">
        <f t="shared" si="5"/>
        <v>3679.5928000000004</v>
      </c>
      <c r="O45" s="50">
        <v>3960</v>
      </c>
      <c r="P45" s="51">
        <v>7076.14</v>
      </c>
      <c r="Q45" s="51">
        <f t="shared" si="6"/>
        <v>7359.1856000000007</v>
      </c>
      <c r="R45" s="54">
        <v>1</v>
      </c>
      <c r="S45" s="51">
        <f t="shared" si="7"/>
        <v>7076.14</v>
      </c>
      <c r="T45" s="51">
        <f t="shared" si="8"/>
        <v>7359.1856000000007</v>
      </c>
      <c r="U45" s="51">
        <v>0</v>
      </c>
      <c r="V45" s="52">
        <f t="shared" si="9"/>
        <v>432257.5</v>
      </c>
      <c r="W45" s="69">
        <f t="shared" si="10"/>
        <v>6483862.1473620012</v>
      </c>
      <c r="X45" s="72">
        <f t="shared" si="11"/>
        <v>6483862.1473620012</v>
      </c>
    </row>
    <row r="46" spans="1:24" s="28" customFormat="1" ht="14.25" customHeight="1" x14ac:dyDescent="0.2">
      <c r="A46" s="14">
        <v>38</v>
      </c>
      <c r="B46" s="58" t="s">
        <v>37</v>
      </c>
      <c r="C46" s="50">
        <v>8</v>
      </c>
      <c r="D46" s="51">
        <v>14152.3</v>
      </c>
      <c r="E46" s="51">
        <f t="shared" si="0"/>
        <v>14718.392</v>
      </c>
      <c r="F46" s="54">
        <v>1</v>
      </c>
      <c r="G46" s="51">
        <f t="shared" si="1"/>
        <v>14152.3</v>
      </c>
      <c r="H46" s="51">
        <f t="shared" si="2"/>
        <v>14718.392</v>
      </c>
      <c r="I46" s="50">
        <v>6000</v>
      </c>
      <c r="J46" s="51">
        <v>3538.07</v>
      </c>
      <c r="K46" s="51">
        <f t="shared" si="3"/>
        <v>3679.5928000000004</v>
      </c>
      <c r="L46" s="54">
        <v>1</v>
      </c>
      <c r="M46" s="51">
        <f t="shared" si="4"/>
        <v>3538.07</v>
      </c>
      <c r="N46" s="51">
        <f t="shared" si="5"/>
        <v>3679.5928000000004</v>
      </c>
      <c r="O46" s="50">
        <v>10900</v>
      </c>
      <c r="P46" s="51">
        <v>7076.14</v>
      </c>
      <c r="Q46" s="51">
        <f t="shared" si="6"/>
        <v>7359.1856000000007</v>
      </c>
      <c r="R46" s="54">
        <v>1</v>
      </c>
      <c r="S46" s="51">
        <f t="shared" si="7"/>
        <v>7076.14</v>
      </c>
      <c r="T46" s="51">
        <f t="shared" si="8"/>
        <v>7359.1856000000007</v>
      </c>
      <c r="U46" s="51">
        <v>15119213.82</v>
      </c>
      <c r="V46" s="52">
        <f t="shared" si="9"/>
        <v>1240105.5</v>
      </c>
      <c r="W46" s="69">
        <f t="shared" si="10"/>
        <v>18374793.917040002</v>
      </c>
      <c r="X46" s="72">
        <f t="shared" si="11"/>
        <v>3255580.0970400013</v>
      </c>
    </row>
    <row r="47" spans="1:24" s="28" customFormat="1" ht="14.25" customHeight="1" x14ac:dyDescent="0.2">
      <c r="A47" s="14">
        <v>39</v>
      </c>
      <c r="B47" s="58" t="s">
        <v>24</v>
      </c>
      <c r="C47" s="50">
        <v>5</v>
      </c>
      <c r="D47" s="51">
        <v>14152.3</v>
      </c>
      <c r="E47" s="51">
        <f t="shared" si="0"/>
        <v>14718.392</v>
      </c>
      <c r="F47" s="54">
        <v>1.2</v>
      </c>
      <c r="G47" s="51">
        <f t="shared" si="1"/>
        <v>16982.759999999998</v>
      </c>
      <c r="H47" s="51">
        <f t="shared" si="2"/>
        <v>17662.070400000001</v>
      </c>
      <c r="I47" s="50">
        <v>2032</v>
      </c>
      <c r="J47" s="51">
        <v>3538.07</v>
      </c>
      <c r="K47" s="51">
        <f t="shared" si="3"/>
        <v>3679.5928000000004</v>
      </c>
      <c r="L47" s="54">
        <v>1.2</v>
      </c>
      <c r="M47" s="51">
        <f t="shared" si="4"/>
        <v>4245.6840000000002</v>
      </c>
      <c r="N47" s="51">
        <f t="shared" si="5"/>
        <v>4415.5113600000004</v>
      </c>
      <c r="O47" s="50">
        <v>3300</v>
      </c>
      <c r="P47" s="51">
        <v>7076.14</v>
      </c>
      <c r="Q47" s="51">
        <f t="shared" si="6"/>
        <v>7359.1856000000007</v>
      </c>
      <c r="R47" s="54">
        <v>1.2</v>
      </c>
      <c r="S47" s="51">
        <f t="shared" si="7"/>
        <v>8491.3680000000004</v>
      </c>
      <c r="T47" s="51">
        <f t="shared" si="8"/>
        <v>8831.0227200000008</v>
      </c>
      <c r="U47" s="51">
        <v>5313026.5999999996</v>
      </c>
      <c r="V47" s="52">
        <f t="shared" si="9"/>
        <v>462279.7</v>
      </c>
      <c r="W47" s="69">
        <f t="shared" si="10"/>
        <v>6854500.5992208002</v>
      </c>
      <c r="X47" s="72">
        <f t="shared" si="11"/>
        <v>1541473.9992208006</v>
      </c>
    </row>
    <row r="48" spans="1:24" s="28" customFormat="1" ht="14.25" customHeight="1" x14ac:dyDescent="0.2">
      <c r="A48" s="14">
        <v>40</v>
      </c>
      <c r="B48" s="58" t="s">
        <v>7</v>
      </c>
      <c r="C48" s="50">
        <v>5</v>
      </c>
      <c r="D48" s="51">
        <v>14152.3</v>
      </c>
      <c r="E48" s="51">
        <f t="shared" si="0"/>
        <v>14718.392</v>
      </c>
      <c r="F48" s="54">
        <v>1</v>
      </c>
      <c r="G48" s="51">
        <f t="shared" si="1"/>
        <v>14152.3</v>
      </c>
      <c r="H48" s="51">
        <f t="shared" si="2"/>
        <v>14718.392</v>
      </c>
      <c r="I48" s="50">
        <v>3516</v>
      </c>
      <c r="J48" s="51">
        <v>3538.07</v>
      </c>
      <c r="K48" s="51">
        <f t="shared" si="3"/>
        <v>3679.5928000000004</v>
      </c>
      <c r="L48" s="54">
        <v>1</v>
      </c>
      <c r="M48" s="51">
        <f t="shared" si="4"/>
        <v>3538.07</v>
      </c>
      <c r="N48" s="51">
        <f t="shared" si="5"/>
        <v>3679.5928000000004</v>
      </c>
      <c r="O48" s="50">
        <v>8035</v>
      </c>
      <c r="P48" s="51">
        <v>7076.14</v>
      </c>
      <c r="Q48" s="51">
        <f t="shared" si="6"/>
        <v>7359.1856000000007</v>
      </c>
      <c r="R48" s="54">
        <v>1</v>
      </c>
      <c r="S48" s="51">
        <f t="shared" si="7"/>
        <v>7076.14</v>
      </c>
      <c r="T48" s="51">
        <f t="shared" si="8"/>
        <v>7359.1856000000007</v>
      </c>
      <c r="U48" s="51">
        <v>27054.2</v>
      </c>
      <c r="V48" s="52">
        <f t="shared" si="9"/>
        <v>862957.5</v>
      </c>
      <c r="W48" s="69">
        <f t="shared" si="10"/>
        <v>12943956.937032001</v>
      </c>
      <c r="X48" s="72">
        <f t="shared" si="11"/>
        <v>12916902.737032002</v>
      </c>
    </row>
    <row r="49" spans="1:24" s="28" customFormat="1" ht="14.25" customHeight="1" x14ac:dyDescent="0.2">
      <c r="A49" s="14">
        <v>41</v>
      </c>
      <c r="B49" s="58" t="s">
        <v>8</v>
      </c>
      <c r="C49" s="50">
        <v>5</v>
      </c>
      <c r="D49" s="51">
        <v>14152.3</v>
      </c>
      <c r="E49" s="51">
        <f t="shared" si="0"/>
        <v>14718.392</v>
      </c>
      <c r="F49" s="53">
        <v>1</v>
      </c>
      <c r="G49" s="51">
        <f t="shared" si="1"/>
        <v>14152.3</v>
      </c>
      <c r="H49" s="51">
        <f t="shared" si="2"/>
        <v>14718.392</v>
      </c>
      <c r="I49" s="50">
        <v>1550</v>
      </c>
      <c r="J49" s="51">
        <v>3538.07</v>
      </c>
      <c r="K49" s="51">
        <f t="shared" si="3"/>
        <v>3679.5928000000004</v>
      </c>
      <c r="L49" s="53">
        <v>1</v>
      </c>
      <c r="M49" s="51">
        <f t="shared" si="4"/>
        <v>3538.07</v>
      </c>
      <c r="N49" s="51">
        <f t="shared" si="5"/>
        <v>3679.5928000000004</v>
      </c>
      <c r="O49" s="50">
        <v>3000</v>
      </c>
      <c r="P49" s="51">
        <v>7076.14</v>
      </c>
      <c r="Q49" s="51">
        <f t="shared" si="6"/>
        <v>7359.1856000000007</v>
      </c>
      <c r="R49" s="53">
        <v>1</v>
      </c>
      <c r="S49" s="51">
        <f t="shared" si="7"/>
        <v>7076.14</v>
      </c>
      <c r="T49" s="51">
        <f t="shared" si="8"/>
        <v>7359.1856000000007</v>
      </c>
      <c r="U49" s="51">
        <v>3836600</v>
      </c>
      <c r="V49" s="52">
        <f t="shared" si="9"/>
        <v>337019.5</v>
      </c>
      <c r="W49" s="69">
        <f t="shared" si="10"/>
        <v>4997743.2540000007</v>
      </c>
      <c r="X49" s="72">
        <f t="shared" si="11"/>
        <v>1161143.2540000007</v>
      </c>
    </row>
    <row r="50" spans="1:24" s="28" customFormat="1" ht="14.25" customHeight="1" x14ac:dyDescent="0.2">
      <c r="A50" s="14">
        <v>42</v>
      </c>
      <c r="B50" s="58" t="s">
        <v>61</v>
      </c>
      <c r="C50" s="50">
        <v>5</v>
      </c>
      <c r="D50" s="51">
        <v>14152.3</v>
      </c>
      <c r="E50" s="51">
        <f t="shared" si="0"/>
        <v>14718.392</v>
      </c>
      <c r="F50" s="54">
        <v>1.23</v>
      </c>
      <c r="G50" s="51">
        <f t="shared" si="1"/>
        <v>17407.328999999998</v>
      </c>
      <c r="H50" s="51">
        <f t="shared" si="2"/>
        <v>18103.622159999999</v>
      </c>
      <c r="I50" s="50">
        <v>5510</v>
      </c>
      <c r="J50" s="51">
        <v>3538.07</v>
      </c>
      <c r="K50" s="51">
        <f t="shared" si="3"/>
        <v>3679.5928000000004</v>
      </c>
      <c r="L50" s="54">
        <v>1.23</v>
      </c>
      <c r="M50" s="51">
        <f t="shared" si="4"/>
        <v>4351.8261000000002</v>
      </c>
      <c r="N50" s="51">
        <f t="shared" si="5"/>
        <v>4525.899144</v>
      </c>
      <c r="O50" s="50">
        <v>14340</v>
      </c>
      <c r="P50" s="51">
        <v>7076.14</v>
      </c>
      <c r="Q50" s="51">
        <f t="shared" si="6"/>
        <v>7359.1856000000007</v>
      </c>
      <c r="R50" s="54">
        <v>1.23</v>
      </c>
      <c r="S50" s="51">
        <f t="shared" si="7"/>
        <v>8703.6522000000004</v>
      </c>
      <c r="T50" s="51">
        <f t="shared" si="8"/>
        <v>9051.798288</v>
      </c>
      <c r="U50" s="51">
        <v>23409413</v>
      </c>
      <c r="V50" s="52">
        <f t="shared" si="9"/>
        <v>1875426.5</v>
      </c>
      <c r="W50" s="69">
        <f t="shared" si="10"/>
        <v>27780256.189346399</v>
      </c>
      <c r="X50" s="72">
        <f t="shared" si="11"/>
        <v>4370843.1893463992</v>
      </c>
    </row>
    <row r="51" spans="1:24" s="28" customFormat="1" ht="14.25" customHeight="1" x14ac:dyDescent="0.2">
      <c r="A51" s="14">
        <v>43</v>
      </c>
      <c r="B51" s="58" t="s">
        <v>25</v>
      </c>
      <c r="C51" s="50">
        <v>5</v>
      </c>
      <c r="D51" s="51">
        <v>14152.3</v>
      </c>
      <c r="E51" s="51">
        <f t="shared" si="0"/>
        <v>14718.392</v>
      </c>
      <c r="F51" s="54">
        <v>1</v>
      </c>
      <c r="G51" s="51">
        <f t="shared" si="1"/>
        <v>14152.3</v>
      </c>
      <c r="H51" s="51">
        <f t="shared" si="2"/>
        <v>14718.392</v>
      </c>
      <c r="I51" s="50">
        <v>1750</v>
      </c>
      <c r="J51" s="51">
        <v>3538.07</v>
      </c>
      <c r="K51" s="51">
        <f t="shared" si="3"/>
        <v>3679.5928000000004</v>
      </c>
      <c r="L51" s="54">
        <v>1</v>
      </c>
      <c r="M51" s="51">
        <f t="shared" si="4"/>
        <v>3538.07</v>
      </c>
      <c r="N51" s="51">
        <f t="shared" si="5"/>
        <v>3679.5928000000004</v>
      </c>
      <c r="O51" s="50">
        <v>3943</v>
      </c>
      <c r="P51" s="51">
        <v>7076.14</v>
      </c>
      <c r="Q51" s="51">
        <f t="shared" si="6"/>
        <v>7359.1856000000007</v>
      </c>
      <c r="R51" s="54">
        <v>1</v>
      </c>
      <c r="S51" s="51">
        <f t="shared" si="7"/>
        <v>7076.14</v>
      </c>
      <c r="T51" s="51">
        <f t="shared" si="8"/>
        <v>7359.1856000000007</v>
      </c>
      <c r="U51" s="51">
        <v>0</v>
      </c>
      <c r="V51" s="52">
        <f t="shared" si="9"/>
        <v>424995.2</v>
      </c>
      <c r="W51" s="69">
        <f t="shared" si="10"/>
        <v>6374928.5101320008</v>
      </c>
      <c r="X51" s="72">
        <f t="shared" si="11"/>
        <v>6374928.5101320008</v>
      </c>
    </row>
    <row r="52" spans="1:24" s="28" customFormat="1" ht="14.25" customHeight="1" x14ac:dyDescent="0.2">
      <c r="A52" s="14">
        <v>44</v>
      </c>
      <c r="B52" s="58" t="s">
        <v>9</v>
      </c>
      <c r="C52" s="50">
        <v>5</v>
      </c>
      <c r="D52" s="51">
        <v>14152.3</v>
      </c>
      <c r="E52" s="51">
        <f t="shared" si="0"/>
        <v>14718.392</v>
      </c>
      <c r="F52" s="54">
        <v>1</v>
      </c>
      <c r="G52" s="51">
        <f t="shared" si="1"/>
        <v>14152.3</v>
      </c>
      <c r="H52" s="51">
        <f t="shared" si="2"/>
        <v>14718.392</v>
      </c>
      <c r="I52" s="50">
        <v>1760</v>
      </c>
      <c r="J52" s="51">
        <v>3538.07</v>
      </c>
      <c r="K52" s="51">
        <f t="shared" si="3"/>
        <v>3679.5928000000004</v>
      </c>
      <c r="L52" s="54">
        <v>1</v>
      </c>
      <c r="M52" s="51">
        <f t="shared" si="4"/>
        <v>3538.07</v>
      </c>
      <c r="N52" s="51">
        <f t="shared" si="5"/>
        <v>3679.5928000000004</v>
      </c>
      <c r="O52" s="50">
        <v>3370</v>
      </c>
      <c r="P52" s="51">
        <v>7076.14</v>
      </c>
      <c r="Q52" s="51">
        <f t="shared" si="6"/>
        <v>7359.1856000000007</v>
      </c>
      <c r="R52" s="54">
        <v>1</v>
      </c>
      <c r="S52" s="51">
        <f t="shared" si="7"/>
        <v>7076.14</v>
      </c>
      <c r="T52" s="51">
        <f t="shared" si="8"/>
        <v>7359.1856000000007</v>
      </c>
      <c r="U52" s="51">
        <v>4784890</v>
      </c>
      <c r="V52" s="52">
        <f t="shared" si="9"/>
        <v>379780.7</v>
      </c>
      <c r="W52" s="69">
        <f t="shared" si="10"/>
        <v>5624936.9229000006</v>
      </c>
      <c r="X52" s="72">
        <f t="shared" si="11"/>
        <v>840046.92290000059</v>
      </c>
    </row>
    <row r="53" spans="1:24" s="28" customFormat="1" ht="14.25" customHeight="1" x14ac:dyDescent="0.2">
      <c r="A53" s="14">
        <v>45</v>
      </c>
      <c r="B53" s="58" t="s">
        <v>62</v>
      </c>
      <c r="C53" s="50">
        <v>100</v>
      </c>
      <c r="D53" s="51">
        <v>14152.3</v>
      </c>
      <c r="E53" s="51">
        <f t="shared" si="0"/>
        <v>14718.392</v>
      </c>
      <c r="F53" s="54">
        <v>1.3</v>
      </c>
      <c r="G53" s="51">
        <f t="shared" si="1"/>
        <v>18397.989999999998</v>
      </c>
      <c r="H53" s="51">
        <f t="shared" si="2"/>
        <v>19133.909599999999</v>
      </c>
      <c r="I53" s="50">
        <v>5300</v>
      </c>
      <c r="J53" s="51">
        <v>3538.07</v>
      </c>
      <c r="K53" s="51">
        <f t="shared" si="3"/>
        <v>3679.5928000000004</v>
      </c>
      <c r="L53" s="54">
        <v>1.3</v>
      </c>
      <c r="M53" s="51">
        <f t="shared" si="4"/>
        <v>4599.491</v>
      </c>
      <c r="N53" s="51">
        <f t="shared" si="5"/>
        <v>4783.4706400000005</v>
      </c>
      <c r="O53" s="50">
        <v>11348</v>
      </c>
      <c r="P53" s="51">
        <v>7076.14</v>
      </c>
      <c r="Q53" s="51">
        <f t="shared" si="6"/>
        <v>7359.1856000000007</v>
      </c>
      <c r="R53" s="54">
        <v>1.3</v>
      </c>
      <c r="S53" s="51">
        <f t="shared" si="7"/>
        <v>9198.982</v>
      </c>
      <c r="T53" s="51">
        <f t="shared" si="8"/>
        <v>9566.9412800000009</v>
      </c>
      <c r="U53" s="51">
        <v>437037</v>
      </c>
      <c r="V53" s="52">
        <f t="shared" si="9"/>
        <v>1625190</v>
      </c>
      <c r="W53" s="69">
        <f t="shared" si="10"/>
        <v>24371294.010117602</v>
      </c>
      <c r="X53" s="72">
        <f t="shared" si="11"/>
        <v>23934257.010117602</v>
      </c>
    </row>
    <row r="54" spans="1:24" s="28" customFormat="1" ht="14.25" customHeight="1" x14ac:dyDescent="0.2">
      <c r="A54" s="14">
        <v>46</v>
      </c>
      <c r="B54" s="58" t="s">
        <v>43</v>
      </c>
      <c r="C54" s="50">
        <v>4</v>
      </c>
      <c r="D54" s="51">
        <v>14152.3</v>
      </c>
      <c r="E54" s="51">
        <f t="shared" si="0"/>
        <v>14718.392</v>
      </c>
      <c r="F54" s="54">
        <v>1.1000000000000001</v>
      </c>
      <c r="G54" s="51">
        <f t="shared" si="1"/>
        <v>15567.53</v>
      </c>
      <c r="H54" s="51">
        <f t="shared" si="2"/>
        <v>16190.231200000002</v>
      </c>
      <c r="I54" s="50">
        <v>1930</v>
      </c>
      <c r="J54" s="51">
        <v>3538.07</v>
      </c>
      <c r="K54" s="51">
        <f t="shared" si="3"/>
        <v>3679.5928000000004</v>
      </c>
      <c r="L54" s="54">
        <v>1.1000000000000001</v>
      </c>
      <c r="M54" s="51">
        <f t="shared" si="4"/>
        <v>3891.8770000000004</v>
      </c>
      <c r="N54" s="51">
        <f t="shared" si="5"/>
        <v>4047.5520800000008</v>
      </c>
      <c r="O54" s="50">
        <v>3943</v>
      </c>
      <c r="P54" s="51">
        <v>7076.14</v>
      </c>
      <c r="Q54" s="51">
        <f t="shared" si="6"/>
        <v>7359.1856000000007</v>
      </c>
      <c r="R54" s="54">
        <v>1.1000000000000001</v>
      </c>
      <c r="S54" s="51">
        <f t="shared" si="7"/>
        <v>7783.7540000000008</v>
      </c>
      <c r="T54" s="51">
        <f t="shared" si="8"/>
        <v>8095.1041600000017</v>
      </c>
      <c r="U54" s="51">
        <v>333400</v>
      </c>
      <c r="V54" s="52">
        <f t="shared" si="9"/>
        <v>476349.2</v>
      </c>
      <c r="W54" s="69">
        <f t="shared" si="10"/>
        <v>7140236.8247232018</v>
      </c>
      <c r="X54" s="72">
        <f t="shared" si="11"/>
        <v>6806836.8247232018</v>
      </c>
    </row>
    <row r="55" spans="1:24" s="28" customFormat="1" ht="14.25" customHeight="1" x14ac:dyDescent="0.2">
      <c r="A55" s="14">
        <v>47</v>
      </c>
      <c r="B55" s="58" t="s">
        <v>10</v>
      </c>
      <c r="C55" s="50">
        <v>5</v>
      </c>
      <c r="D55" s="51">
        <v>14152.3</v>
      </c>
      <c r="E55" s="51">
        <f t="shared" si="0"/>
        <v>14718.392</v>
      </c>
      <c r="F55" s="54">
        <v>1</v>
      </c>
      <c r="G55" s="51">
        <f t="shared" si="1"/>
        <v>14152.3</v>
      </c>
      <c r="H55" s="51">
        <f t="shared" si="2"/>
        <v>14718.392</v>
      </c>
      <c r="I55" s="50">
        <v>1011</v>
      </c>
      <c r="J55" s="51">
        <v>3538.07</v>
      </c>
      <c r="K55" s="51">
        <f t="shared" si="3"/>
        <v>3679.5928000000004</v>
      </c>
      <c r="L55" s="54">
        <v>1</v>
      </c>
      <c r="M55" s="51">
        <f t="shared" si="4"/>
        <v>3538.07</v>
      </c>
      <c r="N55" s="51">
        <f t="shared" si="5"/>
        <v>3679.5928000000004</v>
      </c>
      <c r="O55" s="50">
        <v>1812</v>
      </c>
      <c r="P55" s="51">
        <v>7076.14</v>
      </c>
      <c r="Q55" s="51">
        <f t="shared" si="6"/>
        <v>7359.1856000000007</v>
      </c>
      <c r="R55" s="54">
        <v>1</v>
      </c>
      <c r="S55" s="51">
        <f t="shared" si="7"/>
        <v>7076.14</v>
      </c>
      <c r="T55" s="51">
        <f t="shared" si="8"/>
        <v>7359.1856000000007</v>
      </c>
      <c r="U55" s="51">
        <v>2600299</v>
      </c>
      <c r="V55" s="52">
        <f t="shared" si="9"/>
        <v>207483.6</v>
      </c>
      <c r="W55" s="69">
        <f t="shared" si="10"/>
        <v>3073248.9962700005</v>
      </c>
      <c r="X55" s="72">
        <f t="shared" si="11"/>
        <v>472949.99627000047</v>
      </c>
    </row>
    <row r="56" spans="1:24" s="28" customFormat="1" ht="14.25" customHeight="1" x14ac:dyDescent="0.2">
      <c r="A56" s="14">
        <v>48</v>
      </c>
      <c r="B56" s="58" t="s">
        <v>51</v>
      </c>
      <c r="C56" s="50">
        <v>5</v>
      </c>
      <c r="D56" s="51">
        <v>14152.3</v>
      </c>
      <c r="E56" s="51">
        <f t="shared" si="0"/>
        <v>14718.392</v>
      </c>
      <c r="F56" s="54">
        <v>1.1499999999999999</v>
      </c>
      <c r="G56" s="51">
        <f t="shared" si="1"/>
        <v>16275.144999999999</v>
      </c>
      <c r="H56" s="51">
        <f t="shared" si="2"/>
        <v>16926.150799999999</v>
      </c>
      <c r="I56" s="50">
        <v>1570</v>
      </c>
      <c r="J56" s="51">
        <v>3538.07</v>
      </c>
      <c r="K56" s="51">
        <f t="shared" si="3"/>
        <v>3679.5928000000004</v>
      </c>
      <c r="L56" s="54">
        <v>1.1499999999999999</v>
      </c>
      <c r="M56" s="51">
        <f t="shared" si="4"/>
        <v>4068.7804999999998</v>
      </c>
      <c r="N56" s="51">
        <f t="shared" si="5"/>
        <v>4231.53172</v>
      </c>
      <c r="O56" s="50">
        <v>3978</v>
      </c>
      <c r="P56" s="51">
        <v>7076.14</v>
      </c>
      <c r="Q56" s="51">
        <f t="shared" si="6"/>
        <v>7359.1856000000007</v>
      </c>
      <c r="R56" s="54">
        <v>1.1499999999999999</v>
      </c>
      <c r="S56" s="51">
        <f t="shared" si="7"/>
        <v>8137.5609999999997</v>
      </c>
      <c r="T56" s="51">
        <f t="shared" si="8"/>
        <v>8463.0634399999999</v>
      </c>
      <c r="U56" s="51">
        <v>6175916</v>
      </c>
      <c r="V56" s="52">
        <f t="shared" si="9"/>
        <v>489352.7</v>
      </c>
      <c r="W56" s="69">
        <f t="shared" si="10"/>
        <v>7247651.9981088005</v>
      </c>
      <c r="X56" s="72">
        <f t="shared" si="11"/>
        <v>1071735.9981088005</v>
      </c>
    </row>
    <row r="57" spans="1:24" s="28" customFormat="1" ht="14.25" customHeight="1" x14ac:dyDescent="0.2">
      <c r="A57" s="14">
        <v>49</v>
      </c>
      <c r="B57" s="58" t="s">
        <v>11</v>
      </c>
      <c r="C57" s="50">
        <v>15</v>
      </c>
      <c r="D57" s="51">
        <v>14152.3</v>
      </c>
      <c r="E57" s="51">
        <f t="shared" si="0"/>
        <v>14718.392</v>
      </c>
      <c r="F57" s="54">
        <v>1</v>
      </c>
      <c r="G57" s="51">
        <f t="shared" si="1"/>
        <v>14152.3</v>
      </c>
      <c r="H57" s="51">
        <f t="shared" si="2"/>
        <v>14718.392</v>
      </c>
      <c r="I57" s="50">
        <v>2300</v>
      </c>
      <c r="J57" s="51">
        <v>3538.07</v>
      </c>
      <c r="K57" s="51">
        <f t="shared" si="3"/>
        <v>3679.5928000000004</v>
      </c>
      <c r="L57" s="54">
        <v>1</v>
      </c>
      <c r="M57" s="51">
        <f t="shared" si="4"/>
        <v>3538.07</v>
      </c>
      <c r="N57" s="51">
        <f t="shared" si="5"/>
        <v>3679.5928000000004</v>
      </c>
      <c r="O57" s="50">
        <v>3864</v>
      </c>
      <c r="P57" s="51">
        <v>7076.14</v>
      </c>
      <c r="Q57" s="51">
        <f t="shared" si="6"/>
        <v>7359.1856000000007</v>
      </c>
      <c r="R57" s="54">
        <v>1</v>
      </c>
      <c r="S57" s="51">
        <f t="shared" si="7"/>
        <v>7076.14</v>
      </c>
      <c r="T57" s="51">
        <f t="shared" si="8"/>
        <v>7359.1856000000007</v>
      </c>
      <c r="U57" s="51">
        <v>94800</v>
      </c>
      <c r="V57" s="52">
        <f t="shared" si="9"/>
        <v>444103.9</v>
      </c>
      <c r="W57" s="69">
        <f t="shared" si="10"/>
        <v>6660136.6158360001</v>
      </c>
      <c r="X57" s="72">
        <f t="shared" si="11"/>
        <v>6565336.6158360001</v>
      </c>
    </row>
    <row r="58" spans="1:24" s="28" customFormat="1" ht="14.25" customHeight="1" x14ac:dyDescent="0.2">
      <c r="A58" s="14">
        <v>50</v>
      </c>
      <c r="B58" s="58" t="s">
        <v>26</v>
      </c>
      <c r="C58" s="50">
        <v>20</v>
      </c>
      <c r="D58" s="51">
        <v>14152.3</v>
      </c>
      <c r="E58" s="51">
        <f t="shared" si="0"/>
        <v>14718.392</v>
      </c>
      <c r="F58" s="54">
        <v>1</v>
      </c>
      <c r="G58" s="51">
        <f t="shared" si="1"/>
        <v>14152.3</v>
      </c>
      <c r="H58" s="51">
        <f t="shared" si="2"/>
        <v>14718.392</v>
      </c>
      <c r="I58" s="50">
        <v>2250</v>
      </c>
      <c r="J58" s="51">
        <v>3538.07</v>
      </c>
      <c r="K58" s="51">
        <f t="shared" si="3"/>
        <v>3679.5928000000004</v>
      </c>
      <c r="L58" s="54">
        <v>1</v>
      </c>
      <c r="M58" s="51">
        <f t="shared" si="4"/>
        <v>3538.07</v>
      </c>
      <c r="N58" s="51">
        <f t="shared" si="5"/>
        <v>3679.5928000000004</v>
      </c>
      <c r="O58" s="50">
        <v>4211</v>
      </c>
      <c r="P58" s="51">
        <v>7076.14</v>
      </c>
      <c r="Q58" s="51">
        <f t="shared" si="6"/>
        <v>7359.1856000000007</v>
      </c>
      <c r="R58" s="54">
        <v>1</v>
      </c>
      <c r="S58" s="51">
        <f t="shared" si="7"/>
        <v>7076.14</v>
      </c>
      <c r="T58" s="51">
        <f t="shared" si="8"/>
        <v>7359.1856000000007</v>
      </c>
      <c r="U58" s="51">
        <v>10655.89</v>
      </c>
      <c r="V58" s="52">
        <f t="shared" si="9"/>
        <v>473244.8</v>
      </c>
      <c r="W58" s="69">
        <f t="shared" si="10"/>
        <v>7098511.9988639997</v>
      </c>
      <c r="X58" s="72">
        <f t="shared" si="11"/>
        <v>7087856.1088640001</v>
      </c>
    </row>
    <row r="59" spans="1:24" s="28" customFormat="1" ht="14.25" customHeight="1" x14ac:dyDescent="0.2">
      <c r="A59" s="14">
        <v>51</v>
      </c>
      <c r="B59" s="58" t="s">
        <v>12</v>
      </c>
      <c r="C59" s="50">
        <v>5</v>
      </c>
      <c r="D59" s="51">
        <v>14152.3</v>
      </c>
      <c r="E59" s="51">
        <f t="shared" si="0"/>
        <v>14718.392</v>
      </c>
      <c r="F59" s="54">
        <v>1</v>
      </c>
      <c r="G59" s="51">
        <f t="shared" si="1"/>
        <v>14152.3</v>
      </c>
      <c r="H59" s="51">
        <f t="shared" si="2"/>
        <v>14718.392</v>
      </c>
      <c r="I59" s="50">
        <v>1890</v>
      </c>
      <c r="J59" s="51">
        <v>3538.07</v>
      </c>
      <c r="K59" s="51">
        <f t="shared" si="3"/>
        <v>3679.5928000000004</v>
      </c>
      <c r="L59" s="54">
        <v>1</v>
      </c>
      <c r="M59" s="51">
        <f t="shared" si="4"/>
        <v>3538.07</v>
      </c>
      <c r="N59" s="51">
        <f t="shared" si="5"/>
        <v>3679.5928000000004</v>
      </c>
      <c r="O59" s="50">
        <v>3907</v>
      </c>
      <c r="P59" s="51">
        <v>7076.14</v>
      </c>
      <c r="Q59" s="51">
        <f t="shared" si="6"/>
        <v>7359.1856000000007</v>
      </c>
      <c r="R59" s="54">
        <v>1</v>
      </c>
      <c r="S59" s="51">
        <f t="shared" si="7"/>
        <v>7076.14</v>
      </c>
      <c r="T59" s="51">
        <f t="shared" si="8"/>
        <v>7359.1856000000007</v>
      </c>
      <c r="U59" s="51">
        <v>0</v>
      </c>
      <c r="V59" s="52">
        <f t="shared" si="9"/>
        <v>427988.2</v>
      </c>
      <c r="W59" s="69">
        <f t="shared" si="10"/>
        <v>6419822.3727480005</v>
      </c>
      <c r="X59" s="72">
        <f t="shared" si="11"/>
        <v>6419822.3727480005</v>
      </c>
    </row>
    <row r="60" spans="1:24" s="28" customFormat="1" ht="14.25" customHeight="1" x14ac:dyDescent="0.2">
      <c r="A60" s="14">
        <v>52</v>
      </c>
      <c r="B60" s="58" t="s">
        <v>72</v>
      </c>
      <c r="C60" s="50">
        <v>1</v>
      </c>
      <c r="D60" s="51">
        <v>14152.3</v>
      </c>
      <c r="E60" s="51">
        <f t="shared" si="0"/>
        <v>14718.392</v>
      </c>
      <c r="F60" s="54">
        <v>1.7</v>
      </c>
      <c r="G60" s="51">
        <f t="shared" si="1"/>
        <v>24058.91</v>
      </c>
      <c r="H60" s="51">
        <f t="shared" si="2"/>
        <v>25021.2664</v>
      </c>
      <c r="I60" s="50">
        <v>269</v>
      </c>
      <c r="J60" s="51">
        <v>3538.07</v>
      </c>
      <c r="K60" s="51">
        <f t="shared" si="3"/>
        <v>3679.5928000000004</v>
      </c>
      <c r="L60" s="54">
        <v>1.7</v>
      </c>
      <c r="M60" s="51">
        <f t="shared" si="4"/>
        <v>6014.7190000000001</v>
      </c>
      <c r="N60" s="51">
        <f t="shared" si="5"/>
        <v>6255.3077600000006</v>
      </c>
      <c r="O60" s="50">
        <v>394</v>
      </c>
      <c r="P60" s="51">
        <v>7076.14</v>
      </c>
      <c r="Q60" s="51">
        <f t="shared" si="6"/>
        <v>7359.1856000000007</v>
      </c>
      <c r="R60" s="54">
        <v>1.7</v>
      </c>
      <c r="S60" s="51">
        <f t="shared" si="7"/>
        <v>12029.438</v>
      </c>
      <c r="T60" s="51">
        <f t="shared" si="8"/>
        <v>12510.615520000001</v>
      </c>
      <c r="U60" s="51">
        <v>199900</v>
      </c>
      <c r="V60" s="52">
        <f t="shared" si="9"/>
        <v>79587.199999999997</v>
      </c>
      <c r="W60" s="69">
        <f t="shared" si="10"/>
        <v>1190809.7122338</v>
      </c>
      <c r="X60" s="72">
        <f t="shared" si="11"/>
        <v>990909.71223379998</v>
      </c>
    </row>
    <row r="61" spans="1:24" s="28" customFormat="1" ht="14.25" customHeight="1" x14ac:dyDescent="0.2">
      <c r="A61" s="14">
        <v>53</v>
      </c>
      <c r="B61" s="58" t="s">
        <v>13</v>
      </c>
      <c r="C61" s="50">
        <v>80</v>
      </c>
      <c r="D61" s="51">
        <v>14152.3</v>
      </c>
      <c r="E61" s="51">
        <f t="shared" si="0"/>
        <v>14718.392</v>
      </c>
      <c r="F61" s="54">
        <v>1</v>
      </c>
      <c r="G61" s="51">
        <f t="shared" si="1"/>
        <v>14152.3</v>
      </c>
      <c r="H61" s="51">
        <f t="shared" si="2"/>
        <v>14718.392</v>
      </c>
      <c r="I61" s="50">
        <v>12034</v>
      </c>
      <c r="J61" s="51">
        <v>3538.07</v>
      </c>
      <c r="K61" s="51">
        <f t="shared" si="3"/>
        <v>3679.5928000000004</v>
      </c>
      <c r="L61" s="54">
        <v>1</v>
      </c>
      <c r="M61" s="51">
        <f t="shared" si="4"/>
        <v>3538.07</v>
      </c>
      <c r="N61" s="51">
        <f t="shared" si="5"/>
        <v>3679.5928000000004</v>
      </c>
      <c r="O61" s="50">
        <v>20190</v>
      </c>
      <c r="P61" s="51">
        <v>7076.14</v>
      </c>
      <c r="Q61" s="51">
        <f t="shared" si="6"/>
        <v>7359.1856000000007</v>
      </c>
      <c r="R61" s="54">
        <v>1</v>
      </c>
      <c r="S61" s="51">
        <f t="shared" si="7"/>
        <v>7076.14</v>
      </c>
      <c r="T61" s="51">
        <f t="shared" si="8"/>
        <v>7359.1856000000007</v>
      </c>
      <c r="U61" s="51">
        <v>0</v>
      </c>
      <c r="V61" s="52">
        <f t="shared" si="9"/>
        <v>2321012.7000000002</v>
      </c>
      <c r="W61" s="69">
        <f t="shared" si="10"/>
        <v>34815190.757268004</v>
      </c>
      <c r="X61" s="72">
        <f t="shared" si="11"/>
        <v>34815190.757268004</v>
      </c>
    </row>
    <row r="62" spans="1:24" s="28" customFormat="1" ht="14.25" customHeight="1" x14ac:dyDescent="0.2">
      <c r="A62" s="14">
        <v>54</v>
      </c>
      <c r="B62" s="58" t="s">
        <v>27</v>
      </c>
      <c r="C62" s="50">
        <v>14</v>
      </c>
      <c r="D62" s="51">
        <v>14152.3</v>
      </c>
      <c r="E62" s="51">
        <f t="shared" si="0"/>
        <v>14718.392</v>
      </c>
      <c r="F62" s="53">
        <v>1.4</v>
      </c>
      <c r="G62" s="51">
        <f t="shared" si="1"/>
        <v>19813.219999999998</v>
      </c>
      <c r="H62" s="51">
        <f t="shared" si="2"/>
        <v>20605.748799999998</v>
      </c>
      <c r="I62" s="50">
        <v>1200</v>
      </c>
      <c r="J62" s="51">
        <v>3538.07</v>
      </c>
      <c r="K62" s="51">
        <f t="shared" si="3"/>
        <v>3679.5928000000004</v>
      </c>
      <c r="L62" s="53">
        <v>1.4</v>
      </c>
      <c r="M62" s="51">
        <f t="shared" si="4"/>
        <v>4953.2979999999998</v>
      </c>
      <c r="N62" s="51">
        <f t="shared" si="5"/>
        <v>5151.4299200000005</v>
      </c>
      <c r="O62" s="50">
        <v>2311</v>
      </c>
      <c r="P62" s="51">
        <v>7076.14</v>
      </c>
      <c r="Q62" s="51">
        <f t="shared" si="6"/>
        <v>7359.1856000000007</v>
      </c>
      <c r="R62" s="53">
        <v>1.4</v>
      </c>
      <c r="S62" s="51">
        <f t="shared" si="7"/>
        <v>9906.5959999999995</v>
      </c>
      <c r="T62" s="51">
        <f t="shared" si="8"/>
        <v>10302.859840000001</v>
      </c>
      <c r="U62" s="51">
        <v>19200</v>
      </c>
      <c r="V62" s="52">
        <f t="shared" si="9"/>
        <v>362215.8</v>
      </c>
      <c r="W62" s="69">
        <f t="shared" si="10"/>
        <v>5432949.6943176007</v>
      </c>
      <c r="X62" s="72">
        <f t="shared" si="11"/>
        <v>5413749.6943176007</v>
      </c>
    </row>
    <row r="63" spans="1:24" s="28" customFormat="1" ht="14.25" customHeight="1" x14ac:dyDescent="0.2">
      <c r="A63" s="14">
        <v>55</v>
      </c>
      <c r="B63" s="58" t="s">
        <v>44</v>
      </c>
      <c r="C63" s="50">
        <v>10</v>
      </c>
      <c r="D63" s="51">
        <v>14152.3</v>
      </c>
      <c r="E63" s="51">
        <f t="shared" si="0"/>
        <v>14718.392</v>
      </c>
      <c r="F63" s="54">
        <v>1</v>
      </c>
      <c r="G63" s="51">
        <f t="shared" si="1"/>
        <v>14152.3</v>
      </c>
      <c r="H63" s="51">
        <f t="shared" si="2"/>
        <v>14718.392</v>
      </c>
      <c r="I63" s="50">
        <v>2969</v>
      </c>
      <c r="J63" s="51">
        <v>3538.07</v>
      </c>
      <c r="K63" s="51">
        <f t="shared" si="3"/>
        <v>3679.5928000000004</v>
      </c>
      <c r="L63" s="54">
        <v>1</v>
      </c>
      <c r="M63" s="51">
        <f t="shared" si="4"/>
        <v>3538.07</v>
      </c>
      <c r="N63" s="51">
        <f t="shared" si="5"/>
        <v>3679.5928000000004</v>
      </c>
      <c r="O63" s="50">
        <v>7970</v>
      </c>
      <c r="P63" s="51">
        <v>7076.14</v>
      </c>
      <c r="Q63" s="51">
        <f t="shared" si="6"/>
        <v>7359.1856000000007</v>
      </c>
      <c r="R63" s="54">
        <v>1</v>
      </c>
      <c r="S63" s="51">
        <f t="shared" si="7"/>
        <v>7076.14</v>
      </c>
      <c r="T63" s="51">
        <f t="shared" si="8"/>
        <v>7359.1856000000007</v>
      </c>
      <c r="U63" s="51">
        <v>10159382.4</v>
      </c>
      <c r="V63" s="52">
        <f t="shared" si="9"/>
        <v>844172.9</v>
      </c>
      <c r="W63" s="69">
        <f t="shared" si="10"/>
        <v>12510203.018358001</v>
      </c>
      <c r="X63" s="72">
        <f t="shared" si="11"/>
        <v>2350820.6183580011</v>
      </c>
    </row>
    <row r="64" spans="1:24" s="28" customFormat="1" ht="14.25" customHeight="1" x14ac:dyDescent="0.2">
      <c r="A64" s="14">
        <v>56</v>
      </c>
      <c r="B64" s="58" t="s">
        <v>28</v>
      </c>
      <c r="C64" s="50">
        <v>8</v>
      </c>
      <c r="D64" s="51">
        <v>14152.3</v>
      </c>
      <c r="E64" s="51">
        <f t="shared" si="0"/>
        <v>14718.392</v>
      </c>
      <c r="F64" s="54">
        <v>1</v>
      </c>
      <c r="G64" s="51">
        <f t="shared" si="1"/>
        <v>14152.3</v>
      </c>
      <c r="H64" s="51">
        <f t="shared" si="2"/>
        <v>14718.392</v>
      </c>
      <c r="I64" s="50">
        <v>1020</v>
      </c>
      <c r="J64" s="51">
        <v>3538.07</v>
      </c>
      <c r="K64" s="51">
        <f t="shared" si="3"/>
        <v>3679.5928000000004</v>
      </c>
      <c r="L64" s="54">
        <v>1</v>
      </c>
      <c r="M64" s="51">
        <f t="shared" si="4"/>
        <v>3538.07</v>
      </c>
      <c r="N64" s="51">
        <f t="shared" si="5"/>
        <v>3679.5928000000004</v>
      </c>
      <c r="O64" s="50">
        <v>1664</v>
      </c>
      <c r="P64" s="51">
        <v>7076.14</v>
      </c>
      <c r="Q64" s="51">
        <f t="shared" si="6"/>
        <v>7359.1856000000007</v>
      </c>
      <c r="R64" s="54">
        <v>1</v>
      </c>
      <c r="S64" s="51">
        <f t="shared" si="7"/>
        <v>7076.14</v>
      </c>
      <c r="T64" s="51">
        <f t="shared" si="8"/>
        <v>7359.1856000000007</v>
      </c>
      <c r="U64" s="51">
        <v>0</v>
      </c>
      <c r="V64" s="52">
        <f t="shared" si="9"/>
        <v>192779.5</v>
      </c>
      <c r="W64" s="69">
        <f t="shared" si="10"/>
        <v>2891692.9454159997</v>
      </c>
      <c r="X64" s="72">
        <f t="shared" si="11"/>
        <v>2891692.9454159997</v>
      </c>
    </row>
    <row r="65" spans="1:24" s="28" customFormat="1" ht="14.25" customHeight="1" x14ac:dyDescent="0.2">
      <c r="A65" s="14">
        <v>57</v>
      </c>
      <c r="B65" s="58" t="s">
        <v>63</v>
      </c>
      <c r="C65" s="50">
        <v>5</v>
      </c>
      <c r="D65" s="51">
        <v>14152.3</v>
      </c>
      <c r="E65" s="51">
        <f t="shared" si="0"/>
        <v>14718.392</v>
      </c>
      <c r="F65" s="54">
        <v>1.2</v>
      </c>
      <c r="G65" s="51">
        <f t="shared" si="1"/>
        <v>16982.759999999998</v>
      </c>
      <c r="H65" s="51">
        <f t="shared" si="2"/>
        <v>17662.070400000001</v>
      </c>
      <c r="I65" s="50">
        <v>4683</v>
      </c>
      <c r="J65" s="51">
        <v>3538.07</v>
      </c>
      <c r="K65" s="51">
        <f t="shared" si="3"/>
        <v>3679.5928000000004</v>
      </c>
      <c r="L65" s="54">
        <v>1.2</v>
      </c>
      <c r="M65" s="51">
        <f t="shared" si="4"/>
        <v>4245.6840000000002</v>
      </c>
      <c r="N65" s="51">
        <f t="shared" si="5"/>
        <v>4415.5113600000004</v>
      </c>
      <c r="O65" s="50">
        <v>11870</v>
      </c>
      <c r="P65" s="51">
        <v>7076.14</v>
      </c>
      <c r="Q65" s="51">
        <f t="shared" si="6"/>
        <v>7359.1856000000007</v>
      </c>
      <c r="R65" s="54">
        <v>1.2</v>
      </c>
      <c r="S65" s="51">
        <f t="shared" si="7"/>
        <v>8491.3680000000004</v>
      </c>
      <c r="T65" s="51">
        <f t="shared" si="8"/>
        <v>8831.0227200000008</v>
      </c>
      <c r="U65" s="51">
        <v>0</v>
      </c>
      <c r="V65" s="52">
        <f t="shared" si="9"/>
        <v>1502254.3</v>
      </c>
      <c r="W65" s="69">
        <f t="shared" si="10"/>
        <v>22533814.158631202</v>
      </c>
      <c r="X65" s="72">
        <f t="shared" si="11"/>
        <v>22533814.158631202</v>
      </c>
    </row>
    <row r="66" spans="1:24" s="28" customFormat="1" ht="14.25" customHeight="1" x14ac:dyDescent="0.2">
      <c r="A66" s="14">
        <v>58</v>
      </c>
      <c r="B66" s="58" t="s">
        <v>64</v>
      </c>
      <c r="C66" s="50">
        <v>4</v>
      </c>
      <c r="D66" s="51">
        <v>14152.3</v>
      </c>
      <c r="E66" s="51">
        <f t="shared" si="0"/>
        <v>14718.392</v>
      </c>
      <c r="F66" s="54">
        <v>1.1499999999999999</v>
      </c>
      <c r="G66" s="51">
        <f t="shared" si="1"/>
        <v>16275.144999999999</v>
      </c>
      <c r="H66" s="51">
        <f t="shared" si="2"/>
        <v>16926.150799999999</v>
      </c>
      <c r="I66" s="50">
        <v>4330</v>
      </c>
      <c r="J66" s="51">
        <v>3538.07</v>
      </c>
      <c r="K66" s="51">
        <f t="shared" si="3"/>
        <v>3679.5928000000004</v>
      </c>
      <c r="L66" s="54">
        <v>1.1499999999999999</v>
      </c>
      <c r="M66" s="51">
        <f t="shared" si="4"/>
        <v>4068.7804999999998</v>
      </c>
      <c r="N66" s="51">
        <f t="shared" si="5"/>
        <v>4231.53172</v>
      </c>
      <c r="O66" s="50">
        <v>9446</v>
      </c>
      <c r="P66" s="51">
        <v>7076.14</v>
      </c>
      <c r="Q66" s="51">
        <f t="shared" si="6"/>
        <v>7359.1856000000007</v>
      </c>
      <c r="R66" s="54">
        <v>1.1499999999999999</v>
      </c>
      <c r="S66" s="51">
        <f t="shared" si="7"/>
        <v>8137.5609999999997</v>
      </c>
      <c r="T66" s="51">
        <f t="shared" si="8"/>
        <v>8463.0634399999999</v>
      </c>
      <c r="U66" s="51">
        <v>51600</v>
      </c>
      <c r="V66" s="52">
        <f t="shared" si="9"/>
        <v>1176257.6000000001</v>
      </c>
      <c r="W66" s="69">
        <f t="shared" si="10"/>
        <v>17643089.964096602</v>
      </c>
      <c r="X66" s="72">
        <f t="shared" si="11"/>
        <v>17591489.964096602</v>
      </c>
    </row>
    <row r="67" spans="1:24" s="28" customFormat="1" ht="14.25" customHeight="1" x14ac:dyDescent="0.2">
      <c r="A67" s="14">
        <v>59</v>
      </c>
      <c r="B67" s="58" t="s">
        <v>45</v>
      </c>
      <c r="C67" s="50">
        <v>15</v>
      </c>
      <c r="D67" s="51">
        <v>14152.3</v>
      </c>
      <c r="E67" s="51">
        <f t="shared" si="0"/>
        <v>14718.392</v>
      </c>
      <c r="F67" s="54">
        <v>1.1499999999999999</v>
      </c>
      <c r="G67" s="51">
        <f t="shared" si="1"/>
        <v>16275.144999999999</v>
      </c>
      <c r="H67" s="51">
        <f t="shared" si="2"/>
        <v>16926.150799999999</v>
      </c>
      <c r="I67" s="50">
        <v>5250</v>
      </c>
      <c r="J67" s="51">
        <v>3538.07</v>
      </c>
      <c r="K67" s="51">
        <f t="shared" si="3"/>
        <v>3679.5928000000004</v>
      </c>
      <c r="L67" s="54">
        <v>1.1499999999999999</v>
      </c>
      <c r="M67" s="51">
        <f t="shared" si="4"/>
        <v>4068.7804999999998</v>
      </c>
      <c r="N67" s="51">
        <f t="shared" si="5"/>
        <v>4231.53172</v>
      </c>
      <c r="O67" s="50">
        <v>10129</v>
      </c>
      <c r="P67" s="51">
        <v>7076.14</v>
      </c>
      <c r="Q67" s="51">
        <f t="shared" si="6"/>
        <v>7359.1856000000007</v>
      </c>
      <c r="R67" s="54">
        <v>1.1499999999999999</v>
      </c>
      <c r="S67" s="51">
        <f t="shared" si="7"/>
        <v>8137.5609999999997</v>
      </c>
      <c r="T67" s="51">
        <f t="shared" si="8"/>
        <v>8463.0634399999999</v>
      </c>
      <c r="U67" s="51">
        <v>16548393</v>
      </c>
      <c r="V67" s="52">
        <f t="shared" si="9"/>
        <v>1310688.8</v>
      </c>
      <c r="W67" s="69">
        <f t="shared" si="10"/>
        <v>19412106.259535398</v>
      </c>
      <c r="X67" s="72">
        <f t="shared" si="11"/>
        <v>2863713.2595353983</v>
      </c>
    </row>
    <row r="68" spans="1:24" s="28" customFormat="1" ht="14.25" customHeight="1" x14ac:dyDescent="0.2">
      <c r="A68" s="14">
        <v>60</v>
      </c>
      <c r="B68" s="58" t="s">
        <v>14</v>
      </c>
      <c r="C68" s="50">
        <v>10</v>
      </c>
      <c r="D68" s="51">
        <v>14152.3</v>
      </c>
      <c r="E68" s="51">
        <f t="shared" si="0"/>
        <v>14718.392</v>
      </c>
      <c r="F68" s="54">
        <v>1</v>
      </c>
      <c r="G68" s="51">
        <f t="shared" si="1"/>
        <v>14152.3</v>
      </c>
      <c r="H68" s="51">
        <f t="shared" si="2"/>
        <v>14718.392</v>
      </c>
      <c r="I68" s="50">
        <v>1660</v>
      </c>
      <c r="J68" s="51">
        <v>3538.07</v>
      </c>
      <c r="K68" s="51">
        <f t="shared" si="3"/>
        <v>3679.5928000000004</v>
      </c>
      <c r="L68" s="54">
        <v>1</v>
      </c>
      <c r="M68" s="51">
        <f t="shared" si="4"/>
        <v>3538.07</v>
      </c>
      <c r="N68" s="51">
        <f t="shared" si="5"/>
        <v>3679.5928000000004</v>
      </c>
      <c r="O68" s="50">
        <v>2250</v>
      </c>
      <c r="P68" s="51">
        <v>7076.14</v>
      </c>
      <c r="Q68" s="51">
        <f t="shared" si="6"/>
        <v>7359.1856000000007</v>
      </c>
      <c r="R68" s="54">
        <v>1</v>
      </c>
      <c r="S68" s="51">
        <f t="shared" si="7"/>
        <v>7076.14</v>
      </c>
      <c r="T68" s="51">
        <f t="shared" si="8"/>
        <v>7359.1856000000007</v>
      </c>
      <c r="U68" s="51">
        <v>0</v>
      </c>
      <c r="V68" s="52">
        <f t="shared" si="9"/>
        <v>272884.3</v>
      </c>
      <c r="W68" s="69">
        <f t="shared" si="10"/>
        <v>4093263.9817200005</v>
      </c>
      <c r="X68" s="72">
        <f t="shared" si="11"/>
        <v>4093263.9817200005</v>
      </c>
    </row>
    <row r="69" spans="1:24" s="28" customFormat="1" ht="14.25" customHeight="1" x14ac:dyDescent="0.2">
      <c r="A69" s="14">
        <v>61</v>
      </c>
      <c r="B69" s="58" t="s">
        <v>46</v>
      </c>
      <c r="C69" s="50">
        <v>9</v>
      </c>
      <c r="D69" s="51">
        <v>14152.3</v>
      </c>
      <c r="E69" s="51">
        <f t="shared" si="0"/>
        <v>14718.392</v>
      </c>
      <c r="F69" s="54">
        <v>1</v>
      </c>
      <c r="G69" s="51">
        <f t="shared" ref="G69:G94" si="12">D69*F69</f>
        <v>14152.3</v>
      </c>
      <c r="H69" s="51">
        <f t="shared" ref="H69:H94" si="13">E69*F69</f>
        <v>14718.392</v>
      </c>
      <c r="I69" s="50">
        <v>2430</v>
      </c>
      <c r="J69" s="51">
        <v>3538.07</v>
      </c>
      <c r="K69" s="51">
        <f t="shared" si="3"/>
        <v>3679.5928000000004</v>
      </c>
      <c r="L69" s="54">
        <v>1</v>
      </c>
      <c r="M69" s="51">
        <f t="shared" ref="M69:M94" si="14">J69*L69</f>
        <v>3538.07</v>
      </c>
      <c r="N69" s="51">
        <f t="shared" ref="N69:N94" si="15">K69*L69</f>
        <v>3679.5928000000004</v>
      </c>
      <c r="O69" s="50">
        <v>4548</v>
      </c>
      <c r="P69" s="51">
        <v>7076.14</v>
      </c>
      <c r="Q69" s="51">
        <f t="shared" si="6"/>
        <v>7359.1856000000007</v>
      </c>
      <c r="R69" s="54">
        <v>1</v>
      </c>
      <c r="S69" s="51">
        <f t="shared" ref="S69:S94" si="16">P69*R69</f>
        <v>7076.14</v>
      </c>
      <c r="T69" s="51">
        <f t="shared" ref="T69:T94" si="17">Q69*R69</f>
        <v>7359.1856000000007</v>
      </c>
      <c r="U69" s="51">
        <v>5856733.5</v>
      </c>
      <c r="V69" s="52">
        <f t="shared" ref="V69:V94" si="18">ROUND((((C69*G69+I69*M69+O69*S69)+(C69*H69+I69*N69+O69*T69)*11+U69)/1000),1)</f>
        <v>514741.9</v>
      </c>
      <c r="W69" s="69">
        <f t="shared" si="10"/>
        <v>7633277.0860319994</v>
      </c>
      <c r="X69" s="72">
        <f t="shared" si="11"/>
        <v>1776543.5860319994</v>
      </c>
    </row>
    <row r="70" spans="1:24" s="28" customFormat="1" ht="14.25" customHeight="1" x14ac:dyDescent="0.2">
      <c r="A70" s="14">
        <v>62</v>
      </c>
      <c r="B70" s="58" t="s">
        <v>29</v>
      </c>
      <c r="C70" s="50">
        <v>15</v>
      </c>
      <c r="D70" s="51">
        <v>14152.3</v>
      </c>
      <c r="E70" s="51">
        <f t="shared" si="0"/>
        <v>14718.392</v>
      </c>
      <c r="F70" s="54">
        <v>1</v>
      </c>
      <c r="G70" s="51">
        <f t="shared" si="12"/>
        <v>14152.3</v>
      </c>
      <c r="H70" s="51">
        <f t="shared" si="13"/>
        <v>14718.392</v>
      </c>
      <c r="I70" s="50">
        <v>1370</v>
      </c>
      <c r="J70" s="51">
        <v>3538.07</v>
      </c>
      <c r="K70" s="51">
        <f t="shared" si="3"/>
        <v>3679.5928000000004</v>
      </c>
      <c r="L70" s="54">
        <v>1</v>
      </c>
      <c r="M70" s="51">
        <f t="shared" si="14"/>
        <v>3538.07</v>
      </c>
      <c r="N70" s="51">
        <f t="shared" si="15"/>
        <v>3679.5928000000004</v>
      </c>
      <c r="O70" s="50">
        <v>1903</v>
      </c>
      <c r="P70" s="51">
        <v>7076.14</v>
      </c>
      <c r="Q70" s="51">
        <f t="shared" si="6"/>
        <v>7359.1856000000007</v>
      </c>
      <c r="R70" s="54">
        <v>1</v>
      </c>
      <c r="S70" s="51">
        <f t="shared" si="16"/>
        <v>7076.14</v>
      </c>
      <c r="T70" s="51">
        <f t="shared" si="17"/>
        <v>7359.1856000000007</v>
      </c>
      <c r="U70" s="51">
        <v>746550</v>
      </c>
      <c r="V70" s="52">
        <f t="shared" si="18"/>
        <v>231201.7</v>
      </c>
      <c r="W70" s="69">
        <f t="shared" si="10"/>
        <v>3456827.4774120008</v>
      </c>
      <c r="X70" s="72">
        <f t="shared" si="11"/>
        <v>2710277.4774120008</v>
      </c>
    </row>
    <row r="71" spans="1:24" s="28" customFormat="1" ht="14.25" customHeight="1" x14ac:dyDescent="0.2">
      <c r="A71" s="14">
        <v>63</v>
      </c>
      <c r="B71" s="58" t="s">
        <v>38</v>
      </c>
      <c r="C71" s="50">
        <v>15</v>
      </c>
      <c r="D71" s="51">
        <v>14152.3</v>
      </c>
      <c r="E71" s="51">
        <f t="shared" si="0"/>
        <v>14718.392</v>
      </c>
      <c r="F71" s="54">
        <v>1.006</v>
      </c>
      <c r="G71" s="51">
        <f t="shared" si="12"/>
        <v>14237.2138</v>
      </c>
      <c r="H71" s="51">
        <f t="shared" si="13"/>
        <v>14806.702352</v>
      </c>
      <c r="I71" s="50">
        <v>7861</v>
      </c>
      <c r="J71" s="51">
        <v>3538.07</v>
      </c>
      <c r="K71" s="51">
        <f t="shared" si="3"/>
        <v>3679.5928000000004</v>
      </c>
      <c r="L71" s="54">
        <v>1.006</v>
      </c>
      <c r="M71" s="51">
        <f t="shared" si="14"/>
        <v>3559.2984200000001</v>
      </c>
      <c r="N71" s="51">
        <f t="shared" si="15"/>
        <v>3701.6703568000003</v>
      </c>
      <c r="O71" s="50">
        <v>17060</v>
      </c>
      <c r="P71" s="51">
        <v>7076.14</v>
      </c>
      <c r="Q71" s="51">
        <f t="shared" si="6"/>
        <v>7359.1856000000007</v>
      </c>
      <c r="R71" s="54">
        <v>1.006</v>
      </c>
      <c r="S71" s="51">
        <f t="shared" si="16"/>
        <v>7118.5968400000002</v>
      </c>
      <c r="T71" s="51">
        <f t="shared" si="17"/>
        <v>7403.3407136000005</v>
      </c>
      <c r="U71" s="51">
        <v>23170624</v>
      </c>
      <c r="V71" s="52">
        <f t="shared" si="18"/>
        <v>1884648.3</v>
      </c>
      <c r="W71" s="69">
        <f t="shared" si="10"/>
        <v>27922164.402031932</v>
      </c>
      <c r="X71" s="72">
        <f t="shared" si="11"/>
        <v>4751540.402031932</v>
      </c>
    </row>
    <row r="72" spans="1:24" s="28" customFormat="1" ht="14.25" customHeight="1" x14ac:dyDescent="0.2">
      <c r="A72" s="14">
        <v>64</v>
      </c>
      <c r="B72" s="58" t="s">
        <v>15</v>
      </c>
      <c r="C72" s="50">
        <v>5</v>
      </c>
      <c r="D72" s="51">
        <v>14152.3</v>
      </c>
      <c r="E72" s="51">
        <f t="shared" si="0"/>
        <v>14718.392</v>
      </c>
      <c r="F72" s="53">
        <v>1</v>
      </c>
      <c r="G72" s="51">
        <f t="shared" si="12"/>
        <v>14152.3</v>
      </c>
      <c r="H72" s="51">
        <f t="shared" si="13"/>
        <v>14718.392</v>
      </c>
      <c r="I72" s="50">
        <v>1868</v>
      </c>
      <c r="J72" s="51">
        <v>3538.07</v>
      </c>
      <c r="K72" s="51">
        <f t="shared" si="3"/>
        <v>3679.5928000000004</v>
      </c>
      <c r="L72" s="53">
        <v>1</v>
      </c>
      <c r="M72" s="51">
        <f t="shared" si="14"/>
        <v>3538.07</v>
      </c>
      <c r="N72" s="51">
        <f t="shared" si="15"/>
        <v>3679.5928000000004</v>
      </c>
      <c r="O72" s="50">
        <v>3265</v>
      </c>
      <c r="P72" s="51">
        <v>7076.14</v>
      </c>
      <c r="Q72" s="51">
        <f t="shared" si="6"/>
        <v>7359.1856000000007</v>
      </c>
      <c r="R72" s="53">
        <v>1</v>
      </c>
      <c r="S72" s="51">
        <f t="shared" si="16"/>
        <v>7076.14</v>
      </c>
      <c r="T72" s="51">
        <f t="shared" si="17"/>
        <v>7359.1856000000007</v>
      </c>
      <c r="U72" s="51">
        <v>244217.04</v>
      </c>
      <c r="V72" s="52">
        <f t="shared" si="18"/>
        <v>370750.6</v>
      </c>
      <c r="W72" s="69">
        <f t="shared" si="10"/>
        <v>5557596.1289760005</v>
      </c>
      <c r="X72" s="72">
        <f t="shared" si="11"/>
        <v>5313379.0889760004</v>
      </c>
    </row>
    <row r="73" spans="1:24" s="28" customFormat="1" ht="14.25" customHeight="1" x14ac:dyDescent="0.2">
      <c r="A73" s="14">
        <v>65</v>
      </c>
      <c r="B73" s="58" t="s">
        <v>48</v>
      </c>
      <c r="C73" s="50">
        <v>50</v>
      </c>
      <c r="D73" s="51">
        <v>14152.3</v>
      </c>
      <c r="E73" s="51">
        <f t="shared" si="0"/>
        <v>14718.392</v>
      </c>
      <c r="F73" s="54">
        <v>1</v>
      </c>
      <c r="G73" s="51">
        <f t="shared" si="12"/>
        <v>14152.3</v>
      </c>
      <c r="H73" s="51">
        <f t="shared" si="13"/>
        <v>14718.392</v>
      </c>
      <c r="I73" s="50">
        <v>5128</v>
      </c>
      <c r="J73" s="51">
        <v>3538.07</v>
      </c>
      <c r="K73" s="51">
        <f t="shared" si="3"/>
        <v>3679.5928000000004</v>
      </c>
      <c r="L73" s="54">
        <v>1</v>
      </c>
      <c r="M73" s="51">
        <f t="shared" si="14"/>
        <v>3538.07</v>
      </c>
      <c r="N73" s="51">
        <f t="shared" si="15"/>
        <v>3679.5928000000004</v>
      </c>
      <c r="O73" s="50">
        <v>10290</v>
      </c>
      <c r="P73" s="51">
        <v>7076.14</v>
      </c>
      <c r="Q73" s="51">
        <f t="shared" si="6"/>
        <v>7359.1856000000007</v>
      </c>
      <c r="R73" s="54">
        <v>1</v>
      </c>
      <c r="S73" s="51">
        <f t="shared" si="16"/>
        <v>7076.14</v>
      </c>
      <c r="T73" s="51">
        <f t="shared" si="17"/>
        <v>7359.1856000000007</v>
      </c>
      <c r="U73" s="51">
        <v>160800</v>
      </c>
      <c r="V73" s="52">
        <f t="shared" si="18"/>
        <v>1140464.8999999999</v>
      </c>
      <c r="W73" s="69">
        <f t="shared" si="10"/>
        <v>17104561.843295999</v>
      </c>
      <c r="X73" s="72">
        <f t="shared" si="11"/>
        <v>16943761.843295999</v>
      </c>
    </row>
    <row r="74" spans="1:24" s="28" customFormat="1" ht="14.25" customHeight="1" x14ac:dyDescent="0.2">
      <c r="A74" s="14">
        <v>66</v>
      </c>
      <c r="B74" s="58" t="s">
        <v>49</v>
      </c>
      <c r="C74" s="50">
        <v>15</v>
      </c>
      <c r="D74" s="51">
        <v>14152.3</v>
      </c>
      <c r="E74" s="51">
        <f t="shared" ref="E74:E94" si="19">D74*1.04</f>
        <v>14718.392</v>
      </c>
      <c r="F74" s="54">
        <v>1.002</v>
      </c>
      <c r="G74" s="51">
        <f t="shared" si="12"/>
        <v>14180.604599999999</v>
      </c>
      <c r="H74" s="51">
        <f t="shared" si="13"/>
        <v>14747.828783999999</v>
      </c>
      <c r="I74" s="50">
        <v>5194</v>
      </c>
      <c r="J74" s="51">
        <v>3538.07</v>
      </c>
      <c r="K74" s="51">
        <f t="shared" ref="K74:K94" si="20">J74*1.04</f>
        <v>3679.5928000000004</v>
      </c>
      <c r="L74" s="54">
        <v>1.002</v>
      </c>
      <c r="M74" s="51">
        <f t="shared" si="14"/>
        <v>3545.1461400000003</v>
      </c>
      <c r="N74" s="51">
        <f t="shared" si="15"/>
        <v>3686.9519856000002</v>
      </c>
      <c r="O74" s="50">
        <v>9418</v>
      </c>
      <c r="P74" s="51">
        <v>7076.14</v>
      </c>
      <c r="Q74" s="51">
        <f t="shared" ref="Q74:Q94" si="21">P74*1.04</f>
        <v>7359.1856000000007</v>
      </c>
      <c r="R74" s="54">
        <v>1.002</v>
      </c>
      <c r="S74" s="51">
        <f t="shared" si="16"/>
        <v>7090.2922800000006</v>
      </c>
      <c r="T74" s="51">
        <f t="shared" si="17"/>
        <v>7373.9039712000003</v>
      </c>
      <c r="U74" s="51">
        <v>128217.1</v>
      </c>
      <c r="V74" s="52">
        <f t="shared" si="18"/>
        <v>1062536.2</v>
      </c>
      <c r="W74" s="69">
        <f t="shared" ref="W74:W94" si="22">((C74*G74+I74*M74+O74*S74)+(C74*H74+I74*N74+O74*T74)*11)*1.5/100</f>
        <v>15936119.713743119</v>
      </c>
      <c r="X74" s="72">
        <f t="shared" ref="X74:X94" si="23">W74-U74</f>
        <v>15807902.613743119</v>
      </c>
    </row>
    <row r="75" spans="1:24" s="28" customFormat="1" ht="14.25" customHeight="1" x14ac:dyDescent="0.2">
      <c r="A75" s="14">
        <v>67</v>
      </c>
      <c r="B75" s="58" t="s">
        <v>73</v>
      </c>
      <c r="C75" s="50">
        <v>2</v>
      </c>
      <c r="D75" s="51">
        <v>14152.3</v>
      </c>
      <c r="E75" s="51">
        <f t="shared" si="19"/>
        <v>14718.392</v>
      </c>
      <c r="F75" s="54">
        <v>1.44</v>
      </c>
      <c r="G75" s="51">
        <f t="shared" si="12"/>
        <v>20379.311999999998</v>
      </c>
      <c r="H75" s="51">
        <f t="shared" si="13"/>
        <v>21194.484479999999</v>
      </c>
      <c r="I75" s="50">
        <v>1280</v>
      </c>
      <c r="J75" s="51">
        <v>3538.07</v>
      </c>
      <c r="K75" s="51">
        <f t="shared" si="20"/>
        <v>3679.5928000000004</v>
      </c>
      <c r="L75" s="54">
        <v>1.43</v>
      </c>
      <c r="M75" s="51">
        <f t="shared" si="14"/>
        <v>5059.4400999999998</v>
      </c>
      <c r="N75" s="51">
        <f t="shared" si="15"/>
        <v>5261.817704</v>
      </c>
      <c r="O75" s="50">
        <v>1930</v>
      </c>
      <c r="P75" s="51">
        <v>7076.14</v>
      </c>
      <c r="Q75" s="51">
        <f t="shared" si="21"/>
        <v>7359.1856000000007</v>
      </c>
      <c r="R75" s="54">
        <v>1.5</v>
      </c>
      <c r="S75" s="51">
        <f t="shared" si="16"/>
        <v>10614.210000000001</v>
      </c>
      <c r="T75" s="51">
        <f t="shared" si="17"/>
        <v>11038.778400000001</v>
      </c>
      <c r="U75" s="51">
        <v>0</v>
      </c>
      <c r="V75" s="52">
        <f t="shared" si="18"/>
        <v>335908.2</v>
      </c>
      <c r="W75" s="69">
        <f t="shared" si="22"/>
        <v>5038623.0692232</v>
      </c>
      <c r="X75" s="72">
        <f t="shared" si="23"/>
        <v>5038623.0692232</v>
      </c>
    </row>
    <row r="76" spans="1:24" s="28" customFormat="1" ht="14.25" customHeight="1" x14ac:dyDescent="0.2">
      <c r="A76" s="14">
        <v>68</v>
      </c>
      <c r="B76" s="58" t="s">
        <v>52</v>
      </c>
      <c r="C76" s="50">
        <v>10</v>
      </c>
      <c r="D76" s="51">
        <v>14152.3</v>
      </c>
      <c r="E76" s="51">
        <f t="shared" si="19"/>
        <v>14718.392</v>
      </c>
      <c r="F76" s="54">
        <v>1.1519999999999999</v>
      </c>
      <c r="G76" s="51">
        <f t="shared" si="12"/>
        <v>16303.449599999998</v>
      </c>
      <c r="H76" s="51">
        <f t="shared" si="13"/>
        <v>16955.587583999997</v>
      </c>
      <c r="I76" s="50">
        <v>8120</v>
      </c>
      <c r="J76" s="51">
        <v>3538.07</v>
      </c>
      <c r="K76" s="51">
        <f t="shared" si="20"/>
        <v>3679.5928000000004</v>
      </c>
      <c r="L76" s="54">
        <v>1.1519999999999999</v>
      </c>
      <c r="M76" s="51">
        <f t="shared" si="14"/>
        <v>4075.85664</v>
      </c>
      <c r="N76" s="51">
        <f t="shared" si="15"/>
        <v>4238.8909056000002</v>
      </c>
      <c r="O76" s="50">
        <v>15012</v>
      </c>
      <c r="P76" s="51">
        <v>7076.14</v>
      </c>
      <c r="Q76" s="51">
        <f t="shared" si="21"/>
        <v>7359.1856000000007</v>
      </c>
      <c r="R76" s="54">
        <v>1.1519999999999999</v>
      </c>
      <c r="S76" s="51">
        <f t="shared" si="16"/>
        <v>8151.7132799999999</v>
      </c>
      <c r="T76" s="51">
        <f t="shared" si="17"/>
        <v>8477.7818112000004</v>
      </c>
      <c r="U76" s="51">
        <v>199000</v>
      </c>
      <c r="V76" s="52">
        <f t="shared" si="18"/>
        <v>1936267.4</v>
      </c>
      <c r="W76" s="69">
        <f t="shared" si="22"/>
        <v>29041026.398125056</v>
      </c>
      <c r="X76" s="72">
        <f t="shared" si="23"/>
        <v>28842026.398125056</v>
      </c>
    </row>
    <row r="77" spans="1:24" s="28" customFormat="1" ht="14.25" customHeight="1" x14ac:dyDescent="0.2">
      <c r="A77" s="14">
        <v>69</v>
      </c>
      <c r="B77" s="58" t="s">
        <v>16</v>
      </c>
      <c r="C77" s="50">
        <v>5</v>
      </c>
      <c r="D77" s="51">
        <v>14152.3</v>
      </c>
      <c r="E77" s="51">
        <f t="shared" si="19"/>
        <v>14718.392</v>
      </c>
      <c r="F77" s="54">
        <v>1</v>
      </c>
      <c r="G77" s="51">
        <f t="shared" si="12"/>
        <v>14152.3</v>
      </c>
      <c r="H77" s="51">
        <f t="shared" si="13"/>
        <v>14718.392</v>
      </c>
      <c r="I77" s="50">
        <v>1590</v>
      </c>
      <c r="J77" s="51">
        <v>3538.07</v>
      </c>
      <c r="K77" s="51">
        <f t="shared" si="20"/>
        <v>3679.5928000000004</v>
      </c>
      <c r="L77" s="54">
        <v>1</v>
      </c>
      <c r="M77" s="51">
        <f t="shared" si="14"/>
        <v>3538.07</v>
      </c>
      <c r="N77" s="51">
        <f t="shared" si="15"/>
        <v>3679.5928000000004</v>
      </c>
      <c r="O77" s="50">
        <v>2563</v>
      </c>
      <c r="P77" s="51">
        <v>7076.14</v>
      </c>
      <c r="Q77" s="51">
        <f t="shared" si="21"/>
        <v>7359.1856000000007</v>
      </c>
      <c r="R77" s="54">
        <v>1</v>
      </c>
      <c r="S77" s="51">
        <f t="shared" si="16"/>
        <v>7076.14</v>
      </c>
      <c r="T77" s="51">
        <f t="shared" si="17"/>
        <v>7359.1856000000007</v>
      </c>
      <c r="U77" s="51">
        <v>3601435.2</v>
      </c>
      <c r="V77" s="52">
        <f t="shared" si="18"/>
        <v>300077</v>
      </c>
      <c r="W77" s="69">
        <f t="shared" si="22"/>
        <v>4447133.2330920007</v>
      </c>
      <c r="X77" s="72">
        <f t="shared" si="23"/>
        <v>845698.03309200052</v>
      </c>
    </row>
    <row r="78" spans="1:24" s="28" customFormat="1" ht="14.25" customHeight="1" x14ac:dyDescent="0.2">
      <c r="A78" s="14">
        <v>70</v>
      </c>
      <c r="B78" s="58" t="s">
        <v>17</v>
      </c>
      <c r="C78" s="50">
        <v>3</v>
      </c>
      <c r="D78" s="51">
        <v>14152.3</v>
      </c>
      <c r="E78" s="51">
        <f t="shared" si="19"/>
        <v>14718.392</v>
      </c>
      <c r="F78" s="54">
        <v>1</v>
      </c>
      <c r="G78" s="51">
        <f t="shared" si="12"/>
        <v>14152.3</v>
      </c>
      <c r="H78" s="51">
        <f t="shared" si="13"/>
        <v>14718.392</v>
      </c>
      <c r="I78" s="50">
        <v>2000</v>
      </c>
      <c r="J78" s="51">
        <v>3538.07</v>
      </c>
      <c r="K78" s="51">
        <f t="shared" si="20"/>
        <v>3679.5928000000004</v>
      </c>
      <c r="L78" s="54">
        <v>1</v>
      </c>
      <c r="M78" s="51">
        <f t="shared" si="14"/>
        <v>3538.07</v>
      </c>
      <c r="N78" s="51">
        <f t="shared" si="15"/>
        <v>3679.5928000000004</v>
      </c>
      <c r="O78" s="50">
        <v>3445</v>
      </c>
      <c r="P78" s="51">
        <v>7076.14</v>
      </c>
      <c r="Q78" s="51">
        <f t="shared" si="21"/>
        <v>7359.1856000000007</v>
      </c>
      <c r="R78" s="54">
        <v>1</v>
      </c>
      <c r="S78" s="51">
        <f t="shared" si="16"/>
        <v>7076.14</v>
      </c>
      <c r="T78" s="51">
        <f t="shared" si="17"/>
        <v>7359.1856000000007</v>
      </c>
      <c r="U78" s="51">
        <v>65000</v>
      </c>
      <c r="V78" s="52">
        <f t="shared" si="18"/>
        <v>391874</v>
      </c>
      <c r="W78" s="69">
        <f t="shared" si="22"/>
        <v>5877134.7907199999</v>
      </c>
      <c r="X78" s="72">
        <f t="shared" si="23"/>
        <v>5812134.7907199999</v>
      </c>
    </row>
    <row r="79" spans="1:24" s="28" customFormat="1" ht="14.25" customHeight="1" x14ac:dyDescent="0.2">
      <c r="A79" s="14">
        <v>71</v>
      </c>
      <c r="B79" s="58" t="s">
        <v>18</v>
      </c>
      <c r="C79" s="50">
        <v>5</v>
      </c>
      <c r="D79" s="51">
        <v>14152.3</v>
      </c>
      <c r="E79" s="51">
        <f t="shared" si="19"/>
        <v>14718.392</v>
      </c>
      <c r="F79" s="54">
        <v>1</v>
      </c>
      <c r="G79" s="51">
        <f t="shared" si="12"/>
        <v>14152.3</v>
      </c>
      <c r="H79" s="51">
        <f t="shared" si="13"/>
        <v>14718.392</v>
      </c>
      <c r="I79" s="50">
        <v>1900</v>
      </c>
      <c r="J79" s="51">
        <v>3538.07</v>
      </c>
      <c r="K79" s="51">
        <f t="shared" si="20"/>
        <v>3679.5928000000004</v>
      </c>
      <c r="L79" s="54">
        <v>1</v>
      </c>
      <c r="M79" s="51">
        <f t="shared" si="14"/>
        <v>3538.07</v>
      </c>
      <c r="N79" s="51">
        <f t="shared" si="15"/>
        <v>3679.5928000000004</v>
      </c>
      <c r="O79" s="50">
        <v>3975</v>
      </c>
      <c r="P79" s="51">
        <v>7076.14</v>
      </c>
      <c r="Q79" s="51">
        <f t="shared" si="21"/>
        <v>7359.1856000000007</v>
      </c>
      <c r="R79" s="54">
        <v>1</v>
      </c>
      <c r="S79" s="51">
        <f t="shared" si="16"/>
        <v>7076.14</v>
      </c>
      <c r="T79" s="51">
        <f t="shared" si="17"/>
        <v>7359.1856000000007</v>
      </c>
      <c r="U79" s="51">
        <v>116894.39999999999</v>
      </c>
      <c r="V79" s="52">
        <f t="shared" si="18"/>
        <v>434531</v>
      </c>
      <c r="W79" s="69">
        <f t="shared" si="22"/>
        <v>6516212.1365999999</v>
      </c>
      <c r="X79" s="72">
        <f t="shared" si="23"/>
        <v>6399317.7365999995</v>
      </c>
    </row>
    <row r="80" spans="1:24" s="28" customFormat="1" ht="14.25" customHeight="1" x14ac:dyDescent="0.2">
      <c r="A80" s="14">
        <v>72</v>
      </c>
      <c r="B80" s="58" t="s">
        <v>65</v>
      </c>
      <c r="C80" s="50">
        <v>5</v>
      </c>
      <c r="D80" s="51">
        <v>14152.3</v>
      </c>
      <c r="E80" s="51">
        <f t="shared" si="19"/>
        <v>14718.392</v>
      </c>
      <c r="F80" s="54">
        <v>1.4</v>
      </c>
      <c r="G80" s="51">
        <f t="shared" si="12"/>
        <v>19813.219999999998</v>
      </c>
      <c r="H80" s="51">
        <f t="shared" si="13"/>
        <v>20605.748799999998</v>
      </c>
      <c r="I80" s="50">
        <v>1906</v>
      </c>
      <c r="J80" s="51">
        <v>3538.07</v>
      </c>
      <c r="K80" s="51">
        <f t="shared" si="20"/>
        <v>3679.5928000000004</v>
      </c>
      <c r="L80" s="54">
        <v>1.4</v>
      </c>
      <c r="M80" s="51">
        <f t="shared" si="14"/>
        <v>4953.2979999999998</v>
      </c>
      <c r="N80" s="51">
        <f t="shared" si="15"/>
        <v>5151.4299200000005</v>
      </c>
      <c r="O80" s="50">
        <v>3740</v>
      </c>
      <c r="P80" s="51">
        <v>7076.14</v>
      </c>
      <c r="Q80" s="51">
        <f t="shared" si="21"/>
        <v>7359.1856000000007</v>
      </c>
      <c r="R80" s="54">
        <v>1.4</v>
      </c>
      <c r="S80" s="51">
        <f t="shared" si="16"/>
        <v>9906.5959999999995</v>
      </c>
      <c r="T80" s="51">
        <f t="shared" si="17"/>
        <v>10302.859840000001</v>
      </c>
      <c r="U80" s="51">
        <v>4641925.51</v>
      </c>
      <c r="V80" s="52">
        <f t="shared" si="18"/>
        <v>584230.5</v>
      </c>
      <c r="W80" s="69">
        <f t="shared" si="22"/>
        <v>8693828.5624848008</v>
      </c>
      <c r="X80" s="72">
        <f t="shared" si="23"/>
        <v>4051903.052484801</v>
      </c>
    </row>
    <row r="81" spans="1:24" s="28" customFormat="1" ht="14.25" customHeight="1" x14ac:dyDescent="0.2">
      <c r="A81" s="14">
        <v>73</v>
      </c>
      <c r="B81" s="58" t="s">
        <v>19</v>
      </c>
      <c r="C81" s="50">
        <v>80</v>
      </c>
      <c r="D81" s="51">
        <v>14152.3</v>
      </c>
      <c r="E81" s="51">
        <f t="shared" si="19"/>
        <v>14718.392</v>
      </c>
      <c r="F81" s="53">
        <v>1</v>
      </c>
      <c r="G81" s="51">
        <f t="shared" si="12"/>
        <v>14152.3</v>
      </c>
      <c r="H81" s="51">
        <f t="shared" si="13"/>
        <v>14718.392</v>
      </c>
      <c r="I81" s="50">
        <v>2270</v>
      </c>
      <c r="J81" s="51">
        <v>3538.07</v>
      </c>
      <c r="K81" s="51">
        <f t="shared" si="20"/>
        <v>3679.5928000000004</v>
      </c>
      <c r="L81" s="53">
        <v>1</v>
      </c>
      <c r="M81" s="51">
        <f t="shared" si="14"/>
        <v>3538.07</v>
      </c>
      <c r="N81" s="51">
        <f t="shared" si="15"/>
        <v>3679.5928000000004</v>
      </c>
      <c r="O81" s="50">
        <v>4040</v>
      </c>
      <c r="P81" s="51">
        <v>7076.14</v>
      </c>
      <c r="Q81" s="51">
        <f t="shared" si="21"/>
        <v>7359.1856000000007</v>
      </c>
      <c r="R81" s="53">
        <v>1</v>
      </c>
      <c r="S81" s="51">
        <f t="shared" si="16"/>
        <v>7076.14</v>
      </c>
      <c r="T81" s="51">
        <f t="shared" si="17"/>
        <v>7359.1856000000007</v>
      </c>
      <c r="U81" s="51">
        <v>6800</v>
      </c>
      <c r="V81" s="52">
        <f t="shared" si="18"/>
        <v>469631.8</v>
      </c>
      <c r="W81" s="69">
        <f t="shared" si="22"/>
        <v>7044375.5060999999</v>
      </c>
      <c r="X81" s="72">
        <f t="shared" si="23"/>
        <v>7037575.5060999999</v>
      </c>
    </row>
    <row r="82" spans="1:24" s="28" customFormat="1" ht="14.25" customHeight="1" x14ac:dyDescent="0.2">
      <c r="A82" s="14">
        <v>74</v>
      </c>
      <c r="B82" s="58" t="s">
        <v>53</v>
      </c>
      <c r="C82" s="50">
        <v>30</v>
      </c>
      <c r="D82" s="51">
        <v>14152.3</v>
      </c>
      <c r="E82" s="51">
        <f t="shared" si="19"/>
        <v>14718.392</v>
      </c>
      <c r="F82" s="54">
        <v>1.1599999999999999</v>
      </c>
      <c r="G82" s="51">
        <f t="shared" si="12"/>
        <v>16416.667999999998</v>
      </c>
      <c r="H82" s="51">
        <f t="shared" si="13"/>
        <v>17073.334719999999</v>
      </c>
      <c r="I82" s="50">
        <v>3350</v>
      </c>
      <c r="J82" s="51">
        <v>3538.07</v>
      </c>
      <c r="K82" s="51">
        <f t="shared" si="20"/>
        <v>3679.5928000000004</v>
      </c>
      <c r="L82" s="54">
        <v>1.1599999999999999</v>
      </c>
      <c r="M82" s="51">
        <f t="shared" si="14"/>
        <v>4104.1611999999996</v>
      </c>
      <c r="N82" s="51">
        <f t="shared" si="15"/>
        <v>4268.3276480000004</v>
      </c>
      <c r="O82" s="50">
        <v>8063</v>
      </c>
      <c r="P82" s="51">
        <v>7076.14</v>
      </c>
      <c r="Q82" s="51">
        <f t="shared" si="21"/>
        <v>7359.1856000000007</v>
      </c>
      <c r="R82" s="54">
        <v>1.1599999999999999</v>
      </c>
      <c r="S82" s="51">
        <f t="shared" si="16"/>
        <v>8208.3223999999991</v>
      </c>
      <c r="T82" s="51">
        <f t="shared" si="17"/>
        <v>8536.6552960000008</v>
      </c>
      <c r="U82" s="51">
        <v>2300000</v>
      </c>
      <c r="V82" s="52">
        <f t="shared" si="18"/>
        <v>1002788.8</v>
      </c>
      <c r="W82" s="69">
        <f t="shared" si="22"/>
        <v>15007331.790385921</v>
      </c>
      <c r="X82" s="72">
        <f t="shared" si="23"/>
        <v>12707331.790385921</v>
      </c>
    </row>
    <row r="83" spans="1:24" s="28" customFormat="1" ht="14.25" customHeight="1" x14ac:dyDescent="0.2">
      <c r="A83" s="14">
        <v>75</v>
      </c>
      <c r="B83" s="58" t="s">
        <v>50</v>
      </c>
      <c r="C83" s="50">
        <v>10</v>
      </c>
      <c r="D83" s="51">
        <v>14152.3</v>
      </c>
      <c r="E83" s="51">
        <f t="shared" si="19"/>
        <v>14718.392</v>
      </c>
      <c r="F83" s="54">
        <v>1</v>
      </c>
      <c r="G83" s="51">
        <f t="shared" si="12"/>
        <v>14152.3</v>
      </c>
      <c r="H83" s="51">
        <f t="shared" si="13"/>
        <v>14718.392</v>
      </c>
      <c r="I83" s="50">
        <v>2010</v>
      </c>
      <c r="J83" s="51">
        <v>3538.07</v>
      </c>
      <c r="K83" s="51">
        <f t="shared" si="20"/>
        <v>3679.5928000000004</v>
      </c>
      <c r="L83" s="54">
        <v>1</v>
      </c>
      <c r="M83" s="51">
        <f t="shared" si="14"/>
        <v>3538.07</v>
      </c>
      <c r="N83" s="51">
        <f t="shared" si="15"/>
        <v>3679.5928000000004</v>
      </c>
      <c r="O83" s="50">
        <v>4491</v>
      </c>
      <c r="P83" s="51">
        <v>7076.14</v>
      </c>
      <c r="Q83" s="51">
        <f t="shared" si="21"/>
        <v>7359.1856000000007</v>
      </c>
      <c r="R83" s="54">
        <v>1</v>
      </c>
      <c r="S83" s="51">
        <f t="shared" si="16"/>
        <v>7076.14</v>
      </c>
      <c r="T83" s="51">
        <f t="shared" si="17"/>
        <v>7359.1856000000007</v>
      </c>
      <c r="U83" s="51">
        <v>1321700</v>
      </c>
      <c r="V83" s="52">
        <f t="shared" si="18"/>
        <v>486879.6</v>
      </c>
      <c r="W83" s="69">
        <f t="shared" si="22"/>
        <v>7283369.0429040007</v>
      </c>
      <c r="X83" s="72">
        <f t="shared" si="23"/>
        <v>5961669.0429040007</v>
      </c>
    </row>
    <row r="84" spans="1:24" s="28" customFormat="1" ht="14.25" customHeight="1" x14ac:dyDescent="0.2">
      <c r="A84" s="14">
        <v>76</v>
      </c>
      <c r="B84" s="58" t="s">
        <v>54</v>
      </c>
      <c r="C84" s="50">
        <v>10</v>
      </c>
      <c r="D84" s="51">
        <v>14152.3</v>
      </c>
      <c r="E84" s="51">
        <f t="shared" si="19"/>
        <v>14718.392</v>
      </c>
      <c r="F84" s="54">
        <v>1.1499999999999999</v>
      </c>
      <c r="G84" s="51">
        <f t="shared" si="12"/>
        <v>16275.144999999999</v>
      </c>
      <c r="H84" s="51">
        <f t="shared" si="13"/>
        <v>16926.150799999999</v>
      </c>
      <c r="I84" s="50">
        <v>6810</v>
      </c>
      <c r="J84" s="51">
        <v>3538.07</v>
      </c>
      <c r="K84" s="51">
        <f t="shared" si="20"/>
        <v>3679.5928000000004</v>
      </c>
      <c r="L84" s="54">
        <v>1.1499999999999999</v>
      </c>
      <c r="M84" s="51">
        <f t="shared" si="14"/>
        <v>4068.7804999999998</v>
      </c>
      <c r="N84" s="51">
        <f t="shared" si="15"/>
        <v>4231.53172</v>
      </c>
      <c r="O84" s="50">
        <v>14525</v>
      </c>
      <c r="P84" s="51">
        <v>7076.14</v>
      </c>
      <c r="Q84" s="51">
        <f t="shared" si="21"/>
        <v>7359.1856000000007</v>
      </c>
      <c r="R84" s="54">
        <v>1.1499999999999999</v>
      </c>
      <c r="S84" s="51">
        <f t="shared" si="16"/>
        <v>8137.5609999999997</v>
      </c>
      <c r="T84" s="51">
        <f t="shared" si="17"/>
        <v>8463.0634399999999</v>
      </c>
      <c r="U84" s="51">
        <v>484700</v>
      </c>
      <c r="V84" s="52">
        <f t="shared" si="18"/>
        <v>1817585.8</v>
      </c>
      <c r="W84" s="69">
        <f t="shared" si="22"/>
        <v>27256516.485588007</v>
      </c>
      <c r="X84" s="72">
        <f t="shared" si="23"/>
        <v>26771816.485588007</v>
      </c>
    </row>
    <row r="85" spans="1:24" s="28" customFormat="1" ht="14.25" customHeight="1" x14ac:dyDescent="0.2">
      <c r="A85" s="14">
        <v>77</v>
      </c>
      <c r="B85" s="58" t="s">
        <v>20</v>
      </c>
      <c r="C85" s="50">
        <v>10</v>
      </c>
      <c r="D85" s="51">
        <v>14152.3</v>
      </c>
      <c r="E85" s="51">
        <f t="shared" si="19"/>
        <v>14718.392</v>
      </c>
      <c r="F85" s="54">
        <v>1</v>
      </c>
      <c r="G85" s="51">
        <f t="shared" si="12"/>
        <v>14152.3</v>
      </c>
      <c r="H85" s="51">
        <f t="shared" si="13"/>
        <v>14718.392</v>
      </c>
      <c r="I85" s="50">
        <v>2099</v>
      </c>
      <c r="J85" s="51">
        <v>3538.07</v>
      </c>
      <c r="K85" s="51">
        <f t="shared" si="20"/>
        <v>3679.5928000000004</v>
      </c>
      <c r="L85" s="54">
        <v>1</v>
      </c>
      <c r="M85" s="51">
        <f t="shared" si="14"/>
        <v>3538.07</v>
      </c>
      <c r="N85" s="51">
        <f t="shared" si="15"/>
        <v>3679.5928000000004</v>
      </c>
      <c r="O85" s="50">
        <v>3209</v>
      </c>
      <c r="P85" s="51">
        <v>7076.14</v>
      </c>
      <c r="Q85" s="51">
        <f t="shared" si="21"/>
        <v>7359.1856000000007</v>
      </c>
      <c r="R85" s="54">
        <v>1</v>
      </c>
      <c r="S85" s="51">
        <f t="shared" si="16"/>
        <v>7076.14</v>
      </c>
      <c r="T85" s="51">
        <f t="shared" si="17"/>
        <v>7359.1856000000007</v>
      </c>
      <c r="U85" s="51">
        <v>155368</v>
      </c>
      <c r="V85" s="52">
        <f t="shared" si="18"/>
        <v>376779.7</v>
      </c>
      <c r="W85" s="69">
        <f t="shared" si="22"/>
        <v>5649364.4844540004</v>
      </c>
      <c r="X85" s="72">
        <f t="shared" si="23"/>
        <v>5493996.4844540004</v>
      </c>
    </row>
    <row r="86" spans="1:24" s="28" customFormat="1" ht="14.25" customHeight="1" x14ac:dyDescent="0.2">
      <c r="A86" s="14">
        <v>78</v>
      </c>
      <c r="B86" s="58" t="s">
        <v>112</v>
      </c>
      <c r="C86" s="50">
        <v>110</v>
      </c>
      <c r="D86" s="51">
        <v>14152.3</v>
      </c>
      <c r="E86" s="51">
        <f t="shared" si="19"/>
        <v>14718.392</v>
      </c>
      <c r="F86" s="54">
        <v>1</v>
      </c>
      <c r="G86" s="51">
        <f t="shared" si="12"/>
        <v>14152.3</v>
      </c>
      <c r="H86" s="51">
        <f t="shared" si="13"/>
        <v>14718.392</v>
      </c>
      <c r="I86" s="50">
        <v>17059</v>
      </c>
      <c r="J86" s="51">
        <v>3538.07</v>
      </c>
      <c r="K86" s="51">
        <f t="shared" si="20"/>
        <v>3679.5928000000004</v>
      </c>
      <c r="L86" s="54">
        <v>1</v>
      </c>
      <c r="M86" s="51">
        <f t="shared" si="14"/>
        <v>3538.07</v>
      </c>
      <c r="N86" s="51">
        <f t="shared" si="15"/>
        <v>3679.5928000000004</v>
      </c>
      <c r="O86" s="50">
        <v>26950</v>
      </c>
      <c r="P86" s="51">
        <v>7076.14</v>
      </c>
      <c r="Q86" s="51">
        <f t="shared" si="21"/>
        <v>7359.1856000000007</v>
      </c>
      <c r="R86" s="54">
        <v>1</v>
      </c>
      <c r="S86" s="51">
        <f t="shared" si="16"/>
        <v>7076.14</v>
      </c>
      <c r="T86" s="51">
        <f t="shared" si="17"/>
        <v>7359.1856000000007</v>
      </c>
      <c r="U86" s="51">
        <v>4000</v>
      </c>
      <c r="V86" s="52">
        <f t="shared" si="18"/>
        <v>3142530.4</v>
      </c>
      <c r="W86" s="69">
        <f t="shared" si="22"/>
        <v>47137895.953458004</v>
      </c>
      <c r="X86" s="72">
        <f t="shared" si="23"/>
        <v>47133895.953458004</v>
      </c>
    </row>
    <row r="87" spans="1:24" s="28" customFormat="1" ht="14.25" customHeight="1" x14ac:dyDescent="0.2">
      <c r="A87" s="14">
        <v>79</v>
      </c>
      <c r="B87" s="58" t="s">
        <v>113</v>
      </c>
      <c r="C87" s="50">
        <v>160</v>
      </c>
      <c r="D87" s="51">
        <v>14152.3</v>
      </c>
      <c r="E87" s="51">
        <f t="shared" si="19"/>
        <v>14718.392</v>
      </c>
      <c r="F87" s="53">
        <v>1</v>
      </c>
      <c r="G87" s="51">
        <f t="shared" si="12"/>
        <v>14152.3</v>
      </c>
      <c r="H87" s="51">
        <f t="shared" si="13"/>
        <v>14718.392</v>
      </c>
      <c r="I87" s="50">
        <v>7453</v>
      </c>
      <c r="J87" s="51">
        <v>3538.07</v>
      </c>
      <c r="K87" s="51">
        <f t="shared" si="20"/>
        <v>3679.5928000000004</v>
      </c>
      <c r="L87" s="53">
        <v>1</v>
      </c>
      <c r="M87" s="51">
        <f t="shared" si="14"/>
        <v>3538.07</v>
      </c>
      <c r="N87" s="51">
        <f t="shared" si="15"/>
        <v>3679.5928000000004</v>
      </c>
      <c r="O87" s="50">
        <v>11880</v>
      </c>
      <c r="P87" s="51">
        <v>7076.14</v>
      </c>
      <c r="Q87" s="51">
        <f t="shared" si="21"/>
        <v>7359.1856000000007</v>
      </c>
      <c r="R87" s="53">
        <v>1</v>
      </c>
      <c r="S87" s="51">
        <f t="shared" si="16"/>
        <v>7076.14</v>
      </c>
      <c r="T87" s="51">
        <f t="shared" si="17"/>
        <v>7359.1856000000007</v>
      </c>
      <c r="U87" s="51">
        <v>3595014.83</v>
      </c>
      <c r="V87" s="52">
        <f t="shared" si="18"/>
        <v>1405560</v>
      </c>
      <c r="W87" s="69">
        <f t="shared" si="22"/>
        <v>21029474.213406004</v>
      </c>
      <c r="X87" s="72">
        <f t="shared" si="23"/>
        <v>17434459.383406006</v>
      </c>
    </row>
    <row r="88" spans="1:24" s="28" customFormat="1" ht="14.25" customHeight="1" x14ac:dyDescent="0.2">
      <c r="A88" s="14">
        <v>80</v>
      </c>
      <c r="B88" s="58" t="s">
        <v>86</v>
      </c>
      <c r="C88" s="50">
        <v>5</v>
      </c>
      <c r="D88" s="51">
        <v>14152.3</v>
      </c>
      <c r="E88" s="51">
        <f t="shared" si="19"/>
        <v>14718.392</v>
      </c>
      <c r="F88" s="54">
        <v>1</v>
      </c>
      <c r="G88" s="51">
        <f t="shared" si="12"/>
        <v>14152.3</v>
      </c>
      <c r="H88" s="51">
        <f t="shared" si="13"/>
        <v>14718.392</v>
      </c>
      <c r="I88" s="50">
        <v>918</v>
      </c>
      <c r="J88" s="51">
        <v>3538.07</v>
      </c>
      <c r="K88" s="51">
        <f t="shared" si="20"/>
        <v>3679.5928000000004</v>
      </c>
      <c r="L88" s="54">
        <v>1</v>
      </c>
      <c r="M88" s="51">
        <f t="shared" si="14"/>
        <v>3538.07</v>
      </c>
      <c r="N88" s="51">
        <f t="shared" si="15"/>
        <v>3679.5928000000004</v>
      </c>
      <c r="O88" s="50">
        <v>1918</v>
      </c>
      <c r="P88" s="51">
        <v>7076.14</v>
      </c>
      <c r="Q88" s="51">
        <f t="shared" si="21"/>
        <v>7359.1856000000007</v>
      </c>
      <c r="R88" s="54">
        <v>1</v>
      </c>
      <c r="S88" s="51">
        <f t="shared" si="16"/>
        <v>7076.14</v>
      </c>
      <c r="T88" s="51">
        <f t="shared" si="17"/>
        <v>7359.1856000000007</v>
      </c>
      <c r="U88" s="51">
        <v>152249</v>
      </c>
      <c r="V88" s="52">
        <f t="shared" si="18"/>
        <v>210273.1</v>
      </c>
      <c r="W88" s="69">
        <f t="shared" si="22"/>
        <v>3151813.2558479998</v>
      </c>
      <c r="X88" s="72">
        <f t="shared" si="23"/>
        <v>2999564.2558479998</v>
      </c>
    </row>
    <row r="89" spans="1:24" s="28" customFormat="1" ht="24.75" customHeight="1" x14ac:dyDescent="0.2">
      <c r="A89" s="14">
        <v>81</v>
      </c>
      <c r="B89" s="58" t="s">
        <v>74</v>
      </c>
      <c r="C89" s="50">
        <v>0</v>
      </c>
      <c r="D89" s="51">
        <v>14152.3</v>
      </c>
      <c r="E89" s="51">
        <f t="shared" si="19"/>
        <v>14718.392</v>
      </c>
      <c r="F89" s="54">
        <v>1.27</v>
      </c>
      <c r="G89" s="51">
        <f t="shared" si="12"/>
        <v>17973.420999999998</v>
      </c>
      <c r="H89" s="51">
        <f t="shared" si="13"/>
        <v>18692.357840000001</v>
      </c>
      <c r="I89" s="50">
        <v>300</v>
      </c>
      <c r="J89" s="51">
        <v>3538.07</v>
      </c>
      <c r="K89" s="51">
        <f t="shared" si="20"/>
        <v>3679.5928000000004</v>
      </c>
      <c r="L89" s="54">
        <v>1.27</v>
      </c>
      <c r="M89" s="51">
        <f t="shared" si="14"/>
        <v>4493.3489</v>
      </c>
      <c r="N89" s="51">
        <f t="shared" si="15"/>
        <v>4673.0828560000009</v>
      </c>
      <c r="O89" s="50">
        <v>853</v>
      </c>
      <c r="P89" s="51">
        <v>7076.14</v>
      </c>
      <c r="Q89" s="51">
        <f t="shared" si="21"/>
        <v>7359.1856000000007</v>
      </c>
      <c r="R89" s="54">
        <v>1.27</v>
      </c>
      <c r="S89" s="51">
        <f t="shared" si="16"/>
        <v>8986.6977999999999</v>
      </c>
      <c r="T89" s="51">
        <f t="shared" si="17"/>
        <v>9346.1657120000018</v>
      </c>
      <c r="U89" s="51">
        <v>1300995</v>
      </c>
      <c r="V89" s="52">
        <f t="shared" si="18"/>
        <v>113430.9</v>
      </c>
      <c r="W89" s="69">
        <f t="shared" si="22"/>
        <v>1681948.5629084401</v>
      </c>
      <c r="X89" s="72">
        <f t="shared" si="23"/>
        <v>380953.56290844013</v>
      </c>
    </row>
    <row r="90" spans="1:24" s="28" customFormat="1" ht="14.25" customHeight="1" x14ac:dyDescent="0.2">
      <c r="A90" s="14">
        <v>82</v>
      </c>
      <c r="B90" s="58" t="s">
        <v>87</v>
      </c>
      <c r="C90" s="50">
        <v>2</v>
      </c>
      <c r="D90" s="51">
        <v>14152.3</v>
      </c>
      <c r="E90" s="51">
        <f t="shared" si="19"/>
        <v>14718.392</v>
      </c>
      <c r="F90" s="54">
        <v>1.5</v>
      </c>
      <c r="G90" s="51">
        <f t="shared" si="12"/>
        <v>21228.449999999997</v>
      </c>
      <c r="H90" s="51">
        <f t="shared" si="13"/>
        <v>22077.588</v>
      </c>
      <c r="I90" s="50">
        <v>104</v>
      </c>
      <c r="J90" s="51">
        <v>3538.07</v>
      </c>
      <c r="K90" s="51">
        <f t="shared" si="20"/>
        <v>3679.5928000000004</v>
      </c>
      <c r="L90" s="54">
        <v>1.5</v>
      </c>
      <c r="M90" s="51">
        <f t="shared" si="14"/>
        <v>5307.1050000000005</v>
      </c>
      <c r="N90" s="51">
        <f t="shared" si="15"/>
        <v>5519.3892000000005</v>
      </c>
      <c r="O90" s="50">
        <v>155</v>
      </c>
      <c r="P90" s="51">
        <v>7076.14</v>
      </c>
      <c r="Q90" s="51">
        <f t="shared" si="21"/>
        <v>7359.1856000000007</v>
      </c>
      <c r="R90" s="54">
        <v>1.5</v>
      </c>
      <c r="S90" s="51">
        <f t="shared" si="16"/>
        <v>10614.210000000001</v>
      </c>
      <c r="T90" s="51">
        <f t="shared" si="17"/>
        <v>11038.778400000001</v>
      </c>
      <c r="U90" s="51">
        <v>93800</v>
      </c>
      <c r="V90" s="52">
        <f t="shared" si="18"/>
        <v>27954.400000000001</v>
      </c>
      <c r="W90" s="69">
        <f t="shared" si="22"/>
        <v>417909.055842</v>
      </c>
      <c r="X90" s="72">
        <f t="shared" si="23"/>
        <v>324109.055842</v>
      </c>
    </row>
    <row r="91" spans="1:24" s="28" customFormat="1" ht="25.5" customHeight="1" x14ac:dyDescent="0.2">
      <c r="A91" s="14">
        <v>83</v>
      </c>
      <c r="B91" s="58" t="s">
        <v>114</v>
      </c>
      <c r="C91" s="50">
        <v>20</v>
      </c>
      <c r="D91" s="51">
        <v>14152.3</v>
      </c>
      <c r="E91" s="51">
        <f t="shared" si="19"/>
        <v>14718.392</v>
      </c>
      <c r="F91" s="54">
        <v>1.5</v>
      </c>
      <c r="G91" s="51">
        <f t="shared" si="12"/>
        <v>21228.449999999997</v>
      </c>
      <c r="H91" s="51">
        <f t="shared" si="13"/>
        <v>22077.588</v>
      </c>
      <c r="I91" s="50">
        <v>3496</v>
      </c>
      <c r="J91" s="51">
        <v>3538.07</v>
      </c>
      <c r="K91" s="51">
        <f t="shared" si="20"/>
        <v>3679.5928000000004</v>
      </c>
      <c r="L91" s="54">
        <v>1.5</v>
      </c>
      <c r="M91" s="51">
        <f t="shared" si="14"/>
        <v>5307.1050000000005</v>
      </c>
      <c r="N91" s="51">
        <f t="shared" si="15"/>
        <v>5519.3892000000005</v>
      </c>
      <c r="O91" s="50">
        <v>7017</v>
      </c>
      <c r="P91" s="51">
        <v>7076.14</v>
      </c>
      <c r="Q91" s="51">
        <f t="shared" si="21"/>
        <v>7359.1856000000007</v>
      </c>
      <c r="R91" s="54">
        <v>1.5</v>
      </c>
      <c r="S91" s="51">
        <f t="shared" si="16"/>
        <v>10614.210000000001</v>
      </c>
      <c r="T91" s="51">
        <f t="shared" si="17"/>
        <v>11038.778400000001</v>
      </c>
      <c r="U91" s="51">
        <v>300000</v>
      </c>
      <c r="V91" s="52">
        <f t="shared" si="18"/>
        <v>1162919</v>
      </c>
      <c r="W91" s="69">
        <f t="shared" si="22"/>
        <v>17439285.12669</v>
      </c>
      <c r="X91" s="72">
        <f t="shared" si="23"/>
        <v>17139285.12669</v>
      </c>
    </row>
    <row r="92" spans="1:24" s="28" customFormat="1" ht="22.5" customHeight="1" x14ac:dyDescent="0.2">
      <c r="A92" s="14">
        <v>84</v>
      </c>
      <c r="B92" s="58" t="s">
        <v>75</v>
      </c>
      <c r="C92" s="50">
        <v>0</v>
      </c>
      <c r="D92" s="51">
        <v>14152.3</v>
      </c>
      <c r="E92" s="51">
        <f t="shared" si="19"/>
        <v>14718.392</v>
      </c>
      <c r="F92" s="54">
        <v>2</v>
      </c>
      <c r="G92" s="51">
        <f t="shared" si="12"/>
        <v>28304.6</v>
      </c>
      <c r="H92" s="51">
        <f t="shared" si="13"/>
        <v>29436.784</v>
      </c>
      <c r="I92" s="50">
        <v>104</v>
      </c>
      <c r="J92" s="51">
        <v>3538.07</v>
      </c>
      <c r="K92" s="51">
        <f t="shared" si="20"/>
        <v>3679.5928000000004</v>
      </c>
      <c r="L92" s="54">
        <v>2</v>
      </c>
      <c r="M92" s="51">
        <f t="shared" si="14"/>
        <v>7076.14</v>
      </c>
      <c r="N92" s="51">
        <f t="shared" si="15"/>
        <v>7359.1856000000007</v>
      </c>
      <c r="O92" s="50">
        <v>192</v>
      </c>
      <c r="P92" s="51">
        <v>7076.14</v>
      </c>
      <c r="Q92" s="51">
        <f t="shared" si="21"/>
        <v>7359.1856000000007</v>
      </c>
      <c r="R92" s="54">
        <v>2</v>
      </c>
      <c r="S92" s="51">
        <f t="shared" si="16"/>
        <v>14152.28</v>
      </c>
      <c r="T92" s="51">
        <f t="shared" si="17"/>
        <v>14718.371200000001</v>
      </c>
      <c r="U92" s="51">
        <v>243150.44</v>
      </c>
      <c r="V92" s="52">
        <f t="shared" si="18"/>
        <v>43200.4</v>
      </c>
      <c r="W92" s="69">
        <f t="shared" si="22"/>
        <v>644358.96931200009</v>
      </c>
      <c r="X92" s="72">
        <f t="shared" si="23"/>
        <v>401208.52931200009</v>
      </c>
    </row>
    <row r="93" spans="1:24" s="28" customFormat="1" ht="24" customHeight="1" x14ac:dyDescent="0.2">
      <c r="A93" s="14">
        <v>85</v>
      </c>
      <c r="B93" s="58" t="s">
        <v>115</v>
      </c>
      <c r="C93" s="50">
        <v>14</v>
      </c>
      <c r="D93" s="51">
        <v>14152.3</v>
      </c>
      <c r="E93" s="51">
        <f t="shared" si="19"/>
        <v>14718.392</v>
      </c>
      <c r="F93" s="54">
        <v>1.5</v>
      </c>
      <c r="G93" s="51">
        <f t="shared" si="12"/>
        <v>21228.449999999997</v>
      </c>
      <c r="H93" s="51">
        <f t="shared" si="13"/>
        <v>22077.588</v>
      </c>
      <c r="I93" s="50">
        <v>1334</v>
      </c>
      <c r="J93" s="51">
        <v>3538.07</v>
      </c>
      <c r="K93" s="51">
        <f t="shared" si="20"/>
        <v>3679.5928000000004</v>
      </c>
      <c r="L93" s="54">
        <v>1.5</v>
      </c>
      <c r="M93" s="51">
        <f t="shared" si="14"/>
        <v>5307.1050000000005</v>
      </c>
      <c r="N93" s="51">
        <f t="shared" si="15"/>
        <v>5519.3892000000005</v>
      </c>
      <c r="O93" s="50">
        <v>2275</v>
      </c>
      <c r="P93" s="51">
        <v>7076.14</v>
      </c>
      <c r="Q93" s="51">
        <f t="shared" si="21"/>
        <v>7359.1856000000007</v>
      </c>
      <c r="R93" s="54">
        <v>1.5</v>
      </c>
      <c r="S93" s="51">
        <f t="shared" si="16"/>
        <v>10614.210000000001</v>
      </c>
      <c r="T93" s="51">
        <f t="shared" si="17"/>
        <v>11038.778400000001</v>
      </c>
      <c r="U93" s="51">
        <v>35908.32</v>
      </c>
      <c r="V93" s="52">
        <f t="shared" si="18"/>
        <v>392197</v>
      </c>
      <c r="W93" s="69">
        <f t="shared" si="22"/>
        <v>5882416.4887920013</v>
      </c>
      <c r="X93" s="72">
        <f t="shared" si="23"/>
        <v>5846508.168792001</v>
      </c>
    </row>
    <row r="94" spans="1:24" s="28" customFormat="1" ht="14.25" customHeight="1" x14ac:dyDescent="0.2">
      <c r="A94" s="30">
        <v>86</v>
      </c>
      <c r="B94" s="58" t="s">
        <v>116</v>
      </c>
      <c r="C94" s="50">
        <v>26</v>
      </c>
      <c r="D94" s="51">
        <v>14152.3</v>
      </c>
      <c r="E94" s="51">
        <f t="shared" si="19"/>
        <v>14718.392</v>
      </c>
      <c r="F94" s="54">
        <v>1.4</v>
      </c>
      <c r="G94" s="51">
        <f t="shared" si="12"/>
        <v>19813.219999999998</v>
      </c>
      <c r="H94" s="51">
        <f t="shared" si="13"/>
        <v>20605.748799999998</v>
      </c>
      <c r="I94" s="50">
        <v>6</v>
      </c>
      <c r="J94" s="51">
        <v>3538.07</v>
      </c>
      <c r="K94" s="51">
        <f t="shared" si="20"/>
        <v>3679.5928000000004</v>
      </c>
      <c r="L94" s="54">
        <v>1.4</v>
      </c>
      <c r="M94" s="51">
        <f t="shared" si="14"/>
        <v>4953.2979999999998</v>
      </c>
      <c r="N94" s="51">
        <f t="shared" si="15"/>
        <v>5151.4299200000005</v>
      </c>
      <c r="O94" s="50">
        <v>6</v>
      </c>
      <c r="P94" s="51">
        <v>7076.14</v>
      </c>
      <c r="Q94" s="51">
        <f t="shared" si="21"/>
        <v>7359.1856000000007</v>
      </c>
      <c r="R94" s="54">
        <v>1.4</v>
      </c>
      <c r="S94" s="51">
        <f t="shared" si="16"/>
        <v>9906.5959999999995</v>
      </c>
      <c r="T94" s="51">
        <f t="shared" si="17"/>
        <v>10302.859840000001</v>
      </c>
      <c r="U94" s="51">
        <v>0</v>
      </c>
      <c r="V94" s="52">
        <f t="shared" si="18"/>
        <v>7517.5</v>
      </c>
      <c r="W94" s="69">
        <f t="shared" si="22"/>
        <v>112762.95547440001</v>
      </c>
      <c r="X94" s="72">
        <f t="shared" si="23"/>
        <v>112762.95547440001</v>
      </c>
    </row>
    <row r="95" spans="1:24" s="28" customFormat="1" x14ac:dyDescent="0.2">
      <c r="C95" s="29"/>
      <c r="I95" s="29"/>
      <c r="J95" s="29"/>
      <c r="O95" s="29"/>
    </row>
    <row r="96" spans="1:24" s="28" customFormat="1" x14ac:dyDescent="0.2">
      <c r="C96" s="29"/>
      <c r="I96" s="29"/>
      <c r="J96" s="29"/>
      <c r="O96" s="29"/>
    </row>
    <row r="97" spans="3:15" s="28" customFormat="1" x14ac:dyDescent="0.2">
      <c r="C97" s="29"/>
      <c r="I97" s="29"/>
      <c r="J97" s="29"/>
      <c r="O97" s="29"/>
    </row>
    <row r="98" spans="3:15" s="28" customFormat="1" x14ac:dyDescent="0.2">
      <c r="C98" s="29"/>
      <c r="I98" s="29"/>
      <c r="J98" s="29"/>
      <c r="O98" s="29"/>
    </row>
    <row r="99" spans="3:15" s="28" customFormat="1" x14ac:dyDescent="0.2">
      <c r="C99" s="29"/>
      <c r="I99" s="29"/>
      <c r="J99" s="29"/>
      <c r="O99" s="29"/>
    </row>
    <row r="100" spans="3:15" s="28" customFormat="1" x14ac:dyDescent="0.2">
      <c r="C100" s="29"/>
      <c r="I100" s="29"/>
      <c r="J100" s="29"/>
      <c r="O100" s="29"/>
    </row>
    <row r="101" spans="3:15" s="28" customFormat="1" x14ac:dyDescent="0.2">
      <c r="C101" s="29"/>
      <c r="I101" s="29"/>
      <c r="J101" s="29"/>
      <c r="O101" s="29"/>
    </row>
    <row r="102" spans="3:15" s="28" customFormat="1" x14ac:dyDescent="0.2">
      <c r="C102" s="29"/>
      <c r="I102" s="29"/>
      <c r="J102" s="29"/>
      <c r="O102" s="29"/>
    </row>
    <row r="103" spans="3:15" s="28" customFormat="1" x14ac:dyDescent="0.2">
      <c r="C103" s="29"/>
      <c r="I103" s="29"/>
      <c r="J103" s="29"/>
      <c r="O103" s="29"/>
    </row>
    <row r="104" spans="3:15" s="28" customFormat="1" x14ac:dyDescent="0.2">
      <c r="C104" s="29"/>
      <c r="I104" s="29"/>
      <c r="J104" s="29"/>
      <c r="O104" s="29"/>
    </row>
    <row r="105" spans="3:15" s="28" customFormat="1" x14ac:dyDescent="0.2">
      <c r="C105" s="29"/>
      <c r="I105" s="29"/>
      <c r="J105" s="29"/>
      <c r="O105" s="29"/>
    </row>
    <row r="106" spans="3:15" s="28" customFormat="1" x14ac:dyDescent="0.2">
      <c r="C106" s="29"/>
      <c r="I106" s="29"/>
      <c r="J106" s="29"/>
      <c r="O106" s="29"/>
    </row>
    <row r="107" spans="3:15" s="28" customFormat="1" x14ac:dyDescent="0.2">
      <c r="C107" s="29"/>
      <c r="I107" s="29"/>
      <c r="J107" s="29"/>
      <c r="O107" s="29"/>
    </row>
    <row r="108" spans="3:15" s="28" customFormat="1" x14ac:dyDescent="0.2">
      <c r="C108" s="29"/>
      <c r="I108" s="29"/>
      <c r="J108" s="29"/>
      <c r="O108" s="29"/>
    </row>
    <row r="109" spans="3:15" s="28" customFormat="1" x14ac:dyDescent="0.2">
      <c r="C109" s="29"/>
      <c r="I109" s="29"/>
      <c r="J109" s="29"/>
      <c r="O109" s="29"/>
    </row>
    <row r="110" spans="3:15" s="28" customFormat="1" x14ac:dyDescent="0.2">
      <c r="C110" s="29"/>
      <c r="I110" s="29"/>
      <c r="J110" s="29"/>
      <c r="O110" s="29"/>
    </row>
    <row r="111" spans="3:15" s="28" customFormat="1" x14ac:dyDescent="0.2">
      <c r="C111" s="29"/>
      <c r="I111" s="29"/>
      <c r="J111" s="29"/>
      <c r="O111" s="29"/>
    </row>
    <row r="112" spans="3:15" s="28" customFormat="1" x14ac:dyDescent="0.2">
      <c r="C112" s="29"/>
      <c r="I112" s="29"/>
      <c r="J112" s="29"/>
      <c r="O112" s="29"/>
    </row>
    <row r="113" spans="3:15" s="28" customFormat="1" x14ac:dyDescent="0.2">
      <c r="C113" s="29"/>
      <c r="I113" s="29"/>
      <c r="J113" s="29"/>
      <c r="O113" s="29"/>
    </row>
    <row r="114" spans="3:15" s="28" customFormat="1" x14ac:dyDescent="0.2">
      <c r="C114" s="29"/>
      <c r="I114" s="29"/>
      <c r="J114" s="29"/>
      <c r="O114" s="29"/>
    </row>
    <row r="115" spans="3:15" s="28" customFormat="1" x14ac:dyDescent="0.2">
      <c r="C115" s="29"/>
      <c r="I115" s="29"/>
      <c r="J115" s="29"/>
      <c r="O115" s="29"/>
    </row>
    <row r="116" spans="3:15" s="28" customFormat="1" x14ac:dyDescent="0.2">
      <c r="C116" s="29"/>
      <c r="I116" s="29"/>
      <c r="J116" s="29"/>
      <c r="O116" s="29"/>
    </row>
    <row r="117" spans="3:15" s="28" customFormat="1" x14ac:dyDescent="0.2">
      <c r="C117" s="29"/>
      <c r="I117" s="29"/>
      <c r="J117" s="29"/>
      <c r="O117" s="29"/>
    </row>
    <row r="118" spans="3:15" s="28" customFormat="1" x14ac:dyDescent="0.2">
      <c r="C118" s="29"/>
      <c r="I118" s="29"/>
      <c r="J118" s="29"/>
      <c r="O118" s="29"/>
    </row>
    <row r="119" spans="3:15" s="28" customFormat="1" x14ac:dyDescent="0.2">
      <c r="C119" s="29"/>
      <c r="I119" s="29"/>
      <c r="J119" s="29"/>
      <c r="O119" s="29"/>
    </row>
    <row r="120" spans="3:15" s="28" customFormat="1" x14ac:dyDescent="0.2">
      <c r="C120" s="29"/>
      <c r="I120" s="29"/>
      <c r="J120" s="29"/>
      <c r="O120" s="29"/>
    </row>
    <row r="121" spans="3:15" s="28" customFormat="1" x14ac:dyDescent="0.2">
      <c r="C121" s="29"/>
      <c r="I121" s="29"/>
      <c r="J121" s="29"/>
      <c r="O121" s="29"/>
    </row>
    <row r="122" spans="3:15" s="28" customFormat="1" x14ac:dyDescent="0.2">
      <c r="C122" s="29"/>
      <c r="I122" s="29"/>
      <c r="J122" s="29"/>
      <c r="O122" s="29"/>
    </row>
    <row r="123" spans="3:15" s="28" customFormat="1" x14ac:dyDescent="0.2">
      <c r="C123" s="29"/>
      <c r="I123" s="29"/>
      <c r="J123" s="29"/>
      <c r="O123" s="29"/>
    </row>
    <row r="124" spans="3:15" s="28" customFormat="1" x14ac:dyDescent="0.2">
      <c r="C124" s="29"/>
      <c r="I124" s="29"/>
      <c r="J124" s="29"/>
      <c r="O124" s="29"/>
    </row>
    <row r="125" spans="3:15" s="28" customFormat="1" x14ac:dyDescent="0.2">
      <c r="C125" s="29"/>
      <c r="I125" s="29"/>
      <c r="J125" s="29"/>
      <c r="O125" s="29"/>
    </row>
    <row r="126" spans="3:15" s="28" customFormat="1" x14ac:dyDescent="0.2">
      <c r="C126" s="29"/>
      <c r="I126" s="29"/>
      <c r="J126" s="29"/>
      <c r="O126" s="29"/>
    </row>
    <row r="127" spans="3:15" s="28" customFormat="1" x14ac:dyDescent="0.2">
      <c r="C127" s="29"/>
      <c r="I127" s="29"/>
      <c r="J127" s="29"/>
      <c r="O127" s="29"/>
    </row>
    <row r="128" spans="3:15" s="28" customFormat="1" x14ac:dyDescent="0.2">
      <c r="C128" s="29"/>
      <c r="I128" s="29"/>
      <c r="J128" s="29"/>
      <c r="O128" s="29"/>
    </row>
    <row r="129" spans="3:15" s="28" customFormat="1" x14ac:dyDescent="0.2">
      <c r="C129" s="29"/>
      <c r="I129" s="29"/>
      <c r="J129" s="29"/>
      <c r="O129" s="29"/>
    </row>
    <row r="130" spans="3:15" s="28" customFormat="1" x14ac:dyDescent="0.2">
      <c r="C130" s="29"/>
      <c r="I130" s="29"/>
      <c r="J130" s="29"/>
      <c r="O130" s="29"/>
    </row>
    <row r="131" spans="3:15" s="28" customFormat="1" x14ac:dyDescent="0.2">
      <c r="C131" s="29"/>
      <c r="I131" s="29"/>
      <c r="J131" s="29"/>
      <c r="O131" s="29"/>
    </row>
    <row r="132" spans="3:15" s="28" customFormat="1" x14ac:dyDescent="0.2">
      <c r="C132" s="29"/>
      <c r="I132" s="29"/>
      <c r="J132" s="29"/>
      <c r="O132" s="29"/>
    </row>
    <row r="133" spans="3:15" s="28" customFormat="1" x14ac:dyDescent="0.2">
      <c r="C133" s="29"/>
      <c r="I133" s="29"/>
      <c r="J133" s="29"/>
      <c r="O133" s="29"/>
    </row>
    <row r="134" spans="3:15" s="28" customFormat="1" x14ac:dyDescent="0.2">
      <c r="C134" s="29"/>
      <c r="I134" s="29"/>
      <c r="J134" s="29"/>
      <c r="O134" s="29"/>
    </row>
    <row r="135" spans="3:15" s="28" customFormat="1" x14ac:dyDescent="0.2">
      <c r="C135" s="29"/>
      <c r="I135" s="29"/>
      <c r="J135" s="29"/>
      <c r="O135" s="29"/>
    </row>
    <row r="136" spans="3:15" s="28" customFormat="1" x14ac:dyDescent="0.2">
      <c r="C136" s="29"/>
      <c r="I136" s="29"/>
      <c r="J136" s="29"/>
      <c r="O136" s="29"/>
    </row>
    <row r="137" spans="3:15" s="28" customFormat="1" x14ac:dyDescent="0.2">
      <c r="C137" s="29"/>
      <c r="I137" s="29"/>
      <c r="J137" s="29"/>
      <c r="O137" s="29"/>
    </row>
    <row r="138" spans="3:15" s="28" customFormat="1" x14ac:dyDescent="0.2">
      <c r="C138" s="29"/>
      <c r="I138" s="29"/>
      <c r="J138" s="29"/>
      <c r="O138" s="29"/>
    </row>
    <row r="139" spans="3:15" s="28" customFormat="1" x14ac:dyDescent="0.2">
      <c r="C139" s="29"/>
      <c r="I139" s="29"/>
      <c r="J139" s="29"/>
      <c r="O139" s="29"/>
    </row>
    <row r="140" spans="3:15" s="28" customFormat="1" x14ac:dyDescent="0.2">
      <c r="C140" s="29"/>
      <c r="I140" s="29"/>
      <c r="J140" s="29"/>
      <c r="O140" s="29"/>
    </row>
    <row r="141" spans="3:15" s="28" customFormat="1" x14ac:dyDescent="0.2">
      <c r="C141" s="29"/>
      <c r="I141" s="29"/>
      <c r="J141" s="29"/>
      <c r="O141" s="29"/>
    </row>
    <row r="142" spans="3:15" s="28" customFormat="1" x14ac:dyDescent="0.2">
      <c r="C142" s="29"/>
      <c r="I142" s="29"/>
      <c r="J142" s="29"/>
      <c r="O142" s="29"/>
    </row>
    <row r="143" spans="3:15" s="28" customFormat="1" x14ac:dyDescent="0.2">
      <c r="C143" s="29"/>
      <c r="I143" s="29"/>
      <c r="J143" s="29"/>
      <c r="O143" s="29"/>
    </row>
    <row r="144" spans="3:15" s="28" customFormat="1" x14ac:dyDescent="0.2">
      <c r="C144" s="29"/>
      <c r="I144" s="29"/>
      <c r="J144" s="29"/>
      <c r="O144" s="29"/>
    </row>
    <row r="145" spans="3:15" s="28" customFormat="1" x14ac:dyDescent="0.2">
      <c r="C145" s="29"/>
      <c r="I145" s="29"/>
      <c r="J145" s="29"/>
      <c r="O145" s="29"/>
    </row>
    <row r="146" spans="3:15" s="28" customFormat="1" x14ac:dyDescent="0.2">
      <c r="C146" s="29"/>
      <c r="I146" s="29"/>
      <c r="J146" s="29"/>
      <c r="O146" s="29"/>
    </row>
    <row r="147" spans="3:15" s="28" customFormat="1" x14ac:dyDescent="0.2">
      <c r="C147" s="29"/>
      <c r="I147" s="29"/>
      <c r="J147" s="29"/>
      <c r="O147" s="29"/>
    </row>
    <row r="148" spans="3:15" s="28" customFormat="1" x14ac:dyDescent="0.2">
      <c r="C148" s="29"/>
      <c r="I148" s="29"/>
      <c r="J148" s="29"/>
      <c r="O148" s="29"/>
    </row>
    <row r="149" spans="3:15" s="28" customFormat="1" x14ac:dyDescent="0.2">
      <c r="C149" s="29"/>
      <c r="I149" s="29"/>
      <c r="J149" s="29"/>
      <c r="O149" s="29"/>
    </row>
    <row r="150" spans="3:15" s="28" customFormat="1" x14ac:dyDescent="0.2">
      <c r="C150" s="29"/>
      <c r="I150" s="29"/>
      <c r="J150" s="29"/>
      <c r="O150" s="29"/>
    </row>
    <row r="151" spans="3:15" s="28" customFormat="1" x14ac:dyDescent="0.2">
      <c r="C151" s="29"/>
      <c r="I151" s="29"/>
      <c r="J151" s="29"/>
      <c r="O151" s="29"/>
    </row>
    <row r="152" spans="3:15" s="28" customFormat="1" x14ac:dyDescent="0.2">
      <c r="C152" s="29"/>
      <c r="I152" s="29"/>
      <c r="J152" s="29"/>
      <c r="O152" s="29"/>
    </row>
    <row r="153" spans="3:15" s="28" customFormat="1" x14ac:dyDescent="0.2">
      <c r="C153" s="29"/>
      <c r="I153" s="29"/>
      <c r="J153" s="29"/>
      <c r="O153" s="29"/>
    </row>
    <row r="154" spans="3:15" s="28" customFormat="1" x14ac:dyDescent="0.2">
      <c r="C154" s="29"/>
      <c r="I154" s="29"/>
      <c r="J154" s="29"/>
      <c r="O154" s="29"/>
    </row>
    <row r="155" spans="3:15" s="28" customFormat="1" x14ac:dyDescent="0.2">
      <c r="C155" s="29"/>
      <c r="I155" s="29"/>
      <c r="J155" s="29"/>
      <c r="O155" s="29"/>
    </row>
    <row r="156" spans="3:15" s="28" customFormat="1" x14ac:dyDescent="0.2">
      <c r="C156" s="29"/>
      <c r="I156" s="29"/>
      <c r="J156" s="29"/>
      <c r="O156" s="29"/>
    </row>
    <row r="157" spans="3:15" s="28" customFormat="1" x14ac:dyDescent="0.2">
      <c r="C157" s="29"/>
      <c r="I157" s="29"/>
      <c r="J157" s="29"/>
      <c r="O157" s="29"/>
    </row>
    <row r="158" spans="3:15" s="28" customFormat="1" x14ac:dyDescent="0.2">
      <c r="C158" s="29"/>
      <c r="I158" s="29"/>
      <c r="J158" s="29"/>
      <c r="O158" s="29"/>
    </row>
    <row r="159" spans="3:15" s="28" customFormat="1" x14ac:dyDescent="0.2">
      <c r="C159" s="29"/>
      <c r="I159" s="29"/>
      <c r="J159" s="29"/>
      <c r="O159" s="29"/>
    </row>
    <row r="160" spans="3:15" s="28" customFormat="1" x14ac:dyDescent="0.2">
      <c r="C160" s="29"/>
      <c r="I160" s="29"/>
      <c r="J160" s="29"/>
      <c r="O160" s="29"/>
    </row>
    <row r="161" spans="3:15" s="28" customFormat="1" x14ac:dyDescent="0.2">
      <c r="C161" s="29"/>
      <c r="I161" s="29"/>
      <c r="J161" s="29"/>
      <c r="O161" s="29"/>
    </row>
    <row r="162" spans="3:15" s="28" customFormat="1" x14ac:dyDescent="0.2">
      <c r="C162" s="29"/>
      <c r="I162" s="29"/>
      <c r="J162" s="29"/>
      <c r="O162" s="29"/>
    </row>
    <row r="163" spans="3:15" s="28" customFormat="1" x14ac:dyDescent="0.2">
      <c r="C163" s="29"/>
      <c r="I163" s="29"/>
      <c r="J163" s="29"/>
      <c r="O163" s="29"/>
    </row>
    <row r="164" spans="3:15" s="28" customFormat="1" x14ac:dyDescent="0.2">
      <c r="C164" s="29"/>
      <c r="I164" s="29"/>
      <c r="J164" s="29"/>
      <c r="O164" s="29"/>
    </row>
    <row r="165" spans="3:15" s="28" customFormat="1" x14ac:dyDescent="0.2">
      <c r="C165" s="29"/>
      <c r="I165" s="29"/>
      <c r="J165" s="29"/>
      <c r="O165" s="29"/>
    </row>
    <row r="166" spans="3:15" s="28" customFormat="1" x14ac:dyDescent="0.2">
      <c r="C166" s="29"/>
      <c r="I166" s="29"/>
      <c r="J166" s="29"/>
      <c r="O166" s="29"/>
    </row>
    <row r="167" spans="3:15" s="28" customFormat="1" x14ac:dyDescent="0.2">
      <c r="C167" s="29"/>
      <c r="I167" s="29"/>
      <c r="J167" s="29"/>
      <c r="O167" s="29"/>
    </row>
    <row r="168" spans="3:15" s="28" customFormat="1" x14ac:dyDescent="0.2">
      <c r="C168" s="29"/>
      <c r="I168" s="29"/>
      <c r="J168" s="29"/>
      <c r="O168" s="29"/>
    </row>
    <row r="169" spans="3:15" s="28" customFormat="1" x14ac:dyDescent="0.2">
      <c r="C169" s="29"/>
      <c r="I169" s="29"/>
      <c r="J169" s="29"/>
      <c r="O169" s="29"/>
    </row>
    <row r="170" spans="3:15" s="28" customFormat="1" x14ac:dyDescent="0.2">
      <c r="C170" s="29"/>
      <c r="I170" s="29"/>
      <c r="J170" s="29"/>
      <c r="O170" s="29"/>
    </row>
    <row r="171" spans="3:15" s="28" customFormat="1" x14ac:dyDescent="0.2">
      <c r="C171" s="29"/>
      <c r="I171" s="29"/>
      <c r="J171" s="29"/>
      <c r="O171" s="29"/>
    </row>
    <row r="172" spans="3:15" s="28" customFormat="1" x14ac:dyDescent="0.2">
      <c r="C172" s="29"/>
      <c r="I172" s="29"/>
      <c r="J172" s="29"/>
      <c r="O172" s="29"/>
    </row>
    <row r="173" spans="3:15" s="28" customFormat="1" x14ac:dyDescent="0.2">
      <c r="C173" s="29"/>
      <c r="I173" s="29"/>
      <c r="J173" s="29"/>
      <c r="O173" s="29"/>
    </row>
    <row r="174" spans="3:15" s="28" customFormat="1" x14ac:dyDescent="0.2">
      <c r="C174" s="29"/>
      <c r="I174" s="29"/>
      <c r="J174" s="29"/>
      <c r="O174" s="29"/>
    </row>
    <row r="175" spans="3:15" s="28" customFormat="1" x14ac:dyDescent="0.2">
      <c r="C175" s="29"/>
      <c r="I175" s="29"/>
      <c r="J175" s="29"/>
      <c r="O175" s="29"/>
    </row>
    <row r="176" spans="3:15" s="28" customFormat="1" x14ac:dyDescent="0.2">
      <c r="C176" s="29"/>
      <c r="I176" s="29"/>
      <c r="J176" s="29"/>
      <c r="O176" s="29"/>
    </row>
    <row r="177" spans="3:15" s="28" customFormat="1" x14ac:dyDescent="0.2">
      <c r="C177" s="29"/>
      <c r="I177" s="29"/>
      <c r="J177" s="29"/>
      <c r="O177" s="29"/>
    </row>
    <row r="178" spans="3:15" s="28" customFormat="1" x14ac:dyDescent="0.2">
      <c r="C178" s="29"/>
      <c r="I178" s="29"/>
      <c r="J178" s="29"/>
      <c r="O178" s="29"/>
    </row>
    <row r="179" spans="3:15" s="28" customFormat="1" x14ac:dyDescent="0.2">
      <c r="C179" s="29"/>
      <c r="I179" s="29"/>
      <c r="J179" s="29"/>
      <c r="O179" s="29"/>
    </row>
    <row r="180" spans="3:15" s="28" customFormat="1" x14ac:dyDescent="0.2">
      <c r="C180" s="29"/>
      <c r="I180" s="29"/>
      <c r="J180" s="29"/>
      <c r="O180" s="29"/>
    </row>
    <row r="181" spans="3:15" s="28" customFormat="1" x14ac:dyDescent="0.2">
      <c r="C181" s="29"/>
      <c r="I181" s="29"/>
      <c r="J181" s="29"/>
      <c r="O181" s="29"/>
    </row>
    <row r="182" spans="3:15" s="28" customFormat="1" x14ac:dyDescent="0.2">
      <c r="C182" s="29"/>
      <c r="I182" s="29"/>
      <c r="J182" s="29"/>
      <c r="O182" s="29"/>
    </row>
    <row r="183" spans="3:15" s="28" customFormat="1" x14ac:dyDescent="0.2">
      <c r="C183" s="29"/>
      <c r="I183" s="29"/>
      <c r="J183" s="29"/>
      <c r="O183" s="29"/>
    </row>
    <row r="184" spans="3:15" s="28" customFormat="1" x14ac:dyDescent="0.2">
      <c r="C184" s="29"/>
      <c r="I184" s="29"/>
      <c r="J184" s="29"/>
      <c r="O184" s="29"/>
    </row>
    <row r="185" spans="3:15" s="28" customFormat="1" x14ac:dyDescent="0.2">
      <c r="C185" s="29"/>
      <c r="I185" s="29"/>
      <c r="J185" s="29"/>
      <c r="O185" s="29"/>
    </row>
    <row r="186" spans="3:15" s="28" customFormat="1" x14ac:dyDescent="0.2">
      <c r="C186" s="29"/>
      <c r="I186" s="29"/>
      <c r="J186" s="29"/>
      <c r="O186" s="29"/>
    </row>
    <row r="187" spans="3:15" s="28" customFormat="1" x14ac:dyDescent="0.2">
      <c r="C187" s="29"/>
      <c r="I187" s="29"/>
      <c r="J187" s="29"/>
      <c r="O187" s="29"/>
    </row>
    <row r="188" spans="3:15" s="28" customFormat="1" x14ac:dyDescent="0.2">
      <c r="C188" s="29"/>
      <c r="I188" s="29"/>
      <c r="J188" s="29"/>
      <c r="O188" s="29"/>
    </row>
    <row r="189" spans="3:15" s="28" customFormat="1" x14ac:dyDescent="0.2">
      <c r="C189" s="29"/>
      <c r="I189" s="29"/>
      <c r="J189" s="29"/>
      <c r="O189" s="29"/>
    </row>
    <row r="190" spans="3:15" s="28" customFormat="1" x14ac:dyDescent="0.2">
      <c r="C190" s="29"/>
      <c r="I190" s="29"/>
      <c r="J190" s="29"/>
      <c r="O190" s="29"/>
    </row>
    <row r="191" spans="3:15" s="28" customFormat="1" x14ac:dyDescent="0.2">
      <c r="C191" s="29"/>
      <c r="I191" s="29"/>
      <c r="J191" s="29"/>
      <c r="O191" s="29"/>
    </row>
    <row r="192" spans="3:15" s="28" customFormat="1" x14ac:dyDescent="0.2">
      <c r="C192" s="29"/>
      <c r="I192" s="29"/>
      <c r="J192" s="29"/>
      <c r="O192" s="29"/>
    </row>
    <row r="193" spans="3:15" s="28" customFormat="1" x14ac:dyDescent="0.2">
      <c r="C193" s="29"/>
      <c r="I193" s="29"/>
      <c r="J193" s="29"/>
      <c r="O193" s="29"/>
    </row>
    <row r="194" spans="3:15" s="28" customFormat="1" x14ac:dyDescent="0.2">
      <c r="C194" s="29"/>
      <c r="I194" s="29"/>
      <c r="J194" s="29"/>
      <c r="O194" s="29"/>
    </row>
    <row r="195" spans="3:15" s="28" customFormat="1" x14ac:dyDescent="0.2">
      <c r="C195" s="29"/>
      <c r="I195" s="29"/>
      <c r="J195" s="29"/>
      <c r="O195" s="29"/>
    </row>
    <row r="196" spans="3:15" s="28" customFormat="1" x14ac:dyDescent="0.2">
      <c r="C196" s="29"/>
      <c r="I196" s="29"/>
      <c r="J196" s="29"/>
      <c r="O196" s="29"/>
    </row>
    <row r="197" spans="3:15" s="28" customFormat="1" x14ac:dyDescent="0.2">
      <c r="C197" s="29"/>
      <c r="I197" s="29"/>
      <c r="J197" s="29"/>
      <c r="O197" s="29"/>
    </row>
    <row r="198" spans="3:15" s="28" customFormat="1" x14ac:dyDescent="0.2">
      <c r="C198" s="29"/>
      <c r="I198" s="29"/>
      <c r="J198" s="29"/>
      <c r="O198" s="29"/>
    </row>
    <row r="199" spans="3:15" s="28" customFormat="1" x14ac:dyDescent="0.2">
      <c r="C199" s="29"/>
      <c r="I199" s="29"/>
      <c r="J199" s="29"/>
      <c r="O199" s="29"/>
    </row>
    <row r="200" spans="3:15" s="28" customFormat="1" x14ac:dyDescent="0.2">
      <c r="C200" s="29"/>
      <c r="I200" s="29"/>
      <c r="J200" s="29"/>
      <c r="O200" s="29"/>
    </row>
    <row r="201" spans="3:15" s="28" customFormat="1" x14ac:dyDescent="0.2">
      <c r="C201" s="29"/>
      <c r="I201" s="29"/>
      <c r="J201" s="29"/>
      <c r="O201" s="29"/>
    </row>
    <row r="202" spans="3:15" s="28" customFormat="1" x14ac:dyDescent="0.2">
      <c r="C202" s="29"/>
      <c r="I202" s="29"/>
      <c r="J202" s="29"/>
      <c r="O202" s="29"/>
    </row>
    <row r="203" spans="3:15" s="28" customFormat="1" x14ac:dyDescent="0.2">
      <c r="C203" s="29"/>
      <c r="I203" s="29"/>
      <c r="J203" s="29"/>
      <c r="O203" s="29"/>
    </row>
    <row r="204" spans="3:15" s="28" customFormat="1" x14ac:dyDescent="0.2">
      <c r="C204" s="29"/>
      <c r="I204" s="29"/>
      <c r="J204" s="29"/>
      <c r="O204" s="29"/>
    </row>
    <row r="205" spans="3:15" s="28" customFormat="1" x14ac:dyDescent="0.2">
      <c r="C205" s="29"/>
      <c r="I205" s="29"/>
      <c r="J205" s="29"/>
      <c r="O205" s="29"/>
    </row>
    <row r="206" spans="3:15" s="28" customFormat="1" x14ac:dyDescent="0.2">
      <c r="C206" s="29"/>
      <c r="I206" s="29"/>
      <c r="J206" s="29"/>
      <c r="O206" s="29"/>
    </row>
    <row r="207" spans="3:15" s="28" customFormat="1" x14ac:dyDescent="0.2">
      <c r="C207" s="29"/>
      <c r="I207" s="29"/>
      <c r="J207" s="29"/>
      <c r="O207" s="29"/>
    </row>
    <row r="208" spans="3:15" s="28" customFormat="1" x14ac:dyDescent="0.2">
      <c r="C208" s="29"/>
      <c r="I208" s="29"/>
      <c r="J208" s="29"/>
      <c r="O208" s="29"/>
    </row>
    <row r="209" spans="3:15" s="28" customFormat="1" x14ac:dyDescent="0.2">
      <c r="C209" s="29"/>
      <c r="I209" s="29"/>
      <c r="J209" s="29"/>
      <c r="O209" s="29"/>
    </row>
    <row r="210" spans="3:15" s="28" customFormat="1" x14ac:dyDescent="0.2">
      <c r="C210" s="29"/>
      <c r="I210" s="29"/>
      <c r="J210" s="29"/>
      <c r="O210" s="29"/>
    </row>
    <row r="211" spans="3:15" s="28" customFormat="1" x14ac:dyDescent="0.2">
      <c r="C211" s="29"/>
      <c r="I211" s="29"/>
      <c r="J211" s="29"/>
      <c r="O211" s="29"/>
    </row>
    <row r="212" spans="3:15" s="28" customFormat="1" x14ac:dyDescent="0.2">
      <c r="C212" s="29"/>
      <c r="I212" s="29"/>
      <c r="J212" s="29"/>
      <c r="O212" s="29"/>
    </row>
    <row r="213" spans="3:15" s="28" customFormat="1" x14ac:dyDescent="0.2">
      <c r="C213" s="29"/>
      <c r="I213" s="29"/>
      <c r="J213" s="29"/>
      <c r="O213" s="29"/>
    </row>
    <row r="214" spans="3:15" s="28" customFormat="1" x14ac:dyDescent="0.2">
      <c r="C214" s="29"/>
      <c r="I214" s="29"/>
      <c r="J214" s="29"/>
      <c r="O214" s="29"/>
    </row>
    <row r="215" spans="3:15" s="28" customFormat="1" x14ac:dyDescent="0.2">
      <c r="C215" s="29"/>
      <c r="I215" s="29"/>
      <c r="J215" s="29"/>
      <c r="O215" s="29"/>
    </row>
    <row r="216" spans="3:15" s="28" customFormat="1" x14ac:dyDescent="0.2">
      <c r="C216" s="29"/>
      <c r="I216" s="29"/>
      <c r="J216" s="29"/>
      <c r="O216" s="29"/>
    </row>
    <row r="217" spans="3:15" s="28" customFormat="1" x14ac:dyDescent="0.2">
      <c r="C217" s="29"/>
      <c r="I217" s="29"/>
      <c r="J217" s="29"/>
      <c r="O217" s="29"/>
    </row>
    <row r="218" spans="3:15" s="28" customFormat="1" x14ac:dyDescent="0.2">
      <c r="C218" s="29"/>
      <c r="I218" s="29"/>
      <c r="J218" s="29"/>
      <c r="O218" s="29"/>
    </row>
    <row r="219" spans="3:15" s="28" customFormat="1" x14ac:dyDescent="0.2">
      <c r="C219" s="29"/>
      <c r="I219" s="29"/>
      <c r="J219" s="29"/>
      <c r="O219" s="29"/>
    </row>
    <row r="220" spans="3:15" s="28" customFormat="1" x14ac:dyDescent="0.2">
      <c r="C220" s="29"/>
      <c r="I220" s="29"/>
      <c r="J220" s="29"/>
      <c r="O220" s="29"/>
    </row>
    <row r="221" spans="3:15" s="28" customFormat="1" x14ac:dyDescent="0.2">
      <c r="C221" s="29"/>
      <c r="I221" s="29"/>
      <c r="J221" s="29"/>
      <c r="O221" s="29"/>
    </row>
    <row r="222" spans="3:15" s="28" customFormat="1" x14ac:dyDescent="0.2">
      <c r="C222" s="29"/>
      <c r="I222" s="29"/>
      <c r="J222" s="29"/>
      <c r="O222" s="29"/>
    </row>
    <row r="223" spans="3:15" s="28" customFormat="1" x14ac:dyDescent="0.2">
      <c r="C223" s="29"/>
      <c r="I223" s="29"/>
      <c r="J223" s="29"/>
      <c r="O223" s="29"/>
    </row>
    <row r="224" spans="3:15" s="28" customFormat="1" x14ac:dyDescent="0.2">
      <c r="C224" s="29"/>
      <c r="I224" s="29"/>
      <c r="J224" s="29"/>
      <c r="O224" s="29"/>
    </row>
    <row r="225" spans="3:15" s="28" customFormat="1" x14ac:dyDescent="0.2">
      <c r="C225" s="29"/>
      <c r="I225" s="29"/>
      <c r="J225" s="29"/>
      <c r="O225" s="29"/>
    </row>
    <row r="226" spans="3:15" s="28" customFormat="1" x14ac:dyDescent="0.2">
      <c r="C226" s="29"/>
      <c r="I226" s="29"/>
      <c r="J226" s="29"/>
      <c r="O226" s="29"/>
    </row>
    <row r="227" spans="3:15" s="28" customFormat="1" x14ac:dyDescent="0.2">
      <c r="C227" s="29"/>
      <c r="I227" s="29"/>
      <c r="J227" s="29"/>
      <c r="O227" s="29"/>
    </row>
    <row r="228" spans="3:15" s="28" customFormat="1" x14ac:dyDescent="0.2">
      <c r="C228" s="29"/>
      <c r="I228" s="29"/>
      <c r="J228" s="29"/>
      <c r="O228" s="29"/>
    </row>
    <row r="229" spans="3:15" s="28" customFormat="1" x14ac:dyDescent="0.2">
      <c r="C229" s="29"/>
      <c r="I229" s="29"/>
      <c r="J229" s="29"/>
      <c r="O229" s="29"/>
    </row>
    <row r="230" spans="3:15" s="28" customFormat="1" x14ac:dyDescent="0.2">
      <c r="C230" s="29"/>
      <c r="I230" s="29"/>
      <c r="J230" s="29"/>
      <c r="O230" s="29"/>
    </row>
    <row r="231" spans="3:15" s="28" customFormat="1" x14ac:dyDescent="0.2">
      <c r="C231" s="29"/>
      <c r="I231" s="29"/>
      <c r="J231" s="29"/>
      <c r="O231" s="29"/>
    </row>
    <row r="232" spans="3:15" s="28" customFormat="1" x14ac:dyDescent="0.2">
      <c r="C232" s="29"/>
      <c r="I232" s="29"/>
      <c r="J232" s="29"/>
      <c r="O232" s="29"/>
    </row>
    <row r="233" spans="3:15" s="28" customFormat="1" x14ac:dyDescent="0.2">
      <c r="C233" s="29"/>
      <c r="I233" s="29"/>
      <c r="J233" s="29"/>
      <c r="O233" s="29"/>
    </row>
    <row r="234" spans="3:15" s="28" customFormat="1" x14ac:dyDescent="0.2">
      <c r="C234" s="29"/>
      <c r="I234" s="29"/>
      <c r="J234" s="29"/>
      <c r="O234" s="29"/>
    </row>
    <row r="235" spans="3:15" s="28" customFormat="1" x14ac:dyDescent="0.2">
      <c r="C235" s="29"/>
      <c r="I235" s="29"/>
      <c r="J235" s="29"/>
      <c r="O235" s="29"/>
    </row>
    <row r="236" spans="3:15" s="28" customFormat="1" x14ac:dyDescent="0.2">
      <c r="C236" s="29"/>
      <c r="I236" s="29"/>
      <c r="J236" s="29"/>
      <c r="O236" s="29"/>
    </row>
    <row r="237" spans="3:15" s="28" customFormat="1" x14ac:dyDescent="0.2">
      <c r="C237" s="29"/>
      <c r="I237" s="29"/>
      <c r="J237" s="29"/>
      <c r="O237" s="29"/>
    </row>
  </sheetData>
  <mergeCells count="12">
    <mergeCell ref="W4:W5"/>
    <mergeCell ref="I4:I5"/>
    <mergeCell ref="O4:O5"/>
    <mergeCell ref="P4:T4"/>
    <mergeCell ref="U4:U5"/>
    <mergeCell ref="J4:N4"/>
    <mergeCell ref="V4:V5"/>
    <mergeCell ref="A3:V3"/>
    <mergeCell ref="A4:A5"/>
    <mergeCell ref="B4:B5"/>
    <mergeCell ref="C4:C5"/>
    <mergeCell ref="D4:H4"/>
  </mergeCells>
  <pageMargins left="0.2" right="0.2" top="0.75" bottom="0.75" header="0.31" footer="0.31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Normal="100" workbookViewId="0">
      <pane ySplit="4" topLeftCell="A5" activePane="bottomLeft" state="frozen"/>
      <selection activeCell="G105" sqref="G105:G106"/>
      <selection pane="bottomLeft" activeCell="F9" sqref="F9:F93"/>
    </sheetView>
  </sheetViews>
  <sheetFormatPr defaultRowHeight="12.75" x14ac:dyDescent="0.2"/>
  <cols>
    <col min="1" max="1" width="3.85546875" customWidth="1"/>
    <col min="2" max="2" width="31.5703125" customWidth="1"/>
    <col min="3" max="3" width="10.85546875" style="23" customWidth="1"/>
    <col min="4" max="4" width="8.7109375" style="23" customWidth="1"/>
    <col min="5" max="5" width="10.42578125" style="23" customWidth="1"/>
    <col min="6" max="6" width="10.85546875" customWidth="1"/>
    <col min="7" max="7" width="10.5703125" customWidth="1"/>
    <col min="8" max="8" width="12" customWidth="1"/>
    <col min="9" max="9" width="13.42578125" customWidth="1"/>
    <col min="10" max="10" width="14.5703125" customWidth="1"/>
    <col min="11" max="11" width="12.140625" customWidth="1"/>
    <col min="12" max="12" width="23.5703125" customWidth="1"/>
    <col min="13" max="13" width="16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82</v>
      </c>
    </row>
    <row r="2" spans="1:14" ht="80.25" customHeight="1" x14ac:dyDescent="0.2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4" ht="26.25" customHeight="1" x14ac:dyDescent="0.2">
      <c r="A3" s="94" t="s">
        <v>77</v>
      </c>
      <c r="B3" s="94" t="s">
        <v>2</v>
      </c>
      <c r="C3" s="102" t="s">
        <v>104</v>
      </c>
      <c r="D3" s="97" t="s">
        <v>117</v>
      </c>
      <c r="E3" s="99"/>
      <c r="F3" s="97" t="s">
        <v>83</v>
      </c>
      <c r="G3" s="98"/>
      <c r="H3" s="98"/>
      <c r="I3" s="98"/>
      <c r="J3" s="99"/>
      <c r="K3" s="94" t="s">
        <v>126</v>
      </c>
      <c r="L3" s="94" t="s">
        <v>122</v>
      </c>
      <c r="M3" s="92" t="s">
        <v>120</v>
      </c>
    </row>
    <row r="4" spans="1:14" ht="134.25" customHeight="1" x14ac:dyDescent="0.2">
      <c r="A4" s="96"/>
      <c r="B4" s="96"/>
      <c r="C4" s="103"/>
      <c r="D4" s="65" t="s">
        <v>118</v>
      </c>
      <c r="E4" s="3" t="s">
        <v>119</v>
      </c>
      <c r="F4" s="3" t="s">
        <v>154</v>
      </c>
      <c r="G4" s="3" t="s">
        <v>137</v>
      </c>
      <c r="H4" s="3" t="s">
        <v>103</v>
      </c>
      <c r="I4" s="3" t="s">
        <v>155</v>
      </c>
      <c r="J4" s="3" t="s">
        <v>138</v>
      </c>
      <c r="K4" s="96"/>
      <c r="L4" s="104"/>
      <c r="M4" s="92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79">
        <f>SUM(C8:C93)</f>
        <v>54</v>
      </c>
      <c r="D6" s="79">
        <f>SUM(D8:D93)</f>
        <v>4</v>
      </c>
      <c r="E6" s="79">
        <f>SUM(E8:E93)</f>
        <v>50</v>
      </c>
      <c r="F6" s="13"/>
      <c r="G6" s="13"/>
      <c r="H6" s="13"/>
      <c r="I6" s="13"/>
      <c r="J6" s="13"/>
      <c r="K6" s="24">
        <f>SUM(K8:K93)</f>
        <v>647.82000000000005</v>
      </c>
      <c r="L6" s="26">
        <f>SUM(L8:L93)</f>
        <v>202.29999999999998</v>
      </c>
      <c r="M6" s="68">
        <f>SUM(M8:M93)</f>
        <v>3024.7782153599996</v>
      </c>
      <c r="N6" s="68">
        <f t="shared" ref="N6" si="0">SUM(N8:N93)</f>
        <v>2376.9582153599999</v>
      </c>
    </row>
    <row r="7" spans="1:14" ht="11.25" customHeight="1" x14ac:dyDescent="0.2">
      <c r="A7" s="14"/>
      <c r="B7" s="6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11">
        <v>0</v>
      </c>
      <c r="E8" s="11">
        <v>0</v>
      </c>
      <c r="F8" s="12">
        <v>3302.2</v>
      </c>
      <c r="G8" s="12">
        <f>F8*1.04</f>
        <v>3434.288</v>
      </c>
      <c r="H8" s="20">
        <v>1</v>
      </c>
      <c r="I8" s="12">
        <f>F8*H8</f>
        <v>3302.2</v>
      </c>
      <c r="J8" s="9">
        <f>G8*H8</f>
        <v>3434.288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3302.2</v>
      </c>
      <c r="G9" s="12">
        <f t="shared" ref="G9:G72" si="2">F9*1.04</f>
        <v>3434.288</v>
      </c>
      <c r="H9" s="20">
        <v>1.4</v>
      </c>
      <c r="I9" s="12">
        <f t="shared" ref="I9:I67" si="3">F9*H9</f>
        <v>4623.079999999999</v>
      </c>
      <c r="J9" s="9">
        <f t="shared" ref="J9:J67" si="4">G9*H9</f>
        <v>4808.0032000000001</v>
      </c>
      <c r="K9" s="12">
        <v>0</v>
      </c>
      <c r="L9" s="20">
        <f t="shared" ref="L9:L72" si="5">ROUND(((D9*I9+E9*J9+K9)/1000),1)</f>
        <v>0</v>
      </c>
      <c r="M9" s="69">
        <f t="shared" ref="M9:M72" si="6">(D9*I9+E9*J9)*1.5/100</f>
        <v>0</v>
      </c>
      <c r="N9" s="70">
        <f t="shared" ref="N9:N72" si="7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1"/>
        <v>0</v>
      </c>
      <c r="D10" s="11">
        <v>0</v>
      </c>
      <c r="E10" s="11">
        <v>0</v>
      </c>
      <c r="F10" s="12">
        <v>3302.2</v>
      </c>
      <c r="G10" s="12">
        <f t="shared" si="2"/>
        <v>3434.288</v>
      </c>
      <c r="H10" s="20">
        <v>1.1499999999999999</v>
      </c>
      <c r="I10" s="12">
        <f t="shared" si="3"/>
        <v>3797.5299999999993</v>
      </c>
      <c r="J10" s="9">
        <f t="shared" si="4"/>
        <v>3949.4311999999995</v>
      </c>
      <c r="K10" s="12">
        <v>0</v>
      </c>
      <c r="L10" s="20">
        <f t="shared" si="5"/>
        <v>0</v>
      </c>
      <c r="M10" s="69">
        <f t="shared" si="6"/>
        <v>0</v>
      </c>
      <c r="N10" s="70">
        <f t="shared" si="7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1"/>
        <v>0</v>
      </c>
      <c r="D11" s="11">
        <v>0</v>
      </c>
      <c r="E11" s="11">
        <v>0</v>
      </c>
      <c r="F11" s="12">
        <v>3302.2</v>
      </c>
      <c r="G11" s="12">
        <f t="shared" si="2"/>
        <v>3434.288</v>
      </c>
      <c r="H11" s="20">
        <v>1.21</v>
      </c>
      <c r="I11" s="12">
        <f t="shared" si="3"/>
        <v>3995.6619999999998</v>
      </c>
      <c r="J11" s="9">
        <f t="shared" si="4"/>
        <v>4155.48848</v>
      </c>
      <c r="K11" s="12">
        <v>0</v>
      </c>
      <c r="L11" s="20">
        <f t="shared" si="5"/>
        <v>0</v>
      </c>
      <c r="M11" s="69">
        <f t="shared" si="6"/>
        <v>0</v>
      </c>
      <c r="N11" s="70">
        <f t="shared" si="7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1"/>
        <v>0</v>
      </c>
      <c r="D12" s="11">
        <v>0</v>
      </c>
      <c r="E12" s="11">
        <v>0</v>
      </c>
      <c r="F12" s="12">
        <v>3302.2</v>
      </c>
      <c r="G12" s="12">
        <f t="shared" si="2"/>
        <v>3434.288</v>
      </c>
      <c r="H12" s="20">
        <v>1</v>
      </c>
      <c r="I12" s="12">
        <f t="shared" si="3"/>
        <v>3302.2</v>
      </c>
      <c r="J12" s="9">
        <f t="shared" si="4"/>
        <v>3434.288</v>
      </c>
      <c r="K12" s="12">
        <v>0</v>
      </c>
      <c r="L12" s="20">
        <f t="shared" si="5"/>
        <v>0</v>
      </c>
      <c r="M12" s="69">
        <f t="shared" si="6"/>
        <v>0</v>
      </c>
      <c r="N12" s="70">
        <f t="shared" si="7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1"/>
        <v>0</v>
      </c>
      <c r="D13" s="11">
        <v>0</v>
      </c>
      <c r="E13" s="11">
        <v>0</v>
      </c>
      <c r="F13" s="12">
        <v>3302.2</v>
      </c>
      <c r="G13" s="12">
        <f t="shared" si="2"/>
        <v>3434.288</v>
      </c>
      <c r="H13" s="20">
        <v>1</v>
      </c>
      <c r="I13" s="12">
        <f t="shared" si="3"/>
        <v>3302.2</v>
      </c>
      <c r="J13" s="9">
        <f t="shared" si="4"/>
        <v>3434.288</v>
      </c>
      <c r="K13" s="12">
        <v>0</v>
      </c>
      <c r="L13" s="20">
        <f t="shared" si="5"/>
        <v>0</v>
      </c>
      <c r="M13" s="69">
        <f t="shared" si="6"/>
        <v>0</v>
      </c>
      <c r="N13" s="70">
        <f t="shared" si="7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1"/>
        <v>0</v>
      </c>
      <c r="D14" s="11">
        <v>0</v>
      </c>
      <c r="E14" s="11">
        <v>0</v>
      </c>
      <c r="F14" s="12">
        <v>3302.2</v>
      </c>
      <c r="G14" s="12">
        <f t="shared" si="2"/>
        <v>3434.288</v>
      </c>
      <c r="H14" s="20">
        <v>1</v>
      </c>
      <c r="I14" s="12">
        <f t="shared" si="3"/>
        <v>3302.2</v>
      </c>
      <c r="J14" s="9">
        <f t="shared" si="4"/>
        <v>3434.288</v>
      </c>
      <c r="K14" s="12">
        <v>0</v>
      </c>
      <c r="L14" s="20">
        <f t="shared" si="5"/>
        <v>0</v>
      </c>
      <c r="M14" s="69">
        <f t="shared" si="6"/>
        <v>0</v>
      </c>
      <c r="N14" s="70">
        <f t="shared" si="7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1"/>
        <v>0</v>
      </c>
      <c r="D15" s="11">
        <v>0</v>
      </c>
      <c r="E15" s="11">
        <v>0</v>
      </c>
      <c r="F15" s="12">
        <v>3302.2</v>
      </c>
      <c r="G15" s="12">
        <f t="shared" si="2"/>
        <v>3434.288</v>
      </c>
      <c r="H15" s="20">
        <v>1.2</v>
      </c>
      <c r="I15" s="12">
        <f t="shared" si="3"/>
        <v>3962.6399999999994</v>
      </c>
      <c r="J15" s="9">
        <f t="shared" si="4"/>
        <v>4121.1455999999998</v>
      </c>
      <c r="K15" s="12">
        <v>0</v>
      </c>
      <c r="L15" s="20">
        <f t="shared" si="5"/>
        <v>0</v>
      </c>
      <c r="M15" s="69">
        <f t="shared" si="6"/>
        <v>0</v>
      </c>
      <c r="N15" s="70">
        <f t="shared" si="7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1"/>
        <v>0</v>
      </c>
      <c r="D16" s="11">
        <v>0</v>
      </c>
      <c r="E16" s="11">
        <v>0</v>
      </c>
      <c r="F16" s="12">
        <v>3302.2</v>
      </c>
      <c r="G16" s="12">
        <f t="shared" si="2"/>
        <v>3434.288</v>
      </c>
      <c r="H16" s="20">
        <v>1</v>
      </c>
      <c r="I16" s="12">
        <f t="shared" si="3"/>
        <v>3302.2</v>
      </c>
      <c r="J16" s="9">
        <f t="shared" si="4"/>
        <v>3434.288</v>
      </c>
      <c r="K16" s="12">
        <v>0</v>
      </c>
      <c r="L16" s="20">
        <f t="shared" si="5"/>
        <v>0</v>
      </c>
      <c r="M16" s="69">
        <f t="shared" si="6"/>
        <v>0</v>
      </c>
      <c r="N16" s="70">
        <f t="shared" si="7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1"/>
        <v>1</v>
      </c>
      <c r="D17" s="11">
        <v>0</v>
      </c>
      <c r="E17" s="11">
        <v>1</v>
      </c>
      <c r="F17" s="12">
        <v>3302.2</v>
      </c>
      <c r="G17" s="12">
        <f t="shared" si="2"/>
        <v>3434.288</v>
      </c>
      <c r="H17" s="20">
        <v>1.208</v>
      </c>
      <c r="I17" s="12">
        <f t="shared" si="3"/>
        <v>3989.0575999999996</v>
      </c>
      <c r="J17" s="9">
        <f t="shared" si="4"/>
        <v>4148.6199040000001</v>
      </c>
      <c r="K17" s="12">
        <v>0</v>
      </c>
      <c r="L17" s="20">
        <f t="shared" si="5"/>
        <v>4.0999999999999996</v>
      </c>
      <c r="M17" s="69">
        <f t="shared" si="6"/>
        <v>62.229298560000004</v>
      </c>
      <c r="N17" s="70">
        <f t="shared" si="7"/>
        <v>62.229298560000004</v>
      </c>
    </row>
    <row r="18" spans="1:14" ht="14.25" customHeight="1" x14ac:dyDescent="0.2">
      <c r="A18" s="14">
        <v>11</v>
      </c>
      <c r="B18" s="60" t="s">
        <v>22</v>
      </c>
      <c r="C18" s="11">
        <f t="shared" si="1"/>
        <v>0</v>
      </c>
      <c r="D18" s="11">
        <v>0</v>
      </c>
      <c r="E18" s="11">
        <v>0</v>
      </c>
      <c r="F18" s="12">
        <v>3302.2</v>
      </c>
      <c r="G18" s="12">
        <f t="shared" si="2"/>
        <v>3434.288</v>
      </c>
      <c r="H18" s="20">
        <v>1.3</v>
      </c>
      <c r="I18" s="12">
        <f t="shared" si="3"/>
        <v>4292.8599999999997</v>
      </c>
      <c r="J18" s="9">
        <f t="shared" si="4"/>
        <v>4464.5744000000004</v>
      </c>
      <c r="K18" s="12">
        <v>0</v>
      </c>
      <c r="L18" s="20">
        <f t="shared" si="5"/>
        <v>0</v>
      </c>
      <c r="M18" s="69">
        <f t="shared" si="6"/>
        <v>0</v>
      </c>
      <c r="N18" s="70">
        <f t="shared" si="7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1"/>
        <v>0</v>
      </c>
      <c r="D19" s="11">
        <v>0</v>
      </c>
      <c r="E19" s="11">
        <v>0</v>
      </c>
      <c r="F19" s="12">
        <v>3302.2</v>
      </c>
      <c r="G19" s="12">
        <f t="shared" si="2"/>
        <v>3434.288</v>
      </c>
      <c r="H19" s="20">
        <v>1</v>
      </c>
      <c r="I19" s="12">
        <f t="shared" si="3"/>
        <v>3302.2</v>
      </c>
      <c r="J19" s="9">
        <f t="shared" si="4"/>
        <v>3434.288</v>
      </c>
      <c r="K19" s="12">
        <v>0</v>
      </c>
      <c r="L19" s="20">
        <f t="shared" si="5"/>
        <v>0</v>
      </c>
      <c r="M19" s="69">
        <f t="shared" si="6"/>
        <v>0</v>
      </c>
      <c r="N19" s="70">
        <f t="shared" si="7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1"/>
        <v>1</v>
      </c>
      <c r="D20" s="11">
        <v>0</v>
      </c>
      <c r="E20" s="11">
        <v>1</v>
      </c>
      <c r="F20" s="12">
        <v>3302.2</v>
      </c>
      <c r="G20" s="12">
        <f t="shared" si="2"/>
        <v>3434.288</v>
      </c>
      <c r="H20" s="20">
        <v>1</v>
      </c>
      <c r="I20" s="12">
        <f t="shared" si="3"/>
        <v>3302.2</v>
      </c>
      <c r="J20" s="9">
        <f t="shared" si="4"/>
        <v>3434.288</v>
      </c>
      <c r="K20" s="12">
        <v>0</v>
      </c>
      <c r="L20" s="20">
        <f t="shared" si="5"/>
        <v>3.4</v>
      </c>
      <c r="M20" s="69">
        <f t="shared" si="6"/>
        <v>51.514319999999998</v>
      </c>
      <c r="N20" s="70">
        <f t="shared" si="7"/>
        <v>51.514319999999998</v>
      </c>
    </row>
    <row r="21" spans="1:14" ht="14.25" customHeight="1" x14ac:dyDescent="0.2">
      <c r="A21" s="14">
        <v>14</v>
      </c>
      <c r="B21" s="60" t="s">
        <v>41</v>
      </c>
      <c r="C21" s="11">
        <f t="shared" si="1"/>
        <v>0</v>
      </c>
      <c r="D21" s="11">
        <v>0</v>
      </c>
      <c r="E21" s="11">
        <v>0</v>
      </c>
      <c r="F21" s="12">
        <v>3302.2</v>
      </c>
      <c r="G21" s="12">
        <f t="shared" si="2"/>
        <v>3434.288</v>
      </c>
      <c r="H21" s="20">
        <v>1</v>
      </c>
      <c r="I21" s="12">
        <f t="shared" si="3"/>
        <v>3302.2</v>
      </c>
      <c r="J21" s="9">
        <f t="shared" si="4"/>
        <v>3434.288</v>
      </c>
      <c r="K21" s="12">
        <v>0</v>
      </c>
      <c r="L21" s="20">
        <f t="shared" si="5"/>
        <v>0</v>
      </c>
      <c r="M21" s="69">
        <f t="shared" si="6"/>
        <v>0</v>
      </c>
      <c r="N21" s="70">
        <f t="shared" si="7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1"/>
        <v>0</v>
      </c>
      <c r="D22" s="11">
        <v>0</v>
      </c>
      <c r="E22" s="11">
        <v>0</v>
      </c>
      <c r="F22" s="12">
        <v>3302.2</v>
      </c>
      <c r="G22" s="12">
        <f t="shared" si="2"/>
        <v>3434.288</v>
      </c>
      <c r="H22" s="20">
        <v>1.47</v>
      </c>
      <c r="I22" s="12">
        <f t="shared" si="3"/>
        <v>4854.2339999999995</v>
      </c>
      <c r="J22" s="9">
        <f t="shared" si="4"/>
        <v>5048.4033600000002</v>
      </c>
      <c r="K22" s="12">
        <v>0</v>
      </c>
      <c r="L22" s="20">
        <f t="shared" si="5"/>
        <v>0</v>
      </c>
      <c r="M22" s="69">
        <f t="shared" si="6"/>
        <v>0</v>
      </c>
      <c r="N22" s="70">
        <f t="shared" si="7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1"/>
        <v>0</v>
      </c>
      <c r="D23" s="11">
        <v>0</v>
      </c>
      <c r="E23" s="11">
        <v>0</v>
      </c>
      <c r="F23" s="12">
        <v>3302.2</v>
      </c>
      <c r="G23" s="12">
        <f t="shared" si="2"/>
        <v>3434.288</v>
      </c>
      <c r="H23" s="20">
        <v>1</v>
      </c>
      <c r="I23" s="12">
        <f t="shared" si="3"/>
        <v>3302.2</v>
      </c>
      <c r="J23" s="9">
        <f t="shared" si="4"/>
        <v>3434.288</v>
      </c>
      <c r="K23" s="12">
        <v>0</v>
      </c>
      <c r="L23" s="20">
        <f t="shared" si="5"/>
        <v>0</v>
      </c>
      <c r="M23" s="69">
        <f t="shared" si="6"/>
        <v>0</v>
      </c>
      <c r="N23" s="70">
        <f t="shared" si="7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1"/>
        <v>2</v>
      </c>
      <c r="D24" s="11">
        <v>0</v>
      </c>
      <c r="E24" s="11">
        <v>2</v>
      </c>
      <c r="F24" s="12">
        <v>3302.2</v>
      </c>
      <c r="G24" s="12">
        <f t="shared" si="2"/>
        <v>3434.288</v>
      </c>
      <c r="H24" s="20">
        <v>1</v>
      </c>
      <c r="I24" s="12">
        <f t="shared" si="3"/>
        <v>3302.2</v>
      </c>
      <c r="J24" s="9">
        <f t="shared" si="4"/>
        <v>3434.288</v>
      </c>
      <c r="K24" s="12">
        <v>0</v>
      </c>
      <c r="L24" s="20">
        <f t="shared" si="5"/>
        <v>6.9</v>
      </c>
      <c r="M24" s="69">
        <f t="shared" si="6"/>
        <v>103.02864</v>
      </c>
      <c r="N24" s="70">
        <f t="shared" si="7"/>
        <v>103.02864</v>
      </c>
    </row>
    <row r="25" spans="1:14" ht="14.25" customHeight="1" x14ac:dyDescent="0.2">
      <c r="A25" s="14">
        <v>18</v>
      </c>
      <c r="B25" s="60" t="s">
        <v>57</v>
      </c>
      <c r="C25" s="11">
        <f t="shared" si="1"/>
        <v>0</v>
      </c>
      <c r="D25" s="11">
        <v>0</v>
      </c>
      <c r="E25" s="11">
        <v>0</v>
      </c>
      <c r="F25" s="12">
        <v>3302.2</v>
      </c>
      <c r="G25" s="12">
        <f t="shared" si="2"/>
        <v>3434.288</v>
      </c>
      <c r="H25" s="20">
        <v>1.4</v>
      </c>
      <c r="I25" s="12">
        <f t="shared" si="3"/>
        <v>4623.079999999999</v>
      </c>
      <c r="J25" s="9">
        <f t="shared" si="4"/>
        <v>4808.0032000000001</v>
      </c>
      <c r="K25" s="12">
        <v>0</v>
      </c>
      <c r="L25" s="20">
        <f t="shared" si="5"/>
        <v>0</v>
      </c>
      <c r="M25" s="69">
        <f t="shared" si="6"/>
        <v>0</v>
      </c>
      <c r="N25" s="70">
        <f t="shared" si="7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1"/>
        <v>0</v>
      </c>
      <c r="D26" s="11">
        <v>0</v>
      </c>
      <c r="E26" s="11">
        <v>0</v>
      </c>
      <c r="F26" s="12">
        <v>3302.2</v>
      </c>
      <c r="G26" s="12">
        <f t="shared" si="2"/>
        <v>3434.288</v>
      </c>
      <c r="H26" s="20">
        <v>1.1499999999999999</v>
      </c>
      <c r="I26" s="12">
        <f t="shared" si="3"/>
        <v>3797.5299999999993</v>
      </c>
      <c r="J26" s="9">
        <f t="shared" si="4"/>
        <v>3949.4311999999995</v>
      </c>
      <c r="K26" s="12">
        <v>0</v>
      </c>
      <c r="L26" s="20">
        <f t="shared" si="5"/>
        <v>0</v>
      </c>
      <c r="M26" s="69">
        <f t="shared" si="6"/>
        <v>0</v>
      </c>
      <c r="N26" s="70">
        <f t="shared" si="7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1"/>
        <v>0</v>
      </c>
      <c r="D27" s="11">
        <v>0</v>
      </c>
      <c r="E27" s="11">
        <v>0</v>
      </c>
      <c r="F27" s="12">
        <v>3302.2</v>
      </c>
      <c r="G27" s="12">
        <f t="shared" si="2"/>
        <v>3434.288</v>
      </c>
      <c r="H27" s="20">
        <v>1.3</v>
      </c>
      <c r="I27" s="12">
        <f t="shared" si="3"/>
        <v>4292.8599999999997</v>
      </c>
      <c r="J27" s="9">
        <f t="shared" si="4"/>
        <v>4464.5744000000004</v>
      </c>
      <c r="K27" s="12">
        <v>0</v>
      </c>
      <c r="L27" s="20">
        <f t="shared" si="5"/>
        <v>0</v>
      </c>
      <c r="M27" s="69">
        <f t="shared" si="6"/>
        <v>0</v>
      </c>
      <c r="N27" s="70">
        <f t="shared" si="7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1"/>
        <v>0</v>
      </c>
      <c r="D28" s="11">
        <v>0</v>
      </c>
      <c r="E28" s="11">
        <v>0</v>
      </c>
      <c r="F28" s="12">
        <v>3302.2</v>
      </c>
      <c r="G28" s="12">
        <f t="shared" si="2"/>
        <v>3434.288</v>
      </c>
      <c r="H28" s="20">
        <v>1</v>
      </c>
      <c r="I28" s="12">
        <f t="shared" si="3"/>
        <v>3302.2</v>
      </c>
      <c r="J28" s="9">
        <f t="shared" si="4"/>
        <v>3434.288</v>
      </c>
      <c r="K28" s="12">
        <v>0</v>
      </c>
      <c r="L28" s="20">
        <f t="shared" si="5"/>
        <v>0</v>
      </c>
      <c r="M28" s="69">
        <f t="shared" si="6"/>
        <v>0</v>
      </c>
      <c r="N28" s="70">
        <f t="shared" si="7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1"/>
        <v>0</v>
      </c>
      <c r="D29" s="11">
        <v>0</v>
      </c>
      <c r="E29" s="11">
        <v>0</v>
      </c>
      <c r="F29" s="12">
        <v>3302.2</v>
      </c>
      <c r="G29" s="12">
        <f t="shared" si="2"/>
        <v>3434.288</v>
      </c>
      <c r="H29" s="20">
        <v>1</v>
      </c>
      <c r="I29" s="12">
        <f t="shared" si="3"/>
        <v>3302.2</v>
      </c>
      <c r="J29" s="9">
        <f t="shared" si="4"/>
        <v>3434.288</v>
      </c>
      <c r="K29" s="12">
        <v>0</v>
      </c>
      <c r="L29" s="20">
        <f t="shared" si="5"/>
        <v>0</v>
      </c>
      <c r="M29" s="69">
        <f t="shared" si="6"/>
        <v>0</v>
      </c>
      <c r="N29" s="70">
        <f t="shared" si="7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1"/>
        <v>2</v>
      </c>
      <c r="D30" s="11">
        <v>0</v>
      </c>
      <c r="E30" s="11">
        <v>2</v>
      </c>
      <c r="F30" s="12">
        <v>3302.2</v>
      </c>
      <c r="G30" s="12">
        <f t="shared" si="2"/>
        <v>3434.288</v>
      </c>
      <c r="H30" s="20">
        <v>1.175</v>
      </c>
      <c r="I30" s="12">
        <f t="shared" si="3"/>
        <v>3880.085</v>
      </c>
      <c r="J30" s="9">
        <f t="shared" si="4"/>
        <v>4035.2884000000004</v>
      </c>
      <c r="K30" s="12">
        <v>0</v>
      </c>
      <c r="L30" s="20">
        <f t="shared" si="5"/>
        <v>8.1</v>
      </c>
      <c r="M30" s="69">
        <f t="shared" si="6"/>
        <v>121.058652</v>
      </c>
      <c r="N30" s="70">
        <f t="shared" si="7"/>
        <v>121.058652</v>
      </c>
    </row>
    <row r="31" spans="1:14" ht="14.25" customHeight="1" x14ac:dyDescent="0.2">
      <c r="A31" s="14">
        <v>24</v>
      </c>
      <c r="B31" s="60" t="s">
        <v>66</v>
      </c>
      <c r="C31" s="11">
        <f t="shared" si="1"/>
        <v>1</v>
      </c>
      <c r="D31" s="11">
        <v>0</v>
      </c>
      <c r="E31" s="11">
        <v>1</v>
      </c>
      <c r="F31" s="12">
        <v>3302.2</v>
      </c>
      <c r="G31" s="12">
        <f t="shared" si="2"/>
        <v>3434.288</v>
      </c>
      <c r="H31" s="20">
        <v>1.24</v>
      </c>
      <c r="I31" s="12">
        <f t="shared" si="3"/>
        <v>4094.7279999999996</v>
      </c>
      <c r="J31" s="9">
        <f t="shared" si="4"/>
        <v>4258.5171200000004</v>
      </c>
      <c r="K31" s="12">
        <v>49.21</v>
      </c>
      <c r="L31" s="20">
        <f t="shared" si="5"/>
        <v>4.3</v>
      </c>
      <c r="M31" s="69">
        <f t="shared" si="6"/>
        <v>63.877756800000007</v>
      </c>
      <c r="N31" s="70">
        <f t="shared" si="7"/>
        <v>14.667756800000006</v>
      </c>
    </row>
    <row r="32" spans="1:14" ht="14.25" customHeight="1" x14ac:dyDescent="0.2">
      <c r="A32" s="14">
        <v>25</v>
      </c>
      <c r="B32" s="60" t="s">
        <v>71</v>
      </c>
      <c r="C32" s="11">
        <f t="shared" si="1"/>
        <v>0</v>
      </c>
      <c r="D32" s="11">
        <v>0</v>
      </c>
      <c r="E32" s="11">
        <v>0</v>
      </c>
      <c r="F32" s="12">
        <v>3302.2</v>
      </c>
      <c r="G32" s="12">
        <f t="shared" si="2"/>
        <v>3434.288</v>
      </c>
      <c r="H32" s="20">
        <v>1.6</v>
      </c>
      <c r="I32" s="12">
        <f t="shared" si="3"/>
        <v>5283.52</v>
      </c>
      <c r="J32" s="9">
        <f t="shared" si="4"/>
        <v>5494.8608000000004</v>
      </c>
      <c r="K32" s="12">
        <v>0</v>
      </c>
      <c r="L32" s="20">
        <f t="shared" si="5"/>
        <v>0</v>
      </c>
      <c r="M32" s="69">
        <f t="shared" si="6"/>
        <v>0</v>
      </c>
      <c r="N32" s="70">
        <f t="shared" si="7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1"/>
        <v>0</v>
      </c>
      <c r="D33" s="11">
        <v>0</v>
      </c>
      <c r="E33" s="11">
        <v>0</v>
      </c>
      <c r="F33" s="12">
        <v>3302.2</v>
      </c>
      <c r="G33" s="12">
        <f t="shared" si="2"/>
        <v>3434.288</v>
      </c>
      <c r="H33" s="20">
        <v>1</v>
      </c>
      <c r="I33" s="12">
        <f t="shared" si="3"/>
        <v>3302.2</v>
      </c>
      <c r="J33" s="9">
        <f t="shared" si="4"/>
        <v>3434.288</v>
      </c>
      <c r="K33" s="12">
        <v>0</v>
      </c>
      <c r="L33" s="20">
        <f t="shared" si="5"/>
        <v>0</v>
      </c>
      <c r="M33" s="69">
        <f t="shared" si="6"/>
        <v>0</v>
      </c>
      <c r="N33" s="70">
        <f t="shared" si="7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1"/>
        <v>0</v>
      </c>
      <c r="D34" s="11">
        <v>0</v>
      </c>
      <c r="E34" s="11">
        <v>0</v>
      </c>
      <c r="F34" s="12">
        <v>3302.2</v>
      </c>
      <c r="G34" s="12">
        <f t="shared" si="2"/>
        <v>3434.288</v>
      </c>
      <c r="H34" s="20">
        <v>1.25</v>
      </c>
      <c r="I34" s="12">
        <f t="shared" si="3"/>
        <v>4127.75</v>
      </c>
      <c r="J34" s="9">
        <f t="shared" si="4"/>
        <v>4292.8599999999997</v>
      </c>
      <c r="K34" s="12">
        <v>0</v>
      </c>
      <c r="L34" s="20">
        <f t="shared" si="5"/>
        <v>0</v>
      </c>
      <c r="M34" s="69">
        <f t="shared" si="6"/>
        <v>0</v>
      </c>
      <c r="N34" s="70">
        <f t="shared" si="7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1"/>
        <v>0</v>
      </c>
      <c r="D35" s="11">
        <v>0</v>
      </c>
      <c r="E35" s="11">
        <v>0</v>
      </c>
      <c r="F35" s="12">
        <v>3302.2</v>
      </c>
      <c r="G35" s="12">
        <f t="shared" si="2"/>
        <v>3434.288</v>
      </c>
      <c r="H35" s="20">
        <v>1.1499999999999999</v>
      </c>
      <c r="I35" s="12">
        <f t="shared" si="3"/>
        <v>3797.5299999999993</v>
      </c>
      <c r="J35" s="9">
        <f t="shared" si="4"/>
        <v>3949.4311999999995</v>
      </c>
      <c r="K35" s="12">
        <v>0</v>
      </c>
      <c r="L35" s="20">
        <f t="shared" si="5"/>
        <v>0</v>
      </c>
      <c r="M35" s="69">
        <f t="shared" si="6"/>
        <v>0</v>
      </c>
      <c r="N35" s="70">
        <f t="shared" si="7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1"/>
        <v>0</v>
      </c>
      <c r="D36" s="11">
        <v>0</v>
      </c>
      <c r="E36" s="11">
        <v>0</v>
      </c>
      <c r="F36" s="12">
        <v>3302.2</v>
      </c>
      <c r="G36" s="12">
        <f t="shared" si="2"/>
        <v>3434.288</v>
      </c>
      <c r="H36" s="20">
        <v>1.2</v>
      </c>
      <c r="I36" s="12">
        <f t="shared" si="3"/>
        <v>3962.6399999999994</v>
      </c>
      <c r="J36" s="9">
        <f t="shared" si="4"/>
        <v>4121.1455999999998</v>
      </c>
      <c r="K36" s="12">
        <v>0</v>
      </c>
      <c r="L36" s="20">
        <f t="shared" si="5"/>
        <v>0</v>
      </c>
      <c r="M36" s="69">
        <f t="shared" si="6"/>
        <v>0</v>
      </c>
      <c r="N36" s="70">
        <f t="shared" si="7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1"/>
        <v>0</v>
      </c>
      <c r="D37" s="11">
        <v>0</v>
      </c>
      <c r="E37" s="11">
        <v>0</v>
      </c>
      <c r="F37" s="12">
        <v>3302.2</v>
      </c>
      <c r="G37" s="12">
        <f t="shared" si="2"/>
        <v>3434.288</v>
      </c>
      <c r="H37" s="20">
        <v>1</v>
      </c>
      <c r="I37" s="12">
        <f t="shared" si="3"/>
        <v>3302.2</v>
      </c>
      <c r="J37" s="9">
        <f t="shared" si="4"/>
        <v>3434.288</v>
      </c>
      <c r="K37" s="12">
        <v>0</v>
      </c>
      <c r="L37" s="20">
        <f t="shared" si="5"/>
        <v>0</v>
      </c>
      <c r="M37" s="69">
        <f t="shared" si="6"/>
        <v>0</v>
      </c>
      <c r="N37" s="70">
        <f t="shared" si="7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1"/>
        <v>2</v>
      </c>
      <c r="D38" s="11">
        <v>0</v>
      </c>
      <c r="E38" s="11">
        <v>2</v>
      </c>
      <c r="F38" s="12">
        <v>3302.2</v>
      </c>
      <c r="G38" s="12">
        <f t="shared" si="2"/>
        <v>3434.288</v>
      </c>
      <c r="H38" s="20">
        <v>1.27</v>
      </c>
      <c r="I38" s="12">
        <f t="shared" si="3"/>
        <v>4193.7939999999999</v>
      </c>
      <c r="J38" s="9">
        <f t="shared" si="4"/>
        <v>4361.54576</v>
      </c>
      <c r="K38" s="12">
        <v>0</v>
      </c>
      <c r="L38" s="20">
        <f t="shared" si="5"/>
        <v>8.6999999999999993</v>
      </c>
      <c r="M38" s="69">
        <f t="shared" si="6"/>
        <v>130.84637279999998</v>
      </c>
      <c r="N38" s="70">
        <f t="shared" si="7"/>
        <v>130.84637279999998</v>
      </c>
    </row>
    <row r="39" spans="1:14" ht="14.25" customHeight="1" x14ac:dyDescent="0.2">
      <c r="A39" s="14">
        <v>32</v>
      </c>
      <c r="B39" s="60" t="s">
        <v>70</v>
      </c>
      <c r="C39" s="11">
        <f t="shared" si="1"/>
        <v>1</v>
      </c>
      <c r="D39" s="11">
        <v>1</v>
      </c>
      <c r="E39" s="11">
        <v>0</v>
      </c>
      <c r="F39" s="12">
        <v>3302.2</v>
      </c>
      <c r="G39" s="12">
        <f t="shared" si="2"/>
        <v>3434.288</v>
      </c>
      <c r="H39" s="20">
        <v>1.3</v>
      </c>
      <c r="I39" s="12">
        <f t="shared" si="3"/>
        <v>4292.8599999999997</v>
      </c>
      <c r="J39" s="9">
        <f t="shared" si="4"/>
        <v>4464.5744000000004</v>
      </c>
      <c r="K39" s="12">
        <v>55.51</v>
      </c>
      <c r="L39" s="20">
        <f t="shared" si="5"/>
        <v>4.3</v>
      </c>
      <c r="M39" s="69">
        <f t="shared" si="6"/>
        <v>64.392899999999997</v>
      </c>
      <c r="N39" s="70">
        <f t="shared" si="7"/>
        <v>8.8828999999999994</v>
      </c>
    </row>
    <row r="40" spans="1:14" ht="14.25" customHeight="1" x14ac:dyDescent="0.2">
      <c r="A40" s="14">
        <v>33</v>
      </c>
      <c r="B40" s="60" t="s">
        <v>23</v>
      </c>
      <c r="C40" s="11">
        <f t="shared" si="1"/>
        <v>0</v>
      </c>
      <c r="D40" s="11">
        <v>0</v>
      </c>
      <c r="E40" s="11">
        <v>0</v>
      </c>
      <c r="F40" s="12">
        <v>3302.2</v>
      </c>
      <c r="G40" s="12">
        <f t="shared" si="2"/>
        <v>3434.288</v>
      </c>
      <c r="H40" s="20">
        <v>1.3</v>
      </c>
      <c r="I40" s="12">
        <f t="shared" si="3"/>
        <v>4292.8599999999997</v>
      </c>
      <c r="J40" s="9">
        <f t="shared" si="4"/>
        <v>4464.5744000000004</v>
      </c>
      <c r="K40" s="12">
        <v>0</v>
      </c>
      <c r="L40" s="20">
        <f t="shared" si="5"/>
        <v>0</v>
      </c>
      <c r="M40" s="69">
        <f t="shared" si="6"/>
        <v>0</v>
      </c>
      <c r="N40" s="70">
        <f t="shared" si="7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1"/>
        <v>1</v>
      </c>
      <c r="D41" s="11">
        <v>0</v>
      </c>
      <c r="E41" s="11">
        <v>1</v>
      </c>
      <c r="F41" s="12">
        <v>3302.2</v>
      </c>
      <c r="G41" s="12">
        <f t="shared" si="2"/>
        <v>3434.288</v>
      </c>
      <c r="H41" s="20">
        <v>1</v>
      </c>
      <c r="I41" s="12">
        <f t="shared" si="3"/>
        <v>3302.2</v>
      </c>
      <c r="J41" s="9">
        <f t="shared" si="4"/>
        <v>3434.288</v>
      </c>
      <c r="K41" s="12">
        <v>0</v>
      </c>
      <c r="L41" s="20">
        <f t="shared" si="5"/>
        <v>3.4</v>
      </c>
      <c r="M41" s="69">
        <f t="shared" si="6"/>
        <v>51.514319999999998</v>
      </c>
      <c r="N41" s="70">
        <f t="shared" si="7"/>
        <v>51.514319999999998</v>
      </c>
    </row>
    <row r="42" spans="1:14" ht="14.25" customHeight="1" x14ac:dyDescent="0.2">
      <c r="A42" s="14">
        <v>35</v>
      </c>
      <c r="B42" s="60" t="s">
        <v>4</v>
      </c>
      <c r="C42" s="11">
        <f t="shared" si="1"/>
        <v>0</v>
      </c>
      <c r="D42" s="11">
        <v>0</v>
      </c>
      <c r="E42" s="11">
        <v>0</v>
      </c>
      <c r="F42" s="12">
        <v>3302.2</v>
      </c>
      <c r="G42" s="12">
        <f t="shared" si="2"/>
        <v>3434.288</v>
      </c>
      <c r="H42" s="20">
        <v>1</v>
      </c>
      <c r="I42" s="12">
        <f t="shared" si="3"/>
        <v>3302.2</v>
      </c>
      <c r="J42" s="9">
        <f t="shared" si="4"/>
        <v>3434.288</v>
      </c>
      <c r="K42" s="12">
        <v>0</v>
      </c>
      <c r="L42" s="20">
        <f t="shared" si="5"/>
        <v>0</v>
      </c>
      <c r="M42" s="69">
        <f t="shared" si="6"/>
        <v>0</v>
      </c>
      <c r="N42" s="70">
        <f t="shared" si="7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1"/>
        <v>1</v>
      </c>
      <c r="D43" s="11">
        <v>0</v>
      </c>
      <c r="E43" s="11">
        <v>1</v>
      </c>
      <c r="F43" s="12">
        <v>3302.2</v>
      </c>
      <c r="G43" s="12">
        <f t="shared" si="2"/>
        <v>3434.288</v>
      </c>
      <c r="H43" s="20">
        <v>1</v>
      </c>
      <c r="I43" s="12">
        <f t="shared" si="3"/>
        <v>3302.2</v>
      </c>
      <c r="J43" s="9">
        <f t="shared" si="4"/>
        <v>3434.288</v>
      </c>
      <c r="K43" s="12">
        <v>0</v>
      </c>
      <c r="L43" s="20">
        <f t="shared" si="5"/>
        <v>3.4</v>
      </c>
      <c r="M43" s="69">
        <f t="shared" si="6"/>
        <v>51.514319999999998</v>
      </c>
      <c r="N43" s="70">
        <f t="shared" si="7"/>
        <v>51.514319999999998</v>
      </c>
    </row>
    <row r="44" spans="1:14" ht="14.25" customHeight="1" x14ac:dyDescent="0.2">
      <c r="A44" s="14">
        <v>37</v>
      </c>
      <c r="B44" s="60" t="s">
        <v>6</v>
      </c>
      <c r="C44" s="11">
        <f t="shared" si="1"/>
        <v>0</v>
      </c>
      <c r="D44" s="11">
        <v>0</v>
      </c>
      <c r="E44" s="11">
        <v>0</v>
      </c>
      <c r="F44" s="12">
        <v>3302.2</v>
      </c>
      <c r="G44" s="12">
        <f t="shared" si="2"/>
        <v>3434.288</v>
      </c>
      <c r="H44" s="20">
        <v>1</v>
      </c>
      <c r="I44" s="12">
        <f t="shared" si="3"/>
        <v>3302.2</v>
      </c>
      <c r="J44" s="9">
        <f t="shared" si="4"/>
        <v>3434.288</v>
      </c>
      <c r="K44" s="12">
        <v>0</v>
      </c>
      <c r="L44" s="20">
        <f t="shared" si="5"/>
        <v>0</v>
      </c>
      <c r="M44" s="69">
        <f t="shared" si="6"/>
        <v>0</v>
      </c>
      <c r="N44" s="70">
        <f t="shared" si="7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1"/>
        <v>1</v>
      </c>
      <c r="D45" s="11">
        <v>0</v>
      </c>
      <c r="E45" s="11">
        <v>1</v>
      </c>
      <c r="F45" s="12">
        <v>3302.2</v>
      </c>
      <c r="G45" s="12">
        <f t="shared" si="2"/>
        <v>3434.288</v>
      </c>
      <c r="H45" s="20">
        <v>1</v>
      </c>
      <c r="I45" s="12">
        <f t="shared" si="3"/>
        <v>3302.2</v>
      </c>
      <c r="J45" s="9">
        <f t="shared" si="4"/>
        <v>3434.288</v>
      </c>
      <c r="K45" s="12">
        <v>43.98</v>
      </c>
      <c r="L45" s="20">
        <f t="shared" si="5"/>
        <v>3.5</v>
      </c>
      <c r="M45" s="69">
        <f t="shared" si="6"/>
        <v>51.514319999999998</v>
      </c>
      <c r="N45" s="70">
        <f t="shared" si="7"/>
        <v>7.534320000000001</v>
      </c>
    </row>
    <row r="46" spans="1:14" ht="14.25" customHeight="1" x14ac:dyDescent="0.2">
      <c r="A46" s="14">
        <v>39</v>
      </c>
      <c r="B46" s="60" t="s">
        <v>24</v>
      </c>
      <c r="C46" s="11">
        <f t="shared" si="1"/>
        <v>0</v>
      </c>
      <c r="D46" s="11">
        <v>0</v>
      </c>
      <c r="E46" s="11">
        <v>0</v>
      </c>
      <c r="F46" s="12">
        <v>3302.2</v>
      </c>
      <c r="G46" s="12">
        <f t="shared" si="2"/>
        <v>3434.288</v>
      </c>
      <c r="H46" s="20">
        <v>1.2</v>
      </c>
      <c r="I46" s="12">
        <f t="shared" si="3"/>
        <v>3962.6399999999994</v>
      </c>
      <c r="J46" s="9">
        <f t="shared" si="4"/>
        <v>4121.1455999999998</v>
      </c>
      <c r="K46" s="12">
        <v>0</v>
      </c>
      <c r="L46" s="20">
        <f t="shared" si="5"/>
        <v>0</v>
      </c>
      <c r="M46" s="69">
        <f t="shared" si="6"/>
        <v>0</v>
      </c>
      <c r="N46" s="70">
        <f t="shared" si="7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1"/>
        <v>1</v>
      </c>
      <c r="D47" s="11">
        <v>0</v>
      </c>
      <c r="E47" s="11">
        <v>1</v>
      </c>
      <c r="F47" s="12">
        <v>3302.2</v>
      </c>
      <c r="G47" s="12">
        <f t="shared" si="2"/>
        <v>3434.288</v>
      </c>
      <c r="H47" s="20">
        <v>1</v>
      </c>
      <c r="I47" s="12">
        <f t="shared" si="3"/>
        <v>3302.2</v>
      </c>
      <c r="J47" s="9">
        <f t="shared" si="4"/>
        <v>3434.288</v>
      </c>
      <c r="K47" s="12">
        <v>43.98</v>
      </c>
      <c r="L47" s="20">
        <f t="shared" si="5"/>
        <v>3.5</v>
      </c>
      <c r="M47" s="69">
        <f t="shared" si="6"/>
        <v>51.514319999999998</v>
      </c>
      <c r="N47" s="70">
        <f t="shared" si="7"/>
        <v>7.534320000000001</v>
      </c>
    </row>
    <row r="48" spans="1:14" ht="14.25" customHeight="1" x14ac:dyDescent="0.2">
      <c r="A48" s="14">
        <v>41</v>
      </c>
      <c r="B48" s="60" t="s">
        <v>8</v>
      </c>
      <c r="C48" s="11">
        <f t="shared" si="1"/>
        <v>1</v>
      </c>
      <c r="D48" s="11">
        <v>0</v>
      </c>
      <c r="E48" s="11">
        <v>1</v>
      </c>
      <c r="F48" s="12">
        <v>3302.2</v>
      </c>
      <c r="G48" s="12">
        <f t="shared" si="2"/>
        <v>3434.288</v>
      </c>
      <c r="H48" s="20">
        <v>1</v>
      </c>
      <c r="I48" s="12">
        <f t="shared" si="3"/>
        <v>3302.2</v>
      </c>
      <c r="J48" s="9">
        <f t="shared" si="4"/>
        <v>3434.288</v>
      </c>
      <c r="K48" s="12">
        <v>43.98</v>
      </c>
      <c r="L48" s="20">
        <f t="shared" si="5"/>
        <v>3.5</v>
      </c>
      <c r="M48" s="69">
        <f t="shared" si="6"/>
        <v>51.514319999999998</v>
      </c>
      <c r="N48" s="70">
        <f t="shared" si="7"/>
        <v>7.534320000000001</v>
      </c>
    </row>
    <row r="49" spans="1:14" ht="14.25" customHeight="1" x14ac:dyDescent="0.2">
      <c r="A49" s="14">
        <v>42</v>
      </c>
      <c r="B49" s="60" t="s">
        <v>61</v>
      </c>
      <c r="C49" s="11">
        <f t="shared" si="1"/>
        <v>0</v>
      </c>
      <c r="D49" s="11">
        <v>0</v>
      </c>
      <c r="E49" s="11">
        <v>0</v>
      </c>
      <c r="F49" s="12">
        <v>3302.2</v>
      </c>
      <c r="G49" s="12">
        <f t="shared" si="2"/>
        <v>3434.288</v>
      </c>
      <c r="H49" s="20">
        <v>1.23</v>
      </c>
      <c r="I49" s="12">
        <f t="shared" si="3"/>
        <v>4061.7059999999997</v>
      </c>
      <c r="J49" s="9">
        <f t="shared" si="4"/>
        <v>4224.1742400000003</v>
      </c>
      <c r="K49" s="12">
        <v>0</v>
      </c>
      <c r="L49" s="20">
        <f t="shared" si="5"/>
        <v>0</v>
      </c>
      <c r="M49" s="69">
        <f t="shared" si="6"/>
        <v>0</v>
      </c>
      <c r="N49" s="70">
        <f t="shared" si="7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1"/>
        <v>1</v>
      </c>
      <c r="D50" s="11">
        <v>0</v>
      </c>
      <c r="E50" s="11">
        <v>1</v>
      </c>
      <c r="F50" s="12">
        <v>3302.2</v>
      </c>
      <c r="G50" s="12">
        <f t="shared" si="2"/>
        <v>3434.288</v>
      </c>
      <c r="H50" s="20">
        <v>1</v>
      </c>
      <c r="I50" s="12">
        <f t="shared" si="3"/>
        <v>3302.2</v>
      </c>
      <c r="J50" s="9">
        <f t="shared" si="4"/>
        <v>3434.288</v>
      </c>
      <c r="K50" s="12">
        <v>0</v>
      </c>
      <c r="L50" s="20">
        <f t="shared" si="5"/>
        <v>3.4</v>
      </c>
      <c r="M50" s="69">
        <f t="shared" si="6"/>
        <v>51.514319999999998</v>
      </c>
      <c r="N50" s="70">
        <f t="shared" si="7"/>
        <v>51.514319999999998</v>
      </c>
    </row>
    <row r="51" spans="1:14" ht="14.25" customHeight="1" x14ac:dyDescent="0.2">
      <c r="A51" s="14">
        <v>44</v>
      </c>
      <c r="B51" s="60" t="s">
        <v>9</v>
      </c>
      <c r="C51" s="11">
        <f t="shared" si="1"/>
        <v>0</v>
      </c>
      <c r="D51" s="11">
        <v>0</v>
      </c>
      <c r="E51" s="11">
        <v>0</v>
      </c>
      <c r="F51" s="12">
        <v>3302.2</v>
      </c>
      <c r="G51" s="12">
        <f t="shared" si="2"/>
        <v>3434.288</v>
      </c>
      <c r="H51" s="20">
        <v>1</v>
      </c>
      <c r="I51" s="12">
        <f t="shared" si="3"/>
        <v>3302.2</v>
      </c>
      <c r="J51" s="9">
        <f t="shared" si="4"/>
        <v>3434.288</v>
      </c>
      <c r="K51" s="12">
        <v>0</v>
      </c>
      <c r="L51" s="20">
        <f t="shared" si="5"/>
        <v>0</v>
      </c>
      <c r="M51" s="69">
        <f t="shared" si="6"/>
        <v>0</v>
      </c>
      <c r="N51" s="70">
        <f t="shared" si="7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1"/>
        <v>1</v>
      </c>
      <c r="D52" s="11">
        <v>0</v>
      </c>
      <c r="E52" s="11">
        <v>1</v>
      </c>
      <c r="F52" s="12">
        <v>3302.2</v>
      </c>
      <c r="G52" s="12">
        <f t="shared" si="2"/>
        <v>3434.288</v>
      </c>
      <c r="H52" s="20">
        <v>1.3</v>
      </c>
      <c r="I52" s="12">
        <f t="shared" si="3"/>
        <v>4292.8599999999997</v>
      </c>
      <c r="J52" s="9">
        <f t="shared" si="4"/>
        <v>4464.5744000000004</v>
      </c>
      <c r="K52" s="12">
        <v>0</v>
      </c>
      <c r="L52" s="20">
        <f t="shared" si="5"/>
        <v>4.5</v>
      </c>
      <c r="M52" s="69">
        <f t="shared" si="6"/>
        <v>66.968615999999997</v>
      </c>
      <c r="N52" s="70">
        <f t="shared" si="7"/>
        <v>66.968615999999997</v>
      </c>
    </row>
    <row r="53" spans="1:14" ht="14.25" customHeight="1" x14ac:dyDescent="0.2">
      <c r="A53" s="14">
        <v>46</v>
      </c>
      <c r="B53" s="60" t="s">
        <v>43</v>
      </c>
      <c r="C53" s="11">
        <f t="shared" si="1"/>
        <v>1</v>
      </c>
      <c r="D53" s="11">
        <v>0</v>
      </c>
      <c r="E53" s="11">
        <v>1</v>
      </c>
      <c r="F53" s="12">
        <v>3302.2</v>
      </c>
      <c r="G53" s="12">
        <f t="shared" si="2"/>
        <v>3434.288</v>
      </c>
      <c r="H53" s="20">
        <v>1.1000000000000001</v>
      </c>
      <c r="I53" s="12">
        <f t="shared" si="3"/>
        <v>3632.42</v>
      </c>
      <c r="J53" s="9">
        <f t="shared" si="4"/>
        <v>3777.7168000000001</v>
      </c>
      <c r="K53" s="12">
        <v>0</v>
      </c>
      <c r="L53" s="20">
        <f t="shared" si="5"/>
        <v>3.8</v>
      </c>
      <c r="M53" s="69">
        <f t="shared" si="6"/>
        <v>56.665752000000005</v>
      </c>
      <c r="N53" s="70">
        <f t="shared" si="7"/>
        <v>56.665752000000005</v>
      </c>
    </row>
    <row r="54" spans="1:14" ht="14.25" customHeight="1" x14ac:dyDescent="0.2">
      <c r="A54" s="14">
        <v>47</v>
      </c>
      <c r="B54" s="60" t="s">
        <v>10</v>
      </c>
      <c r="C54" s="11">
        <f t="shared" si="1"/>
        <v>0</v>
      </c>
      <c r="D54" s="11">
        <v>0</v>
      </c>
      <c r="E54" s="11">
        <v>0</v>
      </c>
      <c r="F54" s="12">
        <v>3302.2</v>
      </c>
      <c r="G54" s="12">
        <f t="shared" si="2"/>
        <v>3434.288</v>
      </c>
      <c r="H54" s="20">
        <v>1</v>
      </c>
      <c r="I54" s="12">
        <f t="shared" si="3"/>
        <v>3302.2</v>
      </c>
      <c r="J54" s="9">
        <f t="shared" si="4"/>
        <v>3434.288</v>
      </c>
      <c r="K54" s="12">
        <v>0</v>
      </c>
      <c r="L54" s="20">
        <f t="shared" si="5"/>
        <v>0</v>
      </c>
      <c r="M54" s="69">
        <f t="shared" si="6"/>
        <v>0</v>
      </c>
      <c r="N54" s="70">
        <f t="shared" si="7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1"/>
        <v>2</v>
      </c>
      <c r="D55" s="11">
        <v>0</v>
      </c>
      <c r="E55" s="11">
        <v>2</v>
      </c>
      <c r="F55" s="12">
        <v>3302.2</v>
      </c>
      <c r="G55" s="12">
        <f t="shared" si="2"/>
        <v>3434.288</v>
      </c>
      <c r="H55" s="20">
        <v>1.1499999999999999</v>
      </c>
      <c r="I55" s="12">
        <f t="shared" si="3"/>
        <v>3797.5299999999993</v>
      </c>
      <c r="J55" s="9">
        <f t="shared" si="4"/>
        <v>3949.4311999999995</v>
      </c>
      <c r="K55" s="12">
        <v>101.17</v>
      </c>
      <c r="L55" s="20">
        <f t="shared" si="5"/>
        <v>8</v>
      </c>
      <c r="M55" s="69">
        <f t="shared" si="6"/>
        <v>118.482936</v>
      </c>
      <c r="N55" s="70">
        <f t="shared" si="7"/>
        <v>17.312935999999993</v>
      </c>
    </row>
    <row r="56" spans="1:14" ht="14.25" customHeight="1" x14ac:dyDescent="0.2">
      <c r="A56" s="14">
        <v>49</v>
      </c>
      <c r="B56" s="60" t="s">
        <v>11</v>
      </c>
      <c r="C56" s="11">
        <f t="shared" si="1"/>
        <v>0</v>
      </c>
      <c r="D56" s="11">
        <v>0</v>
      </c>
      <c r="E56" s="11">
        <v>0</v>
      </c>
      <c r="F56" s="12">
        <v>3302.2</v>
      </c>
      <c r="G56" s="12">
        <f t="shared" si="2"/>
        <v>3434.288</v>
      </c>
      <c r="H56" s="20">
        <v>1</v>
      </c>
      <c r="I56" s="12">
        <f t="shared" si="3"/>
        <v>3302.2</v>
      </c>
      <c r="J56" s="9">
        <f t="shared" si="4"/>
        <v>3434.288</v>
      </c>
      <c r="K56" s="12">
        <v>0</v>
      </c>
      <c r="L56" s="20">
        <f t="shared" si="5"/>
        <v>0</v>
      </c>
      <c r="M56" s="69">
        <f t="shared" si="6"/>
        <v>0</v>
      </c>
      <c r="N56" s="70">
        <f t="shared" si="7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1"/>
        <v>2</v>
      </c>
      <c r="D57" s="11">
        <v>0</v>
      </c>
      <c r="E57" s="11">
        <v>2</v>
      </c>
      <c r="F57" s="12">
        <v>3302.2</v>
      </c>
      <c r="G57" s="12">
        <f t="shared" si="2"/>
        <v>3434.288</v>
      </c>
      <c r="H57" s="20">
        <v>1</v>
      </c>
      <c r="I57" s="12">
        <f t="shared" si="3"/>
        <v>3302.2</v>
      </c>
      <c r="J57" s="9">
        <f t="shared" si="4"/>
        <v>3434.288</v>
      </c>
      <c r="K57" s="12">
        <v>0</v>
      </c>
      <c r="L57" s="20">
        <f t="shared" si="5"/>
        <v>6.9</v>
      </c>
      <c r="M57" s="69">
        <f t="shared" si="6"/>
        <v>103.02864</v>
      </c>
      <c r="N57" s="70">
        <f t="shared" si="7"/>
        <v>103.02864</v>
      </c>
    </row>
    <row r="58" spans="1:14" ht="14.25" customHeight="1" x14ac:dyDescent="0.2">
      <c r="A58" s="14">
        <v>51</v>
      </c>
      <c r="B58" s="60" t="s">
        <v>12</v>
      </c>
      <c r="C58" s="11">
        <f t="shared" si="1"/>
        <v>0</v>
      </c>
      <c r="D58" s="11">
        <v>0</v>
      </c>
      <c r="E58" s="11">
        <v>0</v>
      </c>
      <c r="F58" s="12">
        <v>3302.2</v>
      </c>
      <c r="G58" s="12">
        <f t="shared" si="2"/>
        <v>3434.288</v>
      </c>
      <c r="H58" s="20">
        <v>1</v>
      </c>
      <c r="I58" s="12">
        <f t="shared" si="3"/>
        <v>3302.2</v>
      </c>
      <c r="J58" s="9">
        <f t="shared" si="4"/>
        <v>3434.288</v>
      </c>
      <c r="K58" s="12">
        <v>0</v>
      </c>
      <c r="L58" s="20">
        <f t="shared" si="5"/>
        <v>0</v>
      </c>
      <c r="M58" s="69">
        <f t="shared" si="6"/>
        <v>0</v>
      </c>
      <c r="N58" s="70">
        <f t="shared" si="7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1"/>
        <v>0</v>
      </c>
      <c r="D59" s="11">
        <v>0</v>
      </c>
      <c r="E59" s="11">
        <v>0</v>
      </c>
      <c r="F59" s="12">
        <v>3302.2</v>
      </c>
      <c r="G59" s="12">
        <f t="shared" si="2"/>
        <v>3434.288</v>
      </c>
      <c r="H59" s="20">
        <v>1.7</v>
      </c>
      <c r="I59" s="12">
        <f t="shared" si="3"/>
        <v>5613.74</v>
      </c>
      <c r="J59" s="9">
        <f t="shared" si="4"/>
        <v>5838.2896000000001</v>
      </c>
      <c r="K59" s="12">
        <v>0</v>
      </c>
      <c r="L59" s="20">
        <f t="shared" si="5"/>
        <v>0</v>
      </c>
      <c r="M59" s="69">
        <f t="shared" si="6"/>
        <v>0</v>
      </c>
      <c r="N59" s="70">
        <f t="shared" si="7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1"/>
        <v>0</v>
      </c>
      <c r="D60" s="11">
        <v>0</v>
      </c>
      <c r="E60" s="11">
        <v>0</v>
      </c>
      <c r="F60" s="12">
        <v>3302.2</v>
      </c>
      <c r="G60" s="12">
        <f t="shared" si="2"/>
        <v>3434.288</v>
      </c>
      <c r="H60" s="20">
        <v>1</v>
      </c>
      <c r="I60" s="12">
        <f t="shared" si="3"/>
        <v>3302.2</v>
      </c>
      <c r="J60" s="9">
        <f t="shared" si="4"/>
        <v>3434.288</v>
      </c>
      <c r="K60" s="12">
        <v>0</v>
      </c>
      <c r="L60" s="20">
        <f t="shared" si="5"/>
        <v>0</v>
      </c>
      <c r="M60" s="69">
        <f t="shared" si="6"/>
        <v>0</v>
      </c>
      <c r="N60" s="70">
        <f t="shared" si="7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1"/>
        <v>1</v>
      </c>
      <c r="D61" s="11">
        <v>0</v>
      </c>
      <c r="E61" s="11">
        <v>1</v>
      </c>
      <c r="F61" s="12">
        <v>3302.2</v>
      </c>
      <c r="G61" s="12">
        <f t="shared" si="2"/>
        <v>3434.288</v>
      </c>
      <c r="H61" s="20">
        <v>1.4</v>
      </c>
      <c r="I61" s="12">
        <f t="shared" si="3"/>
        <v>4623.079999999999</v>
      </c>
      <c r="J61" s="9">
        <f t="shared" si="4"/>
        <v>4808.0032000000001</v>
      </c>
      <c r="K61" s="12">
        <v>0</v>
      </c>
      <c r="L61" s="20">
        <f t="shared" si="5"/>
        <v>4.8</v>
      </c>
      <c r="M61" s="69">
        <f t="shared" si="6"/>
        <v>72.120048000000011</v>
      </c>
      <c r="N61" s="70">
        <f t="shared" si="7"/>
        <v>72.120048000000011</v>
      </c>
    </row>
    <row r="62" spans="1:14" ht="14.25" customHeight="1" x14ac:dyDescent="0.2">
      <c r="A62" s="14">
        <v>55</v>
      </c>
      <c r="B62" s="60" t="s">
        <v>44</v>
      </c>
      <c r="C62" s="11">
        <f t="shared" si="1"/>
        <v>1</v>
      </c>
      <c r="D62" s="11">
        <v>0</v>
      </c>
      <c r="E62" s="11">
        <v>1</v>
      </c>
      <c r="F62" s="12">
        <v>3302.2</v>
      </c>
      <c r="G62" s="12">
        <f t="shared" si="2"/>
        <v>3434.288</v>
      </c>
      <c r="H62" s="20">
        <v>1</v>
      </c>
      <c r="I62" s="12">
        <f t="shared" si="3"/>
        <v>3302.2</v>
      </c>
      <c r="J62" s="9">
        <f t="shared" si="4"/>
        <v>3434.288</v>
      </c>
      <c r="K62" s="12">
        <v>0</v>
      </c>
      <c r="L62" s="20">
        <f t="shared" si="5"/>
        <v>3.4</v>
      </c>
      <c r="M62" s="69">
        <f t="shared" si="6"/>
        <v>51.514319999999998</v>
      </c>
      <c r="N62" s="70">
        <f t="shared" si="7"/>
        <v>51.514319999999998</v>
      </c>
    </row>
    <row r="63" spans="1:14" ht="14.25" customHeight="1" x14ac:dyDescent="0.2">
      <c r="A63" s="14">
        <v>56</v>
      </c>
      <c r="B63" s="60" t="s">
        <v>28</v>
      </c>
      <c r="C63" s="11">
        <f t="shared" si="1"/>
        <v>0</v>
      </c>
      <c r="D63" s="11">
        <v>0</v>
      </c>
      <c r="E63" s="11">
        <v>0</v>
      </c>
      <c r="F63" s="12">
        <v>3302.2</v>
      </c>
      <c r="G63" s="12">
        <f t="shared" si="2"/>
        <v>3434.288</v>
      </c>
      <c r="H63" s="20">
        <v>1</v>
      </c>
      <c r="I63" s="12">
        <f t="shared" si="3"/>
        <v>3302.2</v>
      </c>
      <c r="J63" s="9">
        <f t="shared" si="4"/>
        <v>3434.288</v>
      </c>
      <c r="K63" s="12">
        <v>0</v>
      </c>
      <c r="L63" s="20">
        <f t="shared" si="5"/>
        <v>0</v>
      </c>
      <c r="M63" s="69">
        <f t="shared" si="6"/>
        <v>0</v>
      </c>
      <c r="N63" s="70">
        <f t="shared" si="7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1"/>
        <v>0</v>
      </c>
      <c r="D64" s="11">
        <v>0</v>
      </c>
      <c r="E64" s="11">
        <v>0</v>
      </c>
      <c r="F64" s="12">
        <v>3302.2</v>
      </c>
      <c r="G64" s="12">
        <f t="shared" si="2"/>
        <v>3434.288</v>
      </c>
      <c r="H64" s="20">
        <v>1.2</v>
      </c>
      <c r="I64" s="12">
        <f t="shared" si="3"/>
        <v>3962.6399999999994</v>
      </c>
      <c r="J64" s="9">
        <f t="shared" si="4"/>
        <v>4121.1455999999998</v>
      </c>
      <c r="K64" s="12">
        <v>0</v>
      </c>
      <c r="L64" s="20">
        <f t="shared" si="5"/>
        <v>0</v>
      </c>
      <c r="M64" s="69">
        <f t="shared" si="6"/>
        <v>0</v>
      </c>
      <c r="N64" s="70">
        <f t="shared" si="7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1"/>
        <v>0</v>
      </c>
      <c r="D65" s="11">
        <v>0</v>
      </c>
      <c r="E65" s="11">
        <v>0</v>
      </c>
      <c r="F65" s="12">
        <v>3302.2</v>
      </c>
      <c r="G65" s="12">
        <f t="shared" si="2"/>
        <v>3434.288</v>
      </c>
      <c r="H65" s="20">
        <v>1.1499999999999999</v>
      </c>
      <c r="I65" s="12">
        <f t="shared" si="3"/>
        <v>3797.5299999999993</v>
      </c>
      <c r="J65" s="9">
        <f t="shared" si="4"/>
        <v>3949.4311999999995</v>
      </c>
      <c r="K65" s="12">
        <v>0</v>
      </c>
      <c r="L65" s="20">
        <f t="shared" si="5"/>
        <v>0</v>
      </c>
      <c r="M65" s="69">
        <f t="shared" si="6"/>
        <v>0</v>
      </c>
      <c r="N65" s="70">
        <f t="shared" si="7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1"/>
        <v>2</v>
      </c>
      <c r="D66" s="11">
        <v>0</v>
      </c>
      <c r="E66" s="11">
        <v>2</v>
      </c>
      <c r="F66" s="12">
        <v>3302.2</v>
      </c>
      <c r="G66" s="12">
        <f t="shared" si="2"/>
        <v>3434.288</v>
      </c>
      <c r="H66" s="20">
        <v>1.1499999999999999</v>
      </c>
      <c r="I66" s="12">
        <f t="shared" si="3"/>
        <v>3797.5299999999993</v>
      </c>
      <c r="J66" s="9">
        <f t="shared" si="4"/>
        <v>3949.4311999999995</v>
      </c>
      <c r="K66" s="12">
        <v>101.17</v>
      </c>
      <c r="L66" s="20">
        <f t="shared" si="5"/>
        <v>8</v>
      </c>
      <c r="M66" s="69">
        <f t="shared" si="6"/>
        <v>118.482936</v>
      </c>
      <c r="N66" s="70">
        <f t="shared" si="7"/>
        <v>17.312935999999993</v>
      </c>
    </row>
    <row r="67" spans="1:14" ht="14.25" customHeight="1" x14ac:dyDescent="0.2">
      <c r="A67" s="14">
        <v>60</v>
      </c>
      <c r="B67" s="60" t="s">
        <v>14</v>
      </c>
      <c r="C67" s="11">
        <f t="shared" si="1"/>
        <v>10</v>
      </c>
      <c r="D67" s="11">
        <v>2</v>
      </c>
      <c r="E67" s="11">
        <v>8</v>
      </c>
      <c r="F67" s="12">
        <v>3302.2</v>
      </c>
      <c r="G67" s="12">
        <f t="shared" si="2"/>
        <v>3434.288</v>
      </c>
      <c r="H67" s="20">
        <v>1</v>
      </c>
      <c r="I67" s="12">
        <f t="shared" si="3"/>
        <v>3302.2</v>
      </c>
      <c r="J67" s="9">
        <f t="shared" si="4"/>
        <v>3434.288</v>
      </c>
      <c r="K67" s="12">
        <v>0</v>
      </c>
      <c r="L67" s="20">
        <f t="shared" si="5"/>
        <v>34.1</v>
      </c>
      <c r="M67" s="69">
        <f t="shared" si="6"/>
        <v>511.18055999999996</v>
      </c>
      <c r="N67" s="70">
        <f t="shared" si="7"/>
        <v>511.18055999999996</v>
      </c>
    </row>
    <row r="68" spans="1:14" ht="14.25" customHeight="1" x14ac:dyDescent="0.2">
      <c r="A68" s="14">
        <v>61</v>
      </c>
      <c r="B68" s="60" t="s">
        <v>46</v>
      </c>
      <c r="C68" s="11">
        <f t="shared" si="1"/>
        <v>0</v>
      </c>
      <c r="D68" s="11">
        <v>0</v>
      </c>
      <c r="E68" s="11">
        <v>0</v>
      </c>
      <c r="F68" s="12">
        <v>3302.2</v>
      </c>
      <c r="G68" s="12">
        <f t="shared" si="2"/>
        <v>3434.288</v>
      </c>
      <c r="H68" s="20">
        <v>1</v>
      </c>
      <c r="I68" s="12">
        <f t="shared" ref="I68:I93" si="8">F68*H68</f>
        <v>3302.2</v>
      </c>
      <c r="J68" s="9">
        <f t="shared" ref="J68:J93" si="9">G68*H68</f>
        <v>3434.288</v>
      </c>
      <c r="K68" s="12">
        <v>0</v>
      </c>
      <c r="L68" s="20">
        <f t="shared" si="5"/>
        <v>0</v>
      </c>
      <c r="M68" s="69">
        <f t="shared" si="6"/>
        <v>0</v>
      </c>
      <c r="N68" s="70">
        <f t="shared" si="7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1"/>
        <v>1</v>
      </c>
      <c r="D69" s="11">
        <v>0</v>
      </c>
      <c r="E69" s="11">
        <v>1</v>
      </c>
      <c r="F69" s="12">
        <v>3302.2</v>
      </c>
      <c r="G69" s="12">
        <f t="shared" si="2"/>
        <v>3434.288</v>
      </c>
      <c r="H69" s="20">
        <v>1</v>
      </c>
      <c r="I69" s="12">
        <f t="shared" si="8"/>
        <v>3302.2</v>
      </c>
      <c r="J69" s="9">
        <f t="shared" si="9"/>
        <v>3434.288</v>
      </c>
      <c r="K69" s="12">
        <v>0</v>
      </c>
      <c r="L69" s="20">
        <f t="shared" si="5"/>
        <v>3.4</v>
      </c>
      <c r="M69" s="69">
        <f t="shared" si="6"/>
        <v>51.514319999999998</v>
      </c>
      <c r="N69" s="70">
        <f t="shared" si="7"/>
        <v>51.514319999999998</v>
      </c>
    </row>
    <row r="70" spans="1:14" ht="14.25" customHeight="1" x14ac:dyDescent="0.2">
      <c r="A70" s="14">
        <v>63</v>
      </c>
      <c r="B70" s="60" t="s">
        <v>38</v>
      </c>
      <c r="C70" s="11">
        <f t="shared" si="1"/>
        <v>0</v>
      </c>
      <c r="D70" s="11">
        <v>0</v>
      </c>
      <c r="E70" s="11">
        <v>0</v>
      </c>
      <c r="F70" s="12">
        <v>3302.2</v>
      </c>
      <c r="G70" s="12">
        <f t="shared" si="2"/>
        <v>3434.288</v>
      </c>
      <c r="H70" s="20">
        <v>1.03</v>
      </c>
      <c r="I70" s="12">
        <f t="shared" si="8"/>
        <v>3401.2660000000001</v>
      </c>
      <c r="J70" s="9">
        <f t="shared" si="9"/>
        <v>3537.31664</v>
      </c>
      <c r="K70" s="12">
        <v>0</v>
      </c>
      <c r="L70" s="20">
        <f t="shared" si="5"/>
        <v>0</v>
      </c>
      <c r="M70" s="69">
        <f t="shared" si="6"/>
        <v>0</v>
      </c>
      <c r="N70" s="70">
        <f t="shared" si="7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1"/>
        <v>1</v>
      </c>
      <c r="D71" s="11">
        <v>0</v>
      </c>
      <c r="E71" s="11">
        <v>1</v>
      </c>
      <c r="F71" s="12">
        <v>3302.2</v>
      </c>
      <c r="G71" s="12">
        <f t="shared" si="2"/>
        <v>3434.288</v>
      </c>
      <c r="H71" s="20">
        <v>1</v>
      </c>
      <c r="I71" s="12">
        <f t="shared" si="8"/>
        <v>3302.2</v>
      </c>
      <c r="J71" s="9">
        <f t="shared" si="9"/>
        <v>3434.288</v>
      </c>
      <c r="K71" s="12">
        <v>39.840000000000003</v>
      </c>
      <c r="L71" s="20">
        <f t="shared" si="5"/>
        <v>3.5</v>
      </c>
      <c r="M71" s="69">
        <f t="shared" si="6"/>
        <v>51.514319999999998</v>
      </c>
      <c r="N71" s="70">
        <f t="shared" si="7"/>
        <v>11.674319999999994</v>
      </c>
    </row>
    <row r="72" spans="1:14" ht="14.25" customHeight="1" x14ac:dyDescent="0.2">
      <c r="A72" s="14">
        <v>65</v>
      </c>
      <c r="B72" s="60" t="s">
        <v>48</v>
      </c>
      <c r="C72" s="11">
        <f t="shared" si="1"/>
        <v>1</v>
      </c>
      <c r="D72" s="11">
        <v>0</v>
      </c>
      <c r="E72" s="11">
        <v>1</v>
      </c>
      <c r="F72" s="12">
        <v>3302.2</v>
      </c>
      <c r="G72" s="12">
        <f t="shared" si="2"/>
        <v>3434.288</v>
      </c>
      <c r="H72" s="20">
        <v>1</v>
      </c>
      <c r="I72" s="12">
        <f t="shared" si="8"/>
        <v>3302.2</v>
      </c>
      <c r="J72" s="9">
        <f t="shared" si="9"/>
        <v>3434.288</v>
      </c>
      <c r="K72" s="12">
        <v>0</v>
      </c>
      <c r="L72" s="20">
        <f t="shared" si="5"/>
        <v>3.4</v>
      </c>
      <c r="M72" s="69">
        <f t="shared" si="6"/>
        <v>51.514319999999998</v>
      </c>
      <c r="N72" s="70">
        <f t="shared" si="7"/>
        <v>51.514319999999998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10">D73+E73</f>
        <v>0</v>
      </c>
      <c r="D73" s="11">
        <v>0</v>
      </c>
      <c r="E73" s="11">
        <v>0</v>
      </c>
      <c r="F73" s="12">
        <v>3302.2</v>
      </c>
      <c r="G73" s="12">
        <f t="shared" ref="G73:G93" si="11">F73*1.04</f>
        <v>3434.288</v>
      </c>
      <c r="H73" s="20">
        <v>1.0029999999999999</v>
      </c>
      <c r="I73" s="12">
        <f t="shared" si="8"/>
        <v>3312.1065999999996</v>
      </c>
      <c r="J73" s="9">
        <f t="shared" si="9"/>
        <v>3444.5908639999998</v>
      </c>
      <c r="K73" s="12">
        <v>0</v>
      </c>
      <c r="L73" s="20">
        <f t="shared" ref="L73:L93" si="12">ROUND(((D73*I73+E73*J73+K73)/1000),1)</f>
        <v>0</v>
      </c>
      <c r="M73" s="69">
        <f t="shared" ref="M73:M93" si="13">(D73*I73+E73*J73)*1.5/100</f>
        <v>0</v>
      </c>
      <c r="N73" s="70">
        <f t="shared" ref="N73:N93" si="14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10"/>
        <v>0</v>
      </c>
      <c r="D74" s="11">
        <v>0</v>
      </c>
      <c r="E74" s="11">
        <v>0</v>
      </c>
      <c r="F74" s="12">
        <v>3302.2</v>
      </c>
      <c r="G74" s="12">
        <f t="shared" si="11"/>
        <v>3434.288</v>
      </c>
      <c r="H74" s="20">
        <v>1.4</v>
      </c>
      <c r="I74" s="12">
        <f t="shared" si="8"/>
        <v>4623.079999999999</v>
      </c>
      <c r="J74" s="9">
        <f t="shared" si="9"/>
        <v>4808.0032000000001</v>
      </c>
      <c r="K74" s="12">
        <v>0</v>
      </c>
      <c r="L74" s="20">
        <f t="shared" si="12"/>
        <v>0</v>
      </c>
      <c r="M74" s="69">
        <f t="shared" si="13"/>
        <v>0</v>
      </c>
      <c r="N74" s="70">
        <f t="shared" si="14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10"/>
        <v>0</v>
      </c>
      <c r="D75" s="11">
        <v>0</v>
      </c>
      <c r="E75" s="11">
        <v>0</v>
      </c>
      <c r="F75" s="12">
        <v>3302.2</v>
      </c>
      <c r="G75" s="12">
        <f t="shared" si="11"/>
        <v>3434.288</v>
      </c>
      <c r="H75" s="20">
        <v>1.1519999999999999</v>
      </c>
      <c r="I75" s="12">
        <f t="shared" si="8"/>
        <v>3804.1343999999995</v>
      </c>
      <c r="J75" s="9">
        <f t="shared" si="9"/>
        <v>3956.2997759999998</v>
      </c>
      <c r="K75" s="12">
        <v>0</v>
      </c>
      <c r="L75" s="20">
        <f t="shared" si="12"/>
        <v>0</v>
      </c>
      <c r="M75" s="69">
        <f t="shared" si="13"/>
        <v>0</v>
      </c>
      <c r="N75" s="70">
        <f t="shared" si="14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10"/>
        <v>1</v>
      </c>
      <c r="D76" s="11">
        <v>0</v>
      </c>
      <c r="E76" s="11">
        <v>1</v>
      </c>
      <c r="F76" s="12">
        <v>3302.2</v>
      </c>
      <c r="G76" s="12">
        <f t="shared" si="11"/>
        <v>3434.288</v>
      </c>
      <c r="H76" s="20">
        <v>1</v>
      </c>
      <c r="I76" s="12">
        <f t="shared" si="8"/>
        <v>3302.2</v>
      </c>
      <c r="J76" s="9">
        <f t="shared" si="9"/>
        <v>3434.288</v>
      </c>
      <c r="K76" s="12">
        <v>0</v>
      </c>
      <c r="L76" s="20">
        <f t="shared" si="12"/>
        <v>3.4</v>
      </c>
      <c r="M76" s="69">
        <f t="shared" si="13"/>
        <v>51.514319999999998</v>
      </c>
      <c r="N76" s="70">
        <f t="shared" si="14"/>
        <v>51.514319999999998</v>
      </c>
    </row>
    <row r="77" spans="1:14" ht="14.25" customHeight="1" x14ac:dyDescent="0.2">
      <c r="A77" s="14">
        <v>70</v>
      </c>
      <c r="B77" s="60" t="s">
        <v>17</v>
      </c>
      <c r="C77" s="11">
        <f t="shared" si="10"/>
        <v>0</v>
      </c>
      <c r="D77" s="11">
        <v>0</v>
      </c>
      <c r="E77" s="11">
        <v>0</v>
      </c>
      <c r="F77" s="12">
        <v>3302.2</v>
      </c>
      <c r="G77" s="12">
        <f t="shared" si="11"/>
        <v>3434.288</v>
      </c>
      <c r="H77" s="20">
        <v>1</v>
      </c>
      <c r="I77" s="12">
        <f t="shared" si="8"/>
        <v>3302.2</v>
      </c>
      <c r="J77" s="9">
        <f t="shared" si="9"/>
        <v>3434.288</v>
      </c>
      <c r="K77" s="12">
        <v>0</v>
      </c>
      <c r="L77" s="20">
        <f t="shared" si="12"/>
        <v>0</v>
      </c>
      <c r="M77" s="69">
        <f t="shared" si="13"/>
        <v>0</v>
      </c>
      <c r="N77" s="70">
        <f t="shared" si="14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10"/>
        <v>0</v>
      </c>
      <c r="D78" s="11">
        <v>0</v>
      </c>
      <c r="E78" s="11">
        <v>0</v>
      </c>
      <c r="F78" s="12">
        <v>3302.2</v>
      </c>
      <c r="G78" s="12">
        <f t="shared" si="11"/>
        <v>3434.288</v>
      </c>
      <c r="H78" s="20">
        <v>1</v>
      </c>
      <c r="I78" s="12">
        <f t="shared" si="8"/>
        <v>3302.2</v>
      </c>
      <c r="J78" s="9">
        <f t="shared" si="9"/>
        <v>3434.288</v>
      </c>
      <c r="K78" s="12">
        <v>0</v>
      </c>
      <c r="L78" s="20">
        <f t="shared" si="12"/>
        <v>0</v>
      </c>
      <c r="M78" s="69">
        <f t="shared" si="13"/>
        <v>0</v>
      </c>
      <c r="N78" s="70">
        <f t="shared" si="14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10"/>
        <v>1</v>
      </c>
      <c r="D79" s="11">
        <v>1</v>
      </c>
      <c r="E79" s="11">
        <v>0</v>
      </c>
      <c r="F79" s="12">
        <v>3302.2</v>
      </c>
      <c r="G79" s="12">
        <f t="shared" si="11"/>
        <v>3434.288</v>
      </c>
      <c r="H79" s="20">
        <v>1.4</v>
      </c>
      <c r="I79" s="12">
        <f t="shared" si="8"/>
        <v>4623.079999999999</v>
      </c>
      <c r="J79" s="9">
        <f t="shared" si="9"/>
        <v>4808.0032000000001</v>
      </c>
      <c r="K79" s="12">
        <v>60</v>
      </c>
      <c r="L79" s="20">
        <f t="shared" si="12"/>
        <v>4.7</v>
      </c>
      <c r="M79" s="69">
        <f t="shared" si="13"/>
        <v>69.346199999999996</v>
      </c>
      <c r="N79" s="70">
        <f t="shared" si="14"/>
        <v>9.3461999999999961</v>
      </c>
    </row>
    <row r="80" spans="1:14" ht="14.25" customHeight="1" x14ac:dyDescent="0.2">
      <c r="A80" s="14">
        <v>73</v>
      </c>
      <c r="B80" s="60" t="s">
        <v>19</v>
      </c>
      <c r="C80" s="11">
        <f t="shared" si="10"/>
        <v>0</v>
      </c>
      <c r="D80" s="11">
        <v>0</v>
      </c>
      <c r="E80" s="11">
        <v>0</v>
      </c>
      <c r="F80" s="12">
        <v>3302.2</v>
      </c>
      <c r="G80" s="12">
        <f t="shared" si="11"/>
        <v>3434.288</v>
      </c>
      <c r="H80" s="20">
        <v>1</v>
      </c>
      <c r="I80" s="12">
        <f t="shared" si="8"/>
        <v>3302.2</v>
      </c>
      <c r="J80" s="9">
        <f t="shared" si="9"/>
        <v>3434.288</v>
      </c>
      <c r="K80" s="12">
        <v>0</v>
      </c>
      <c r="L80" s="20">
        <f t="shared" si="12"/>
        <v>0</v>
      </c>
      <c r="M80" s="69">
        <f t="shared" si="13"/>
        <v>0</v>
      </c>
      <c r="N80" s="70">
        <f t="shared" si="14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10"/>
        <v>1</v>
      </c>
      <c r="D81" s="11">
        <v>0</v>
      </c>
      <c r="E81" s="11">
        <v>1</v>
      </c>
      <c r="F81" s="12">
        <v>3302.2</v>
      </c>
      <c r="G81" s="12">
        <f t="shared" si="11"/>
        <v>3434.288</v>
      </c>
      <c r="H81" s="20">
        <v>1.1599999999999999</v>
      </c>
      <c r="I81" s="12">
        <f t="shared" si="8"/>
        <v>3830.5519999999997</v>
      </c>
      <c r="J81" s="9">
        <f t="shared" si="9"/>
        <v>3983.7740799999997</v>
      </c>
      <c r="K81" s="12">
        <v>0</v>
      </c>
      <c r="L81" s="20">
        <f t="shared" si="12"/>
        <v>4</v>
      </c>
      <c r="M81" s="69">
        <f t="shared" si="13"/>
        <v>59.756611199999995</v>
      </c>
      <c r="N81" s="70">
        <f t="shared" si="14"/>
        <v>59.756611199999995</v>
      </c>
    </row>
    <row r="82" spans="1:14" ht="14.25" customHeight="1" x14ac:dyDescent="0.2">
      <c r="A82" s="14">
        <v>75</v>
      </c>
      <c r="B82" s="60" t="s">
        <v>50</v>
      </c>
      <c r="C82" s="11">
        <f t="shared" si="10"/>
        <v>1</v>
      </c>
      <c r="D82" s="11">
        <v>0</v>
      </c>
      <c r="E82" s="11">
        <v>1</v>
      </c>
      <c r="F82" s="12">
        <v>3302.2</v>
      </c>
      <c r="G82" s="12">
        <f t="shared" si="11"/>
        <v>3434.288</v>
      </c>
      <c r="H82" s="20">
        <v>1</v>
      </c>
      <c r="I82" s="12">
        <f t="shared" si="8"/>
        <v>3302.2</v>
      </c>
      <c r="J82" s="9">
        <f t="shared" si="9"/>
        <v>3434.288</v>
      </c>
      <c r="K82" s="12">
        <v>43.98</v>
      </c>
      <c r="L82" s="20">
        <f t="shared" si="12"/>
        <v>3.5</v>
      </c>
      <c r="M82" s="69">
        <f t="shared" si="13"/>
        <v>51.514319999999998</v>
      </c>
      <c r="N82" s="70">
        <f t="shared" si="14"/>
        <v>7.534320000000001</v>
      </c>
    </row>
    <row r="83" spans="1:14" ht="14.25" customHeight="1" x14ac:dyDescent="0.2">
      <c r="A83" s="14">
        <v>76</v>
      </c>
      <c r="B83" s="60" t="s">
        <v>54</v>
      </c>
      <c r="C83" s="11">
        <f t="shared" si="10"/>
        <v>2</v>
      </c>
      <c r="D83" s="11">
        <v>0</v>
      </c>
      <c r="E83" s="11">
        <v>2</v>
      </c>
      <c r="F83" s="12">
        <v>3302.2</v>
      </c>
      <c r="G83" s="12">
        <f t="shared" si="11"/>
        <v>3434.288</v>
      </c>
      <c r="H83" s="20">
        <v>1.1499999999999999</v>
      </c>
      <c r="I83" s="12">
        <f t="shared" si="8"/>
        <v>3797.5299999999993</v>
      </c>
      <c r="J83" s="9">
        <f t="shared" si="9"/>
        <v>3949.4311999999995</v>
      </c>
      <c r="K83" s="12">
        <v>0</v>
      </c>
      <c r="L83" s="20">
        <f t="shared" si="12"/>
        <v>7.9</v>
      </c>
      <c r="M83" s="69">
        <f t="shared" si="13"/>
        <v>118.482936</v>
      </c>
      <c r="N83" s="70">
        <f t="shared" si="14"/>
        <v>118.482936</v>
      </c>
    </row>
    <row r="84" spans="1:14" ht="14.25" customHeight="1" x14ac:dyDescent="0.2">
      <c r="A84" s="14">
        <v>77</v>
      </c>
      <c r="B84" s="60" t="s">
        <v>20</v>
      </c>
      <c r="C84" s="11">
        <f t="shared" si="10"/>
        <v>0</v>
      </c>
      <c r="D84" s="11">
        <v>0</v>
      </c>
      <c r="E84" s="11">
        <v>0</v>
      </c>
      <c r="F84" s="12">
        <v>3302.2</v>
      </c>
      <c r="G84" s="12">
        <f t="shared" si="11"/>
        <v>3434.288</v>
      </c>
      <c r="H84" s="20">
        <v>1</v>
      </c>
      <c r="I84" s="12">
        <f t="shared" si="8"/>
        <v>3302.2</v>
      </c>
      <c r="J84" s="9">
        <f t="shared" si="9"/>
        <v>3434.288</v>
      </c>
      <c r="K84" s="12">
        <v>0</v>
      </c>
      <c r="L84" s="20">
        <f t="shared" si="12"/>
        <v>0</v>
      </c>
      <c r="M84" s="69">
        <f t="shared" si="13"/>
        <v>0</v>
      </c>
      <c r="N84" s="70">
        <f t="shared" si="14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10"/>
        <v>5</v>
      </c>
      <c r="D85" s="11">
        <v>0</v>
      </c>
      <c r="E85" s="11">
        <v>5</v>
      </c>
      <c r="F85" s="12">
        <v>3302.2</v>
      </c>
      <c r="G85" s="12">
        <f t="shared" si="11"/>
        <v>3434.288</v>
      </c>
      <c r="H85" s="20">
        <v>1</v>
      </c>
      <c r="I85" s="12">
        <f t="shared" si="8"/>
        <v>3302.2</v>
      </c>
      <c r="J85" s="9">
        <f t="shared" si="9"/>
        <v>3434.288</v>
      </c>
      <c r="K85" s="12">
        <v>0</v>
      </c>
      <c r="L85" s="20">
        <f t="shared" si="12"/>
        <v>17.2</v>
      </c>
      <c r="M85" s="69">
        <f t="shared" si="13"/>
        <v>257.57159999999999</v>
      </c>
      <c r="N85" s="70">
        <f t="shared" si="14"/>
        <v>257.57159999999999</v>
      </c>
    </row>
    <row r="86" spans="1:14" ht="14.25" customHeight="1" x14ac:dyDescent="0.2">
      <c r="A86" s="14">
        <v>79</v>
      </c>
      <c r="B86" s="60" t="s">
        <v>113</v>
      </c>
      <c r="C86" s="11">
        <f t="shared" si="10"/>
        <v>0</v>
      </c>
      <c r="D86" s="11">
        <v>0</v>
      </c>
      <c r="E86" s="11">
        <v>0</v>
      </c>
      <c r="F86" s="12">
        <v>3302.2</v>
      </c>
      <c r="G86" s="12">
        <f t="shared" si="11"/>
        <v>3434.288</v>
      </c>
      <c r="H86" s="20">
        <v>1</v>
      </c>
      <c r="I86" s="12">
        <f t="shared" si="8"/>
        <v>3302.2</v>
      </c>
      <c r="J86" s="9">
        <f t="shared" si="9"/>
        <v>3434.288</v>
      </c>
      <c r="K86" s="12">
        <v>0</v>
      </c>
      <c r="L86" s="20">
        <f t="shared" si="12"/>
        <v>0</v>
      </c>
      <c r="M86" s="69">
        <f t="shared" si="13"/>
        <v>0</v>
      </c>
      <c r="N86" s="70">
        <f t="shared" si="14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10"/>
        <v>2</v>
      </c>
      <c r="D87" s="11">
        <v>0</v>
      </c>
      <c r="E87" s="11">
        <v>2</v>
      </c>
      <c r="F87" s="12">
        <v>3302.2</v>
      </c>
      <c r="G87" s="12">
        <f t="shared" si="11"/>
        <v>3434.288</v>
      </c>
      <c r="H87" s="20">
        <v>1</v>
      </c>
      <c r="I87" s="12">
        <f t="shared" si="8"/>
        <v>3302.2</v>
      </c>
      <c r="J87" s="9">
        <f t="shared" si="9"/>
        <v>3434.288</v>
      </c>
      <c r="K87" s="12">
        <v>0</v>
      </c>
      <c r="L87" s="20">
        <f t="shared" si="12"/>
        <v>6.9</v>
      </c>
      <c r="M87" s="69">
        <f t="shared" si="13"/>
        <v>103.02864</v>
      </c>
      <c r="N87" s="70">
        <f t="shared" si="14"/>
        <v>103.02864</v>
      </c>
    </row>
    <row r="88" spans="1:14" ht="14.25" customHeight="1" x14ac:dyDescent="0.2">
      <c r="A88" s="14">
        <v>81</v>
      </c>
      <c r="B88" s="60" t="s">
        <v>74</v>
      </c>
      <c r="C88" s="11">
        <f t="shared" si="10"/>
        <v>0</v>
      </c>
      <c r="D88" s="11">
        <v>0</v>
      </c>
      <c r="E88" s="11">
        <v>0</v>
      </c>
      <c r="F88" s="12">
        <v>3302.2</v>
      </c>
      <c r="G88" s="12">
        <f t="shared" si="11"/>
        <v>3434.288</v>
      </c>
      <c r="H88" s="20">
        <v>1.27</v>
      </c>
      <c r="I88" s="12">
        <f t="shared" si="8"/>
        <v>4193.7939999999999</v>
      </c>
      <c r="J88" s="9">
        <f t="shared" si="9"/>
        <v>4361.54576</v>
      </c>
      <c r="K88" s="12">
        <v>0</v>
      </c>
      <c r="L88" s="20">
        <f t="shared" si="12"/>
        <v>0</v>
      </c>
      <c r="M88" s="69">
        <f t="shared" si="13"/>
        <v>0</v>
      </c>
      <c r="N88" s="70">
        <f t="shared" si="14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10"/>
        <v>0</v>
      </c>
      <c r="D89" s="11">
        <v>0</v>
      </c>
      <c r="E89" s="11">
        <v>0</v>
      </c>
      <c r="F89" s="12">
        <v>3302.2</v>
      </c>
      <c r="G89" s="12">
        <f t="shared" si="11"/>
        <v>3434.288</v>
      </c>
      <c r="H89" s="20">
        <v>1.5</v>
      </c>
      <c r="I89" s="12">
        <f t="shared" si="8"/>
        <v>4953.2999999999993</v>
      </c>
      <c r="J89" s="9">
        <f t="shared" si="9"/>
        <v>5151.4319999999998</v>
      </c>
      <c r="K89" s="12">
        <v>0</v>
      </c>
      <c r="L89" s="20">
        <f t="shared" si="12"/>
        <v>0</v>
      </c>
      <c r="M89" s="69">
        <f t="shared" si="13"/>
        <v>0</v>
      </c>
      <c r="N89" s="70">
        <f t="shared" si="14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10"/>
        <v>1</v>
      </c>
      <c r="D90" s="11">
        <v>0</v>
      </c>
      <c r="E90" s="11">
        <v>1</v>
      </c>
      <c r="F90" s="12">
        <v>3302.2</v>
      </c>
      <c r="G90" s="12">
        <f t="shared" si="11"/>
        <v>3434.288</v>
      </c>
      <c r="H90" s="20">
        <v>1.5</v>
      </c>
      <c r="I90" s="12">
        <f t="shared" si="8"/>
        <v>4953.2999999999993</v>
      </c>
      <c r="J90" s="9">
        <f t="shared" si="9"/>
        <v>5151.4319999999998</v>
      </c>
      <c r="K90" s="12">
        <v>0</v>
      </c>
      <c r="L90" s="20">
        <f t="shared" si="12"/>
        <v>5.2</v>
      </c>
      <c r="M90" s="69">
        <f t="shared" si="13"/>
        <v>77.271479999999997</v>
      </c>
      <c r="N90" s="70">
        <f t="shared" si="14"/>
        <v>77.271479999999997</v>
      </c>
    </row>
    <row r="91" spans="1:14" ht="14.25" customHeight="1" x14ac:dyDescent="0.2">
      <c r="A91" s="14">
        <v>84</v>
      </c>
      <c r="B91" s="60" t="s">
        <v>75</v>
      </c>
      <c r="C91" s="11">
        <f t="shared" si="10"/>
        <v>0</v>
      </c>
      <c r="D91" s="11">
        <v>0</v>
      </c>
      <c r="E91" s="11">
        <v>0</v>
      </c>
      <c r="F91" s="12">
        <v>3302.2</v>
      </c>
      <c r="G91" s="12">
        <f t="shared" si="11"/>
        <v>3434.288</v>
      </c>
      <c r="H91" s="20">
        <v>2</v>
      </c>
      <c r="I91" s="12">
        <f t="shared" si="8"/>
        <v>6604.4</v>
      </c>
      <c r="J91" s="9">
        <f t="shared" si="9"/>
        <v>6868.576</v>
      </c>
      <c r="K91" s="12">
        <v>0</v>
      </c>
      <c r="L91" s="20">
        <f t="shared" si="12"/>
        <v>0</v>
      </c>
      <c r="M91" s="69">
        <f t="shared" si="13"/>
        <v>0</v>
      </c>
      <c r="N91" s="70">
        <f t="shared" si="14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10"/>
        <v>1</v>
      </c>
      <c r="D92" s="11">
        <v>0</v>
      </c>
      <c r="E92" s="11">
        <v>1</v>
      </c>
      <c r="F92" s="12">
        <v>3302.2</v>
      </c>
      <c r="G92" s="12">
        <f t="shared" si="11"/>
        <v>3434.288</v>
      </c>
      <c r="H92" s="20">
        <v>1.5</v>
      </c>
      <c r="I92" s="12">
        <f t="shared" si="8"/>
        <v>4953.2999999999993</v>
      </c>
      <c r="J92" s="9">
        <f t="shared" si="9"/>
        <v>5151.4319999999998</v>
      </c>
      <c r="K92" s="12">
        <v>65</v>
      </c>
      <c r="L92" s="20">
        <f t="shared" si="12"/>
        <v>5.2</v>
      </c>
      <c r="M92" s="69">
        <f t="shared" si="13"/>
        <v>77.271479999999997</v>
      </c>
      <c r="N92" s="70">
        <f t="shared" si="14"/>
        <v>12.271479999999997</v>
      </c>
    </row>
    <row r="93" spans="1:14" ht="14.25" customHeight="1" x14ac:dyDescent="0.2">
      <c r="A93" s="30">
        <v>86</v>
      </c>
      <c r="B93" s="60" t="s">
        <v>116</v>
      </c>
      <c r="C93" s="11">
        <f t="shared" si="10"/>
        <v>0</v>
      </c>
      <c r="D93" s="11">
        <v>0</v>
      </c>
      <c r="E93" s="11">
        <v>0</v>
      </c>
      <c r="F93" s="12">
        <v>3302.2</v>
      </c>
      <c r="G93" s="12">
        <f t="shared" si="11"/>
        <v>3434.288</v>
      </c>
      <c r="H93" s="20">
        <v>1.4</v>
      </c>
      <c r="I93" s="12">
        <f t="shared" si="8"/>
        <v>4623.079999999999</v>
      </c>
      <c r="J93" s="9">
        <f t="shared" si="9"/>
        <v>4808.0032000000001</v>
      </c>
      <c r="K93" s="12">
        <v>0</v>
      </c>
      <c r="L93" s="20">
        <f t="shared" si="12"/>
        <v>0</v>
      </c>
      <c r="M93" s="69">
        <f t="shared" si="13"/>
        <v>0</v>
      </c>
      <c r="N93" s="70">
        <f t="shared" si="14"/>
        <v>0</v>
      </c>
    </row>
    <row r="94" spans="1:14" x14ac:dyDescent="0.2">
      <c r="A94" s="17"/>
      <c r="B94" s="17"/>
      <c r="C94" s="25"/>
      <c r="D94" s="25"/>
      <c r="E94" s="25"/>
      <c r="F94" s="17"/>
      <c r="G94" s="17"/>
      <c r="H94" s="17"/>
      <c r="I94" s="17"/>
      <c r="J94" s="17"/>
      <c r="K94" s="17"/>
      <c r="L94" s="17"/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31" footer="0.31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zoomScaleNormal="100" workbookViewId="0">
      <pane ySplit="4" topLeftCell="A5" activePane="bottomLeft" state="frozen"/>
      <selection activeCell="G105" sqref="G105:G106"/>
      <selection pane="bottomLeft" activeCell="F9" sqref="F9:F93"/>
    </sheetView>
  </sheetViews>
  <sheetFormatPr defaultRowHeight="12.75" x14ac:dyDescent="0.2"/>
  <cols>
    <col min="1" max="1" width="4" customWidth="1"/>
    <col min="2" max="2" width="31.5703125" customWidth="1"/>
    <col min="3" max="4" width="11.140625" style="23" customWidth="1"/>
    <col min="5" max="5" width="11.5703125" style="23" customWidth="1"/>
    <col min="6" max="6" width="11.85546875" customWidth="1"/>
    <col min="7" max="7" width="12" customWidth="1"/>
    <col min="8" max="8" width="11.5703125" customWidth="1"/>
    <col min="9" max="10" width="12.5703125" customWidth="1"/>
    <col min="11" max="11" width="11" customWidth="1"/>
    <col min="12" max="12" width="24.7109375" customWidth="1"/>
    <col min="13" max="13" width="14.85546875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84</v>
      </c>
    </row>
    <row r="2" spans="1:14" ht="80.25" customHeight="1" x14ac:dyDescent="0.2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4" ht="26.25" customHeight="1" x14ac:dyDescent="0.2">
      <c r="A3" s="94" t="s">
        <v>77</v>
      </c>
      <c r="B3" s="94" t="s">
        <v>2</v>
      </c>
      <c r="C3" s="102" t="s">
        <v>105</v>
      </c>
      <c r="D3" s="97" t="s">
        <v>117</v>
      </c>
      <c r="E3" s="99"/>
      <c r="F3" s="97" t="s">
        <v>78</v>
      </c>
      <c r="G3" s="98"/>
      <c r="H3" s="98"/>
      <c r="I3" s="98"/>
      <c r="J3" s="99"/>
      <c r="K3" s="94" t="s">
        <v>127</v>
      </c>
      <c r="L3" s="94" t="s">
        <v>123</v>
      </c>
      <c r="M3" s="92" t="s">
        <v>120</v>
      </c>
    </row>
    <row r="4" spans="1:14" ht="134.25" customHeight="1" x14ac:dyDescent="0.2">
      <c r="A4" s="96"/>
      <c r="B4" s="96"/>
      <c r="C4" s="103"/>
      <c r="D4" s="65" t="s">
        <v>118</v>
      </c>
      <c r="E4" s="3" t="s">
        <v>119</v>
      </c>
      <c r="F4" s="3" t="s">
        <v>157</v>
      </c>
      <c r="G4" s="3" t="s">
        <v>139</v>
      </c>
      <c r="H4" s="3" t="s">
        <v>91</v>
      </c>
      <c r="I4" s="3" t="s">
        <v>158</v>
      </c>
      <c r="J4" s="3" t="s">
        <v>138</v>
      </c>
      <c r="K4" s="96"/>
      <c r="L4" s="104"/>
      <c r="M4" s="92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79">
        <f>SUM(C8:C93)</f>
        <v>56</v>
      </c>
      <c r="D6" s="79">
        <f>SUM(D8:D93)</f>
        <v>4</v>
      </c>
      <c r="E6" s="79">
        <f>SUM(E8:E93)</f>
        <v>52</v>
      </c>
      <c r="F6" s="13"/>
      <c r="G6" s="13"/>
      <c r="H6" s="13"/>
      <c r="I6" s="13"/>
      <c r="J6" s="13"/>
      <c r="K6" s="24">
        <f>SUM(K8:K93)</f>
        <v>149.56</v>
      </c>
      <c r="L6" s="26">
        <f>SUM(L8:L93)</f>
        <v>44.600000000000009</v>
      </c>
      <c r="M6" s="68">
        <f>SUM(M8:M93)</f>
        <v>672.89906793600005</v>
      </c>
      <c r="N6" s="68">
        <f t="shared" ref="N6" si="0">SUM(N8:N93)</f>
        <v>523.33906793600011</v>
      </c>
    </row>
    <row r="7" spans="1:14" ht="12.75" customHeight="1" x14ac:dyDescent="0.2">
      <c r="A7" s="14"/>
      <c r="B7" s="15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11">
        <v>0</v>
      </c>
      <c r="E8" s="11">
        <v>0</v>
      </c>
      <c r="F8" s="12">
        <v>707.62</v>
      </c>
      <c r="G8" s="12">
        <f>F8*1.04</f>
        <v>735.9248</v>
      </c>
      <c r="H8" s="27">
        <v>1</v>
      </c>
      <c r="I8" s="12">
        <f>F8*H8</f>
        <v>707.62</v>
      </c>
      <c r="J8" s="12">
        <f>G8*H8</f>
        <v>735.9248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707.62</v>
      </c>
      <c r="G9" s="12">
        <f t="shared" ref="G9:G72" si="2">F9*1.04</f>
        <v>735.9248</v>
      </c>
      <c r="H9" s="27">
        <v>1.4</v>
      </c>
      <c r="I9" s="12">
        <f t="shared" ref="I9:I67" si="3">F9*H9</f>
        <v>990.66799999999989</v>
      </c>
      <c r="J9" s="12">
        <f t="shared" ref="J9:J67" si="4">G9*H9</f>
        <v>1030.2947199999999</v>
      </c>
      <c r="K9" s="12">
        <v>0</v>
      </c>
      <c r="L9" s="20">
        <f t="shared" ref="L9:L72" si="5">ROUND(((D9*I9+E9*J9+K9)/1000),1)</f>
        <v>0</v>
      </c>
      <c r="M9" s="69">
        <f t="shared" ref="M9:M72" si="6">(D9*I9+E9*J9)*1.5/100</f>
        <v>0</v>
      </c>
      <c r="N9" s="70">
        <f t="shared" ref="N9:N72" si="7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1"/>
        <v>0</v>
      </c>
      <c r="D10" s="11">
        <v>0</v>
      </c>
      <c r="E10" s="11">
        <v>0</v>
      </c>
      <c r="F10" s="12">
        <v>707.62</v>
      </c>
      <c r="G10" s="12">
        <f t="shared" si="2"/>
        <v>735.9248</v>
      </c>
      <c r="H10" s="27">
        <v>1.1499999999999999</v>
      </c>
      <c r="I10" s="12">
        <f t="shared" si="3"/>
        <v>813.76299999999992</v>
      </c>
      <c r="J10" s="12">
        <f t="shared" si="4"/>
        <v>846.31351999999993</v>
      </c>
      <c r="K10" s="12">
        <v>0</v>
      </c>
      <c r="L10" s="20">
        <f t="shared" si="5"/>
        <v>0</v>
      </c>
      <c r="M10" s="69">
        <f t="shared" si="6"/>
        <v>0</v>
      </c>
      <c r="N10" s="70">
        <f t="shared" si="7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1"/>
        <v>0</v>
      </c>
      <c r="D11" s="11">
        <v>0</v>
      </c>
      <c r="E11" s="11">
        <v>0</v>
      </c>
      <c r="F11" s="12">
        <v>707.62</v>
      </c>
      <c r="G11" s="12">
        <f t="shared" si="2"/>
        <v>735.9248</v>
      </c>
      <c r="H11" s="27">
        <v>1.21</v>
      </c>
      <c r="I11" s="12">
        <f t="shared" si="3"/>
        <v>856.22019999999998</v>
      </c>
      <c r="J11" s="12">
        <f t="shared" si="4"/>
        <v>890.46900800000003</v>
      </c>
      <c r="K11" s="12">
        <v>0</v>
      </c>
      <c r="L11" s="20">
        <f t="shared" si="5"/>
        <v>0</v>
      </c>
      <c r="M11" s="69">
        <f t="shared" si="6"/>
        <v>0</v>
      </c>
      <c r="N11" s="70">
        <f t="shared" si="7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1"/>
        <v>0</v>
      </c>
      <c r="D12" s="11">
        <v>0</v>
      </c>
      <c r="E12" s="11">
        <v>0</v>
      </c>
      <c r="F12" s="12">
        <v>707.62</v>
      </c>
      <c r="G12" s="12">
        <f t="shared" si="2"/>
        <v>735.9248</v>
      </c>
      <c r="H12" s="27">
        <v>1</v>
      </c>
      <c r="I12" s="12">
        <f t="shared" si="3"/>
        <v>707.62</v>
      </c>
      <c r="J12" s="12">
        <f t="shared" si="4"/>
        <v>735.9248</v>
      </c>
      <c r="K12" s="12">
        <v>0</v>
      </c>
      <c r="L12" s="20">
        <f t="shared" si="5"/>
        <v>0</v>
      </c>
      <c r="M12" s="69">
        <f t="shared" si="6"/>
        <v>0</v>
      </c>
      <c r="N12" s="70">
        <f t="shared" si="7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1"/>
        <v>0</v>
      </c>
      <c r="D13" s="11">
        <v>0</v>
      </c>
      <c r="E13" s="11">
        <v>0</v>
      </c>
      <c r="F13" s="12">
        <v>707.62</v>
      </c>
      <c r="G13" s="12">
        <f t="shared" si="2"/>
        <v>735.9248</v>
      </c>
      <c r="H13" s="27">
        <v>1</v>
      </c>
      <c r="I13" s="12">
        <f t="shared" si="3"/>
        <v>707.62</v>
      </c>
      <c r="J13" s="12">
        <f t="shared" si="4"/>
        <v>735.9248</v>
      </c>
      <c r="K13" s="12">
        <v>0</v>
      </c>
      <c r="L13" s="20">
        <f t="shared" si="5"/>
        <v>0</v>
      </c>
      <c r="M13" s="69">
        <f t="shared" si="6"/>
        <v>0</v>
      </c>
      <c r="N13" s="70">
        <f t="shared" si="7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1"/>
        <v>0</v>
      </c>
      <c r="D14" s="11">
        <v>0</v>
      </c>
      <c r="E14" s="11">
        <v>0</v>
      </c>
      <c r="F14" s="12">
        <v>707.62</v>
      </c>
      <c r="G14" s="12">
        <f t="shared" si="2"/>
        <v>735.9248</v>
      </c>
      <c r="H14" s="27">
        <v>1</v>
      </c>
      <c r="I14" s="12">
        <f t="shared" si="3"/>
        <v>707.62</v>
      </c>
      <c r="J14" s="12">
        <f t="shared" si="4"/>
        <v>735.9248</v>
      </c>
      <c r="K14" s="12">
        <v>0</v>
      </c>
      <c r="L14" s="20">
        <f t="shared" si="5"/>
        <v>0</v>
      </c>
      <c r="M14" s="69">
        <f t="shared" si="6"/>
        <v>0</v>
      </c>
      <c r="N14" s="70">
        <f t="shared" si="7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1"/>
        <v>0</v>
      </c>
      <c r="D15" s="11">
        <v>0</v>
      </c>
      <c r="E15" s="11">
        <v>0</v>
      </c>
      <c r="F15" s="12">
        <v>707.62</v>
      </c>
      <c r="G15" s="12">
        <f t="shared" si="2"/>
        <v>735.9248</v>
      </c>
      <c r="H15" s="27">
        <v>1.2</v>
      </c>
      <c r="I15" s="12">
        <f t="shared" si="3"/>
        <v>849.14400000000001</v>
      </c>
      <c r="J15" s="12">
        <f t="shared" si="4"/>
        <v>883.10975999999994</v>
      </c>
      <c r="K15" s="12">
        <v>0</v>
      </c>
      <c r="L15" s="20">
        <f t="shared" si="5"/>
        <v>0</v>
      </c>
      <c r="M15" s="69">
        <f t="shared" si="6"/>
        <v>0</v>
      </c>
      <c r="N15" s="70">
        <f t="shared" si="7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1"/>
        <v>0</v>
      </c>
      <c r="D16" s="11">
        <v>0</v>
      </c>
      <c r="E16" s="11">
        <v>0</v>
      </c>
      <c r="F16" s="12">
        <v>707.62</v>
      </c>
      <c r="G16" s="12">
        <f t="shared" si="2"/>
        <v>735.9248</v>
      </c>
      <c r="H16" s="27">
        <v>1</v>
      </c>
      <c r="I16" s="12">
        <f t="shared" si="3"/>
        <v>707.62</v>
      </c>
      <c r="J16" s="12">
        <f t="shared" si="4"/>
        <v>735.9248</v>
      </c>
      <c r="K16" s="12">
        <v>0</v>
      </c>
      <c r="L16" s="20">
        <f t="shared" si="5"/>
        <v>0</v>
      </c>
      <c r="M16" s="69">
        <f t="shared" si="6"/>
        <v>0</v>
      </c>
      <c r="N16" s="70">
        <f t="shared" si="7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1"/>
        <v>1</v>
      </c>
      <c r="D17" s="11">
        <v>0</v>
      </c>
      <c r="E17" s="11">
        <v>1</v>
      </c>
      <c r="F17" s="12">
        <v>707.62</v>
      </c>
      <c r="G17" s="12">
        <f t="shared" si="2"/>
        <v>735.9248</v>
      </c>
      <c r="H17" s="27">
        <v>1.208</v>
      </c>
      <c r="I17" s="12">
        <f t="shared" si="3"/>
        <v>854.80495999999994</v>
      </c>
      <c r="J17" s="12">
        <f t="shared" si="4"/>
        <v>888.99715839999999</v>
      </c>
      <c r="K17" s="12">
        <v>0</v>
      </c>
      <c r="L17" s="20">
        <f t="shared" si="5"/>
        <v>0.9</v>
      </c>
      <c r="M17" s="69">
        <f t="shared" si="6"/>
        <v>13.334957376</v>
      </c>
      <c r="N17" s="70">
        <f t="shared" si="7"/>
        <v>13.334957376</v>
      </c>
    </row>
    <row r="18" spans="1:14" ht="14.25" customHeight="1" x14ac:dyDescent="0.2">
      <c r="A18" s="14">
        <v>11</v>
      </c>
      <c r="B18" s="60" t="s">
        <v>22</v>
      </c>
      <c r="C18" s="11">
        <f t="shared" si="1"/>
        <v>0</v>
      </c>
      <c r="D18" s="11">
        <v>0</v>
      </c>
      <c r="E18" s="11">
        <v>0</v>
      </c>
      <c r="F18" s="12">
        <v>707.62</v>
      </c>
      <c r="G18" s="12">
        <f t="shared" si="2"/>
        <v>735.9248</v>
      </c>
      <c r="H18" s="27">
        <v>1.3</v>
      </c>
      <c r="I18" s="12">
        <f t="shared" si="3"/>
        <v>919.90600000000006</v>
      </c>
      <c r="J18" s="12">
        <f t="shared" si="4"/>
        <v>956.70224000000007</v>
      </c>
      <c r="K18" s="12">
        <v>0</v>
      </c>
      <c r="L18" s="20">
        <f t="shared" si="5"/>
        <v>0</v>
      </c>
      <c r="M18" s="69">
        <f t="shared" si="6"/>
        <v>0</v>
      </c>
      <c r="N18" s="70">
        <f t="shared" si="7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1"/>
        <v>0</v>
      </c>
      <c r="D19" s="11">
        <v>0</v>
      </c>
      <c r="E19" s="11">
        <v>0</v>
      </c>
      <c r="F19" s="12">
        <v>707.62</v>
      </c>
      <c r="G19" s="12">
        <f t="shared" si="2"/>
        <v>735.9248</v>
      </c>
      <c r="H19" s="27">
        <v>1</v>
      </c>
      <c r="I19" s="12">
        <f t="shared" si="3"/>
        <v>707.62</v>
      </c>
      <c r="J19" s="12">
        <f t="shared" si="4"/>
        <v>735.9248</v>
      </c>
      <c r="K19" s="12">
        <v>0</v>
      </c>
      <c r="L19" s="20">
        <f t="shared" si="5"/>
        <v>0</v>
      </c>
      <c r="M19" s="69">
        <f t="shared" si="6"/>
        <v>0</v>
      </c>
      <c r="N19" s="70">
        <f t="shared" si="7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1"/>
        <v>1</v>
      </c>
      <c r="D20" s="11">
        <v>0</v>
      </c>
      <c r="E20" s="11">
        <v>1</v>
      </c>
      <c r="F20" s="12">
        <v>707.62</v>
      </c>
      <c r="G20" s="12">
        <f t="shared" si="2"/>
        <v>735.9248</v>
      </c>
      <c r="H20" s="27">
        <v>1</v>
      </c>
      <c r="I20" s="12">
        <f t="shared" si="3"/>
        <v>707.62</v>
      </c>
      <c r="J20" s="12">
        <f t="shared" si="4"/>
        <v>735.9248</v>
      </c>
      <c r="K20" s="12">
        <v>0</v>
      </c>
      <c r="L20" s="20">
        <f t="shared" si="5"/>
        <v>0.7</v>
      </c>
      <c r="M20" s="69">
        <f t="shared" si="6"/>
        <v>11.038872000000001</v>
      </c>
      <c r="N20" s="70">
        <f t="shared" si="7"/>
        <v>11.038872000000001</v>
      </c>
    </row>
    <row r="21" spans="1:14" ht="14.25" customHeight="1" x14ac:dyDescent="0.2">
      <c r="A21" s="14">
        <v>14</v>
      </c>
      <c r="B21" s="60" t="s">
        <v>41</v>
      </c>
      <c r="C21" s="11">
        <f t="shared" si="1"/>
        <v>0</v>
      </c>
      <c r="D21" s="11">
        <v>0</v>
      </c>
      <c r="E21" s="11">
        <v>0</v>
      </c>
      <c r="F21" s="12">
        <v>707.62</v>
      </c>
      <c r="G21" s="12">
        <f t="shared" si="2"/>
        <v>735.9248</v>
      </c>
      <c r="H21" s="27">
        <v>1</v>
      </c>
      <c r="I21" s="12">
        <f t="shared" si="3"/>
        <v>707.62</v>
      </c>
      <c r="J21" s="12">
        <f t="shared" si="4"/>
        <v>735.9248</v>
      </c>
      <c r="K21" s="12">
        <v>0</v>
      </c>
      <c r="L21" s="20">
        <f t="shared" si="5"/>
        <v>0</v>
      </c>
      <c r="M21" s="69">
        <f t="shared" si="6"/>
        <v>0</v>
      </c>
      <c r="N21" s="70">
        <f t="shared" si="7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1"/>
        <v>0</v>
      </c>
      <c r="D22" s="11">
        <v>0</v>
      </c>
      <c r="E22" s="11">
        <v>0</v>
      </c>
      <c r="F22" s="12">
        <v>707.62</v>
      </c>
      <c r="G22" s="12">
        <f t="shared" si="2"/>
        <v>735.9248</v>
      </c>
      <c r="H22" s="27">
        <v>1.47</v>
      </c>
      <c r="I22" s="12">
        <f t="shared" si="3"/>
        <v>1040.2013999999999</v>
      </c>
      <c r="J22" s="12">
        <f t="shared" si="4"/>
        <v>1081.809456</v>
      </c>
      <c r="K22" s="12">
        <v>0</v>
      </c>
      <c r="L22" s="20">
        <f t="shared" si="5"/>
        <v>0</v>
      </c>
      <c r="M22" s="69">
        <f t="shared" si="6"/>
        <v>0</v>
      </c>
      <c r="N22" s="70">
        <f t="shared" si="7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1"/>
        <v>0</v>
      </c>
      <c r="D23" s="11">
        <v>0</v>
      </c>
      <c r="E23" s="11">
        <v>0</v>
      </c>
      <c r="F23" s="12">
        <v>707.62</v>
      </c>
      <c r="G23" s="12">
        <f t="shared" si="2"/>
        <v>735.9248</v>
      </c>
      <c r="H23" s="27">
        <v>1</v>
      </c>
      <c r="I23" s="12">
        <f t="shared" si="3"/>
        <v>707.62</v>
      </c>
      <c r="J23" s="12">
        <f t="shared" si="4"/>
        <v>735.9248</v>
      </c>
      <c r="K23" s="12">
        <v>0</v>
      </c>
      <c r="L23" s="20">
        <f t="shared" si="5"/>
        <v>0</v>
      </c>
      <c r="M23" s="69">
        <f t="shared" si="6"/>
        <v>0</v>
      </c>
      <c r="N23" s="70">
        <f t="shared" si="7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1"/>
        <v>2</v>
      </c>
      <c r="D24" s="11">
        <v>0</v>
      </c>
      <c r="E24" s="11">
        <v>2</v>
      </c>
      <c r="F24" s="12">
        <v>707.62</v>
      </c>
      <c r="G24" s="12">
        <f t="shared" si="2"/>
        <v>735.9248</v>
      </c>
      <c r="H24" s="27">
        <v>1</v>
      </c>
      <c r="I24" s="12">
        <f t="shared" si="3"/>
        <v>707.62</v>
      </c>
      <c r="J24" s="12">
        <f t="shared" si="4"/>
        <v>735.9248</v>
      </c>
      <c r="K24" s="12">
        <v>0</v>
      </c>
      <c r="L24" s="20">
        <f t="shared" si="5"/>
        <v>1.5</v>
      </c>
      <c r="M24" s="69">
        <f t="shared" si="6"/>
        <v>22.077744000000003</v>
      </c>
      <c r="N24" s="70">
        <f t="shared" si="7"/>
        <v>22.077744000000003</v>
      </c>
    </row>
    <row r="25" spans="1:14" ht="14.25" customHeight="1" x14ac:dyDescent="0.2">
      <c r="A25" s="14">
        <v>18</v>
      </c>
      <c r="B25" s="60" t="s">
        <v>57</v>
      </c>
      <c r="C25" s="11">
        <f t="shared" si="1"/>
        <v>0</v>
      </c>
      <c r="D25" s="11">
        <v>0</v>
      </c>
      <c r="E25" s="11">
        <v>0</v>
      </c>
      <c r="F25" s="12">
        <v>707.62</v>
      </c>
      <c r="G25" s="12">
        <f t="shared" si="2"/>
        <v>735.9248</v>
      </c>
      <c r="H25" s="27">
        <v>1.4</v>
      </c>
      <c r="I25" s="12">
        <f t="shared" si="3"/>
        <v>990.66799999999989</v>
      </c>
      <c r="J25" s="12">
        <f t="shared" si="4"/>
        <v>1030.2947199999999</v>
      </c>
      <c r="K25" s="12">
        <v>0</v>
      </c>
      <c r="L25" s="20">
        <f t="shared" si="5"/>
        <v>0</v>
      </c>
      <c r="M25" s="69">
        <f t="shared" si="6"/>
        <v>0</v>
      </c>
      <c r="N25" s="70">
        <f t="shared" si="7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1"/>
        <v>0</v>
      </c>
      <c r="D26" s="11">
        <v>0</v>
      </c>
      <c r="E26" s="11">
        <v>0</v>
      </c>
      <c r="F26" s="12">
        <v>707.62</v>
      </c>
      <c r="G26" s="12">
        <f t="shared" si="2"/>
        <v>735.9248</v>
      </c>
      <c r="H26" s="27">
        <v>1.1499999999999999</v>
      </c>
      <c r="I26" s="12">
        <f t="shared" si="3"/>
        <v>813.76299999999992</v>
      </c>
      <c r="J26" s="12">
        <f t="shared" si="4"/>
        <v>846.31351999999993</v>
      </c>
      <c r="K26" s="12">
        <v>0</v>
      </c>
      <c r="L26" s="20">
        <f t="shared" si="5"/>
        <v>0</v>
      </c>
      <c r="M26" s="69">
        <f t="shared" si="6"/>
        <v>0</v>
      </c>
      <c r="N26" s="70">
        <f t="shared" si="7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1"/>
        <v>0</v>
      </c>
      <c r="D27" s="11">
        <v>0</v>
      </c>
      <c r="E27" s="11">
        <v>0</v>
      </c>
      <c r="F27" s="12">
        <v>707.62</v>
      </c>
      <c r="G27" s="12">
        <f t="shared" si="2"/>
        <v>735.9248</v>
      </c>
      <c r="H27" s="27">
        <v>1.3</v>
      </c>
      <c r="I27" s="12">
        <f t="shared" si="3"/>
        <v>919.90600000000006</v>
      </c>
      <c r="J27" s="12">
        <f t="shared" si="4"/>
        <v>956.70224000000007</v>
      </c>
      <c r="K27" s="12">
        <v>0</v>
      </c>
      <c r="L27" s="20">
        <f t="shared" si="5"/>
        <v>0</v>
      </c>
      <c r="M27" s="69">
        <f t="shared" si="6"/>
        <v>0</v>
      </c>
      <c r="N27" s="70">
        <f t="shared" si="7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1"/>
        <v>0</v>
      </c>
      <c r="D28" s="11">
        <v>0</v>
      </c>
      <c r="E28" s="11">
        <v>0</v>
      </c>
      <c r="F28" s="12">
        <v>707.62</v>
      </c>
      <c r="G28" s="12">
        <f t="shared" si="2"/>
        <v>735.9248</v>
      </c>
      <c r="H28" s="27">
        <v>1</v>
      </c>
      <c r="I28" s="12">
        <f t="shared" si="3"/>
        <v>707.62</v>
      </c>
      <c r="J28" s="12">
        <f t="shared" si="4"/>
        <v>735.9248</v>
      </c>
      <c r="K28" s="12">
        <v>0</v>
      </c>
      <c r="L28" s="20">
        <f t="shared" si="5"/>
        <v>0</v>
      </c>
      <c r="M28" s="69">
        <f t="shared" si="6"/>
        <v>0</v>
      </c>
      <c r="N28" s="70">
        <f t="shared" si="7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1"/>
        <v>0</v>
      </c>
      <c r="D29" s="11">
        <v>0</v>
      </c>
      <c r="E29" s="11">
        <v>0</v>
      </c>
      <c r="F29" s="12">
        <v>707.62</v>
      </c>
      <c r="G29" s="12">
        <f t="shared" si="2"/>
        <v>735.9248</v>
      </c>
      <c r="H29" s="27">
        <v>1</v>
      </c>
      <c r="I29" s="12">
        <f t="shared" si="3"/>
        <v>707.62</v>
      </c>
      <c r="J29" s="12">
        <f t="shared" si="4"/>
        <v>735.9248</v>
      </c>
      <c r="K29" s="12">
        <v>0</v>
      </c>
      <c r="L29" s="20">
        <f t="shared" si="5"/>
        <v>0</v>
      </c>
      <c r="M29" s="69">
        <f t="shared" si="6"/>
        <v>0</v>
      </c>
      <c r="N29" s="70">
        <f t="shared" si="7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1"/>
        <v>2</v>
      </c>
      <c r="D30" s="11">
        <v>0</v>
      </c>
      <c r="E30" s="11">
        <v>2</v>
      </c>
      <c r="F30" s="12">
        <v>707.62</v>
      </c>
      <c r="G30" s="12">
        <f t="shared" si="2"/>
        <v>735.9248</v>
      </c>
      <c r="H30" s="27">
        <v>1.175</v>
      </c>
      <c r="I30" s="12">
        <f t="shared" si="3"/>
        <v>831.45350000000008</v>
      </c>
      <c r="J30" s="12">
        <f t="shared" si="4"/>
        <v>864.71163999999999</v>
      </c>
      <c r="K30" s="12">
        <v>0</v>
      </c>
      <c r="L30" s="20">
        <f t="shared" si="5"/>
        <v>1.7</v>
      </c>
      <c r="M30" s="69">
        <f t="shared" si="6"/>
        <v>25.941349200000001</v>
      </c>
      <c r="N30" s="70">
        <f t="shared" si="7"/>
        <v>25.941349200000001</v>
      </c>
    </row>
    <row r="31" spans="1:14" ht="14.25" customHeight="1" x14ac:dyDescent="0.2">
      <c r="A31" s="14">
        <v>24</v>
      </c>
      <c r="B31" s="60" t="s">
        <v>66</v>
      </c>
      <c r="C31" s="11">
        <f t="shared" si="1"/>
        <v>2</v>
      </c>
      <c r="D31" s="11">
        <v>0</v>
      </c>
      <c r="E31" s="11">
        <v>2</v>
      </c>
      <c r="F31" s="12">
        <v>707.62</v>
      </c>
      <c r="G31" s="12">
        <f t="shared" si="2"/>
        <v>735.9248</v>
      </c>
      <c r="H31" s="27">
        <v>1.24</v>
      </c>
      <c r="I31" s="12">
        <f t="shared" si="3"/>
        <v>877.44880000000001</v>
      </c>
      <c r="J31" s="12">
        <f t="shared" si="4"/>
        <v>912.54675199999997</v>
      </c>
      <c r="K31" s="12">
        <v>20.2</v>
      </c>
      <c r="L31" s="20">
        <f t="shared" si="5"/>
        <v>1.8</v>
      </c>
      <c r="M31" s="69">
        <f t="shared" si="6"/>
        <v>27.376402559999995</v>
      </c>
      <c r="N31" s="70">
        <f t="shared" si="7"/>
        <v>7.1764025599999961</v>
      </c>
    </row>
    <row r="32" spans="1:14" ht="14.25" customHeight="1" x14ac:dyDescent="0.2">
      <c r="A32" s="14">
        <v>25</v>
      </c>
      <c r="B32" s="60" t="s">
        <v>71</v>
      </c>
      <c r="C32" s="11">
        <f t="shared" si="1"/>
        <v>0</v>
      </c>
      <c r="D32" s="11">
        <v>0</v>
      </c>
      <c r="E32" s="11">
        <v>0</v>
      </c>
      <c r="F32" s="12">
        <v>707.62</v>
      </c>
      <c r="G32" s="12">
        <f t="shared" si="2"/>
        <v>735.9248</v>
      </c>
      <c r="H32" s="27">
        <v>1.6</v>
      </c>
      <c r="I32" s="12">
        <f t="shared" si="3"/>
        <v>1132.192</v>
      </c>
      <c r="J32" s="12">
        <f t="shared" si="4"/>
        <v>1177.4796800000001</v>
      </c>
      <c r="K32" s="12">
        <v>0</v>
      </c>
      <c r="L32" s="20">
        <f t="shared" si="5"/>
        <v>0</v>
      </c>
      <c r="M32" s="69">
        <f t="shared" si="6"/>
        <v>0</v>
      </c>
      <c r="N32" s="70">
        <f t="shared" si="7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1"/>
        <v>0</v>
      </c>
      <c r="D33" s="11">
        <v>0</v>
      </c>
      <c r="E33" s="11">
        <v>0</v>
      </c>
      <c r="F33" s="12">
        <v>707.62</v>
      </c>
      <c r="G33" s="12">
        <f t="shared" si="2"/>
        <v>735.9248</v>
      </c>
      <c r="H33" s="27">
        <v>1</v>
      </c>
      <c r="I33" s="12">
        <f t="shared" si="3"/>
        <v>707.62</v>
      </c>
      <c r="J33" s="12">
        <f t="shared" si="4"/>
        <v>735.9248</v>
      </c>
      <c r="K33" s="12">
        <v>0</v>
      </c>
      <c r="L33" s="20">
        <f t="shared" si="5"/>
        <v>0</v>
      </c>
      <c r="M33" s="69">
        <f t="shared" si="6"/>
        <v>0</v>
      </c>
      <c r="N33" s="70">
        <f t="shared" si="7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1"/>
        <v>0</v>
      </c>
      <c r="D34" s="11">
        <v>0</v>
      </c>
      <c r="E34" s="11">
        <v>0</v>
      </c>
      <c r="F34" s="12">
        <v>707.62</v>
      </c>
      <c r="G34" s="12">
        <f t="shared" si="2"/>
        <v>735.9248</v>
      </c>
      <c r="H34" s="27">
        <v>1.25</v>
      </c>
      <c r="I34" s="12">
        <f t="shared" si="3"/>
        <v>884.52499999999998</v>
      </c>
      <c r="J34" s="12">
        <f t="shared" si="4"/>
        <v>919.90599999999995</v>
      </c>
      <c r="K34" s="12">
        <v>0</v>
      </c>
      <c r="L34" s="20">
        <f t="shared" si="5"/>
        <v>0</v>
      </c>
      <c r="M34" s="69">
        <f t="shared" si="6"/>
        <v>0</v>
      </c>
      <c r="N34" s="70">
        <f t="shared" si="7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1"/>
        <v>0</v>
      </c>
      <c r="D35" s="11">
        <v>0</v>
      </c>
      <c r="E35" s="11">
        <v>0</v>
      </c>
      <c r="F35" s="12">
        <v>707.62</v>
      </c>
      <c r="G35" s="12">
        <f t="shared" si="2"/>
        <v>735.9248</v>
      </c>
      <c r="H35" s="27">
        <v>1.1499999999999999</v>
      </c>
      <c r="I35" s="12">
        <f t="shared" si="3"/>
        <v>813.76299999999992</v>
      </c>
      <c r="J35" s="12">
        <f t="shared" si="4"/>
        <v>846.31351999999993</v>
      </c>
      <c r="K35" s="12">
        <v>0</v>
      </c>
      <c r="L35" s="20">
        <f t="shared" si="5"/>
        <v>0</v>
      </c>
      <c r="M35" s="69">
        <f t="shared" si="6"/>
        <v>0</v>
      </c>
      <c r="N35" s="70">
        <f t="shared" si="7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1"/>
        <v>0</v>
      </c>
      <c r="D36" s="11">
        <v>0</v>
      </c>
      <c r="E36" s="11">
        <v>0</v>
      </c>
      <c r="F36" s="12">
        <v>707.62</v>
      </c>
      <c r="G36" s="12">
        <f t="shared" si="2"/>
        <v>735.9248</v>
      </c>
      <c r="H36" s="27">
        <v>1.2</v>
      </c>
      <c r="I36" s="12">
        <f t="shared" si="3"/>
        <v>849.14400000000001</v>
      </c>
      <c r="J36" s="12">
        <f t="shared" si="4"/>
        <v>883.10975999999994</v>
      </c>
      <c r="K36" s="12">
        <v>0</v>
      </c>
      <c r="L36" s="20">
        <f t="shared" si="5"/>
        <v>0</v>
      </c>
      <c r="M36" s="69">
        <f t="shared" si="6"/>
        <v>0</v>
      </c>
      <c r="N36" s="70">
        <f t="shared" si="7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1"/>
        <v>0</v>
      </c>
      <c r="D37" s="11">
        <v>0</v>
      </c>
      <c r="E37" s="11">
        <v>0</v>
      </c>
      <c r="F37" s="12">
        <v>707.62</v>
      </c>
      <c r="G37" s="12">
        <f t="shared" si="2"/>
        <v>735.9248</v>
      </c>
      <c r="H37" s="27">
        <v>1</v>
      </c>
      <c r="I37" s="12">
        <f t="shared" si="3"/>
        <v>707.62</v>
      </c>
      <c r="J37" s="12">
        <f t="shared" si="4"/>
        <v>735.9248</v>
      </c>
      <c r="K37" s="12">
        <v>0</v>
      </c>
      <c r="L37" s="20">
        <f t="shared" si="5"/>
        <v>0</v>
      </c>
      <c r="M37" s="69">
        <f t="shared" si="6"/>
        <v>0</v>
      </c>
      <c r="N37" s="70">
        <f t="shared" si="7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1"/>
        <v>2</v>
      </c>
      <c r="D38" s="11">
        <v>0</v>
      </c>
      <c r="E38" s="11">
        <v>2</v>
      </c>
      <c r="F38" s="12">
        <v>707.62</v>
      </c>
      <c r="G38" s="12">
        <f t="shared" si="2"/>
        <v>735.9248</v>
      </c>
      <c r="H38" s="27">
        <v>1.27</v>
      </c>
      <c r="I38" s="12">
        <f t="shared" si="3"/>
        <v>898.67740000000003</v>
      </c>
      <c r="J38" s="12">
        <f t="shared" si="4"/>
        <v>934.62449600000002</v>
      </c>
      <c r="K38" s="12">
        <v>0</v>
      </c>
      <c r="L38" s="20">
        <f t="shared" si="5"/>
        <v>1.9</v>
      </c>
      <c r="M38" s="69">
        <f t="shared" si="6"/>
        <v>28.038734880000003</v>
      </c>
      <c r="N38" s="70">
        <f t="shared" si="7"/>
        <v>28.038734880000003</v>
      </c>
    </row>
    <row r="39" spans="1:14" ht="14.25" customHeight="1" x14ac:dyDescent="0.2">
      <c r="A39" s="14">
        <v>32</v>
      </c>
      <c r="B39" s="60" t="s">
        <v>70</v>
      </c>
      <c r="C39" s="11">
        <f t="shared" si="1"/>
        <v>1</v>
      </c>
      <c r="D39" s="11">
        <v>1</v>
      </c>
      <c r="E39" s="11">
        <v>0</v>
      </c>
      <c r="F39" s="12">
        <v>707.62</v>
      </c>
      <c r="G39" s="12">
        <f t="shared" si="2"/>
        <v>735.9248</v>
      </c>
      <c r="H39" s="27">
        <v>1.3</v>
      </c>
      <c r="I39" s="12">
        <f t="shared" si="3"/>
        <v>919.90600000000006</v>
      </c>
      <c r="J39" s="12">
        <f t="shared" si="4"/>
        <v>956.70224000000007</v>
      </c>
      <c r="K39" s="12">
        <v>11.95</v>
      </c>
      <c r="L39" s="20">
        <f t="shared" si="5"/>
        <v>0.9</v>
      </c>
      <c r="M39" s="69">
        <f t="shared" si="6"/>
        <v>13.798590000000001</v>
      </c>
      <c r="N39" s="85">
        <f t="shared" si="7"/>
        <v>1.8485900000000015</v>
      </c>
    </row>
    <row r="40" spans="1:14" ht="14.25" customHeight="1" x14ac:dyDescent="0.2">
      <c r="A40" s="14">
        <v>33</v>
      </c>
      <c r="B40" s="60" t="s">
        <v>23</v>
      </c>
      <c r="C40" s="11">
        <f t="shared" si="1"/>
        <v>0</v>
      </c>
      <c r="D40" s="11">
        <v>0</v>
      </c>
      <c r="E40" s="11">
        <v>0</v>
      </c>
      <c r="F40" s="12">
        <v>707.62</v>
      </c>
      <c r="G40" s="12">
        <f t="shared" si="2"/>
        <v>735.9248</v>
      </c>
      <c r="H40" s="27">
        <v>1.3</v>
      </c>
      <c r="I40" s="12">
        <f t="shared" si="3"/>
        <v>919.90600000000006</v>
      </c>
      <c r="J40" s="12">
        <f t="shared" si="4"/>
        <v>956.70224000000007</v>
      </c>
      <c r="K40" s="12">
        <v>0</v>
      </c>
      <c r="L40" s="20">
        <f t="shared" si="5"/>
        <v>0</v>
      </c>
      <c r="M40" s="69">
        <f t="shared" si="6"/>
        <v>0</v>
      </c>
      <c r="N40" s="70">
        <f t="shared" si="7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1"/>
        <v>1</v>
      </c>
      <c r="D41" s="11">
        <v>0</v>
      </c>
      <c r="E41" s="11">
        <v>1</v>
      </c>
      <c r="F41" s="12">
        <v>707.62</v>
      </c>
      <c r="G41" s="12">
        <f t="shared" si="2"/>
        <v>735.9248</v>
      </c>
      <c r="H41" s="27">
        <v>1</v>
      </c>
      <c r="I41" s="12">
        <f t="shared" si="3"/>
        <v>707.62</v>
      </c>
      <c r="J41" s="12">
        <f t="shared" si="4"/>
        <v>735.9248</v>
      </c>
      <c r="K41" s="12">
        <v>0</v>
      </c>
      <c r="L41" s="20">
        <f t="shared" si="5"/>
        <v>0.7</v>
      </c>
      <c r="M41" s="69">
        <f t="shared" si="6"/>
        <v>11.038872000000001</v>
      </c>
      <c r="N41" s="70">
        <f t="shared" si="7"/>
        <v>11.038872000000001</v>
      </c>
    </row>
    <row r="42" spans="1:14" ht="14.25" customHeight="1" x14ac:dyDescent="0.2">
      <c r="A42" s="14">
        <v>35</v>
      </c>
      <c r="B42" s="60" t="s">
        <v>4</v>
      </c>
      <c r="C42" s="11">
        <f t="shared" si="1"/>
        <v>0</v>
      </c>
      <c r="D42" s="11">
        <v>0</v>
      </c>
      <c r="E42" s="11">
        <v>0</v>
      </c>
      <c r="F42" s="12">
        <v>707.62</v>
      </c>
      <c r="G42" s="12">
        <f t="shared" si="2"/>
        <v>735.9248</v>
      </c>
      <c r="H42" s="27">
        <v>1</v>
      </c>
      <c r="I42" s="12">
        <f t="shared" si="3"/>
        <v>707.62</v>
      </c>
      <c r="J42" s="12">
        <f t="shared" si="4"/>
        <v>735.9248</v>
      </c>
      <c r="K42" s="12">
        <v>0</v>
      </c>
      <c r="L42" s="20">
        <f t="shared" si="5"/>
        <v>0</v>
      </c>
      <c r="M42" s="69">
        <f t="shared" si="6"/>
        <v>0</v>
      </c>
      <c r="N42" s="70">
        <f t="shared" si="7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1"/>
        <v>1</v>
      </c>
      <c r="D43" s="11">
        <v>0</v>
      </c>
      <c r="E43" s="11">
        <v>1</v>
      </c>
      <c r="F43" s="12">
        <v>707.62</v>
      </c>
      <c r="G43" s="12">
        <f t="shared" si="2"/>
        <v>735.9248</v>
      </c>
      <c r="H43" s="27">
        <v>1</v>
      </c>
      <c r="I43" s="12">
        <f t="shared" si="3"/>
        <v>707.62</v>
      </c>
      <c r="J43" s="12">
        <f t="shared" si="4"/>
        <v>735.9248</v>
      </c>
      <c r="K43" s="12">
        <v>0</v>
      </c>
      <c r="L43" s="20">
        <f t="shared" si="5"/>
        <v>0.7</v>
      </c>
      <c r="M43" s="69">
        <f t="shared" si="6"/>
        <v>11.038872000000001</v>
      </c>
      <c r="N43" s="70">
        <f t="shared" si="7"/>
        <v>11.038872000000001</v>
      </c>
    </row>
    <row r="44" spans="1:14" ht="14.25" customHeight="1" x14ac:dyDescent="0.2">
      <c r="A44" s="14">
        <v>37</v>
      </c>
      <c r="B44" s="60" t="s">
        <v>6</v>
      </c>
      <c r="C44" s="11">
        <f t="shared" si="1"/>
        <v>0</v>
      </c>
      <c r="D44" s="11">
        <v>0</v>
      </c>
      <c r="E44" s="11">
        <v>0</v>
      </c>
      <c r="F44" s="12">
        <v>707.62</v>
      </c>
      <c r="G44" s="12">
        <f t="shared" si="2"/>
        <v>735.9248</v>
      </c>
      <c r="H44" s="27">
        <v>1</v>
      </c>
      <c r="I44" s="12">
        <f t="shared" si="3"/>
        <v>707.62</v>
      </c>
      <c r="J44" s="12">
        <f t="shared" si="4"/>
        <v>735.9248</v>
      </c>
      <c r="K44" s="12">
        <v>0</v>
      </c>
      <c r="L44" s="20">
        <f t="shared" si="5"/>
        <v>0</v>
      </c>
      <c r="M44" s="69">
        <f t="shared" si="6"/>
        <v>0</v>
      </c>
      <c r="N44" s="70">
        <f t="shared" si="7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1"/>
        <v>1</v>
      </c>
      <c r="D45" s="11">
        <v>0</v>
      </c>
      <c r="E45" s="11">
        <v>1</v>
      </c>
      <c r="F45" s="12">
        <v>707.62</v>
      </c>
      <c r="G45" s="12">
        <f t="shared" si="2"/>
        <v>735.9248</v>
      </c>
      <c r="H45" s="27">
        <v>1</v>
      </c>
      <c r="I45" s="12">
        <f t="shared" si="3"/>
        <v>707.62</v>
      </c>
      <c r="J45" s="12">
        <f t="shared" si="4"/>
        <v>735.9248</v>
      </c>
      <c r="K45" s="12">
        <v>9.42</v>
      </c>
      <c r="L45" s="20">
        <f t="shared" si="5"/>
        <v>0.7</v>
      </c>
      <c r="M45" s="69">
        <f t="shared" si="6"/>
        <v>11.038872000000001</v>
      </c>
      <c r="N45" s="85">
        <f t="shared" si="7"/>
        <v>1.6188720000000014</v>
      </c>
    </row>
    <row r="46" spans="1:14" ht="14.25" customHeight="1" x14ac:dyDescent="0.2">
      <c r="A46" s="14">
        <v>39</v>
      </c>
      <c r="B46" s="60" t="s">
        <v>24</v>
      </c>
      <c r="C46" s="11">
        <f t="shared" si="1"/>
        <v>0</v>
      </c>
      <c r="D46" s="11">
        <v>0</v>
      </c>
      <c r="E46" s="11">
        <v>0</v>
      </c>
      <c r="F46" s="12">
        <v>707.62</v>
      </c>
      <c r="G46" s="12">
        <f t="shared" si="2"/>
        <v>735.9248</v>
      </c>
      <c r="H46" s="27">
        <v>1.2</v>
      </c>
      <c r="I46" s="12">
        <f t="shared" si="3"/>
        <v>849.14400000000001</v>
      </c>
      <c r="J46" s="12">
        <f t="shared" si="4"/>
        <v>883.10975999999994</v>
      </c>
      <c r="K46" s="12">
        <v>0</v>
      </c>
      <c r="L46" s="20">
        <f t="shared" si="5"/>
        <v>0</v>
      </c>
      <c r="M46" s="69">
        <f t="shared" si="6"/>
        <v>0</v>
      </c>
      <c r="N46" s="70">
        <f t="shared" si="7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1"/>
        <v>1</v>
      </c>
      <c r="D47" s="11">
        <v>0</v>
      </c>
      <c r="E47" s="11">
        <v>1</v>
      </c>
      <c r="F47" s="12">
        <v>707.62</v>
      </c>
      <c r="G47" s="12">
        <f t="shared" si="2"/>
        <v>735.9248</v>
      </c>
      <c r="H47" s="27">
        <v>1</v>
      </c>
      <c r="I47" s="12">
        <f t="shared" si="3"/>
        <v>707.62</v>
      </c>
      <c r="J47" s="12">
        <f t="shared" si="4"/>
        <v>735.9248</v>
      </c>
      <c r="K47" s="86">
        <v>9.42</v>
      </c>
      <c r="L47" s="20">
        <f t="shared" si="5"/>
        <v>0.7</v>
      </c>
      <c r="M47" s="69">
        <f t="shared" si="6"/>
        <v>11.038872000000001</v>
      </c>
      <c r="N47" s="85">
        <f t="shared" si="7"/>
        <v>1.6188720000000014</v>
      </c>
    </row>
    <row r="48" spans="1:14" ht="14.25" customHeight="1" x14ac:dyDescent="0.2">
      <c r="A48" s="14">
        <v>41</v>
      </c>
      <c r="B48" s="60" t="s">
        <v>8</v>
      </c>
      <c r="C48" s="11">
        <f t="shared" si="1"/>
        <v>1</v>
      </c>
      <c r="D48" s="11">
        <v>0</v>
      </c>
      <c r="E48" s="11">
        <v>1</v>
      </c>
      <c r="F48" s="12">
        <v>707.62</v>
      </c>
      <c r="G48" s="12">
        <f t="shared" si="2"/>
        <v>735.9248</v>
      </c>
      <c r="H48" s="27">
        <v>1</v>
      </c>
      <c r="I48" s="12">
        <f t="shared" si="3"/>
        <v>707.62</v>
      </c>
      <c r="J48" s="12">
        <f t="shared" si="4"/>
        <v>735.9248</v>
      </c>
      <c r="K48" s="86">
        <v>9.42</v>
      </c>
      <c r="L48" s="20">
        <f t="shared" si="5"/>
        <v>0.7</v>
      </c>
      <c r="M48" s="69">
        <f t="shared" si="6"/>
        <v>11.038872000000001</v>
      </c>
      <c r="N48" s="85">
        <f t="shared" si="7"/>
        <v>1.6188720000000014</v>
      </c>
    </row>
    <row r="49" spans="1:14" ht="14.25" customHeight="1" x14ac:dyDescent="0.2">
      <c r="A49" s="14">
        <v>42</v>
      </c>
      <c r="B49" s="60" t="s">
        <v>61</v>
      </c>
      <c r="C49" s="11">
        <f t="shared" si="1"/>
        <v>0</v>
      </c>
      <c r="D49" s="11">
        <v>0</v>
      </c>
      <c r="E49" s="11">
        <v>0</v>
      </c>
      <c r="F49" s="12">
        <v>707.62</v>
      </c>
      <c r="G49" s="12">
        <f t="shared" si="2"/>
        <v>735.9248</v>
      </c>
      <c r="H49" s="27">
        <v>1.23</v>
      </c>
      <c r="I49" s="12">
        <f t="shared" si="3"/>
        <v>870.37260000000003</v>
      </c>
      <c r="J49" s="12">
        <f t="shared" si="4"/>
        <v>905.18750399999999</v>
      </c>
      <c r="K49" s="12">
        <v>0</v>
      </c>
      <c r="L49" s="20">
        <f t="shared" si="5"/>
        <v>0</v>
      </c>
      <c r="M49" s="69">
        <f t="shared" si="6"/>
        <v>0</v>
      </c>
      <c r="N49" s="70">
        <f t="shared" si="7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1"/>
        <v>1</v>
      </c>
      <c r="D50" s="11">
        <v>0</v>
      </c>
      <c r="E50" s="11">
        <v>1</v>
      </c>
      <c r="F50" s="12">
        <v>707.62</v>
      </c>
      <c r="G50" s="12">
        <f t="shared" si="2"/>
        <v>735.9248</v>
      </c>
      <c r="H50" s="27">
        <v>1</v>
      </c>
      <c r="I50" s="12">
        <f t="shared" si="3"/>
        <v>707.62</v>
      </c>
      <c r="J50" s="12">
        <f t="shared" si="4"/>
        <v>735.9248</v>
      </c>
      <c r="K50" s="12">
        <v>0</v>
      </c>
      <c r="L50" s="20">
        <f t="shared" si="5"/>
        <v>0.7</v>
      </c>
      <c r="M50" s="69">
        <f t="shared" si="6"/>
        <v>11.038872000000001</v>
      </c>
      <c r="N50" s="70">
        <f t="shared" si="7"/>
        <v>11.038872000000001</v>
      </c>
    </row>
    <row r="51" spans="1:14" ht="14.25" customHeight="1" x14ac:dyDescent="0.2">
      <c r="A51" s="14">
        <v>44</v>
      </c>
      <c r="B51" s="60" t="s">
        <v>9</v>
      </c>
      <c r="C51" s="11">
        <f t="shared" si="1"/>
        <v>0</v>
      </c>
      <c r="D51" s="11">
        <v>0</v>
      </c>
      <c r="E51" s="11">
        <v>0</v>
      </c>
      <c r="F51" s="12">
        <v>707.62</v>
      </c>
      <c r="G51" s="12">
        <f t="shared" si="2"/>
        <v>735.9248</v>
      </c>
      <c r="H51" s="27">
        <v>1</v>
      </c>
      <c r="I51" s="12">
        <f t="shared" si="3"/>
        <v>707.62</v>
      </c>
      <c r="J51" s="12">
        <f t="shared" si="4"/>
        <v>735.9248</v>
      </c>
      <c r="K51" s="12">
        <v>0</v>
      </c>
      <c r="L51" s="20">
        <f t="shared" si="5"/>
        <v>0</v>
      </c>
      <c r="M51" s="69">
        <f t="shared" si="6"/>
        <v>0</v>
      </c>
      <c r="N51" s="70">
        <f t="shared" si="7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1"/>
        <v>1</v>
      </c>
      <c r="D52" s="11">
        <v>0</v>
      </c>
      <c r="E52" s="11">
        <v>1</v>
      </c>
      <c r="F52" s="12">
        <v>707.62</v>
      </c>
      <c r="G52" s="12">
        <f t="shared" si="2"/>
        <v>735.9248</v>
      </c>
      <c r="H52" s="27">
        <v>1.3</v>
      </c>
      <c r="I52" s="12">
        <f t="shared" si="3"/>
        <v>919.90600000000006</v>
      </c>
      <c r="J52" s="12">
        <f t="shared" si="4"/>
        <v>956.70224000000007</v>
      </c>
      <c r="K52" s="12">
        <v>0</v>
      </c>
      <c r="L52" s="20">
        <f t="shared" si="5"/>
        <v>1</v>
      </c>
      <c r="M52" s="69">
        <f t="shared" si="6"/>
        <v>14.3505336</v>
      </c>
      <c r="N52" s="70">
        <f t="shared" si="7"/>
        <v>14.3505336</v>
      </c>
    </row>
    <row r="53" spans="1:14" ht="14.25" customHeight="1" x14ac:dyDescent="0.2">
      <c r="A53" s="14">
        <v>46</v>
      </c>
      <c r="B53" s="60" t="s">
        <v>43</v>
      </c>
      <c r="C53" s="11">
        <f t="shared" si="1"/>
        <v>1</v>
      </c>
      <c r="D53" s="11">
        <v>0</v>
      </c>
      <c r="E53" s="11">
        <v>1</v>
      </c>
      <c r="F53" s="12">
        <v>707.62</v>
      </c>
      <c r="G53" s="12">
        <f t="shared" si="2"/>
        <v>735.9248</v>
      </c>
      <c r="H53" s="27">
        <v>1.1000000000000001</v>
      </c>
      <c r="I53" s="12">
        <f t="shared" si="3"/>
        <v>778.38200000000006</v>
      </c>
      <c r="J53" s="12">
        <f t="shared" si="4"/>
        <v>809.51728000000003</v>
      </c>
      <c r="K53" s="12">
        <v>0</v>
      </c>
      <c r="L53" s="20">
        <f t="shared" si="5"/>
        <v>0.8</v>
      </c>
      <c r="M53" s="69">
        <f t="shared" si="6"/>
        <v>12.1427592</v>
      </c>
      <c r="N53" s="70">
        <f t="shared" si="7"/>
        <v>12.1427592</v>
      </c>
    </row>
    <row r="54" spans="1:14" ht="14.25" customHeight="1" x14ac:dyDescent="0.2">
      <c r="A54" s="14">
        <v>47</v>
      </c>
      <c r="B54" s="60" t="s">
        <v>10</v>
      </c>
      <c r="C54" s="11">
        <f t="shared" si="1"/>
        <v>0</v>
      </c>
      <c r="D54" s="11">
        <v>0</v>
      </c>
      <c r="E54" s="11">
        <v>0</v>
      </c>
      <c r="F54" s="12">
        <v>707.62</v>
      </c>
      <c r="G54" s="12">
        <f t="shared" si="2"/>
        <v>735.9248</v>
      </c>
      <c r="H54" s="27">
        <v>1</v>
      </c>
      <c r="I54" s="12">
        <f t="shared" si="3"/>
        <v>707.62</v>
      </c>
      <c r="J54" s="12">
        <f t="shared" si="4"/>
        <v>735.9248</v>
      </c>
      <c r="K54" s="12">
        <v>0</v>
      </c>
      <c r="L54" s="20">
        <f t="shared" si="5"/>
        <v>0</v>
      </c>
      <c r="M54" s="69">
        <f t="shared" si="6"/>
        <v>0</v>
      </c>
      <c r="N54" s="70">
        <f t="shared" si="7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1"/>
        <v>2</v>
      </c>
      <c r="D55" s="11">
        <v>0</v>
      </c>
      <c r="E55" s="11">
        <v>2</v>
      </c>
      <c r="F55" s="12">
        <v>707.62</v>
      </c>
      <c r="G55" s="12">
        <f t="shared" si="2"/>
        <v>735.9248</v>
      </c>
      <c r="H55" s="27">
        <v>1.1499999999999999</v>
      </c>
      <c r="I55" s="12">
        <f t="shared" si="3"/>
        <v>813.76299999999992</v>
      </c>
      <c r="J55" s="12">
        <f t="shared" si="4"/>
        <v>846.31351999999993</v>
      </c>
      <c r="K55" s="12">
        <v>21.66</v>
      </c>
      <c r="L55" s="20">
        <f t="shared" si="5"/>
        <v>1.7</v>
      </c>
      <c r="M55" s="69">
        <f t="shared" si="6"/>
        <v>25.3894056</v>
      </c>
      <c r="N55" s="85">
        <f t="shared" si="7"/>
        <v>3.7294055999999998</v>
      </c>
    </row>
    <row r="56" spans="1:14" ht="14.25" customHeight="1" x14ac:dyDescent="0.2">
      <c r="A56" s="14">
        <v>49</v>
      </c>
      <c r="B56" s="60" t="s">
        <v>11</v>
      </c>
      <c r="C56" s="11">
        <f t="shared" si="1"/>
        <v>0</v>
      </c>
      <c r="D56" s="11">
        <v>0</v>
      </c>
      <c r="E56" s="11">
        <v>0</v>
      </c>
      <c r="F56" s="12">
        <v>707.62</v>
      </c>
      <c r="G56" s="12">
        <f t="shared" si="2"/>
        <v>735.9248</v>
      </c>
      <c r="H56" s="27">
        <v>1</v>
      </c>
      <c r="I56" s="12">
        <f t="shared" si="3"/>
        <v>707.62</v>
      </c>
      <c r="J56" s="12">
        <f t="shared" si="4"/>
        <v>735.9248</v>
      </c>
      <c r="K56" s="12">
        <v>0</v>
      </c>
      <c r="L56" s="20">
        <f t="shared" si="5"/>
        <v>0</v>
      </c>
      <c r="M56" s="69">
        <f t="shared" si="6"/>
        <v>0</v>
      </c>
      <c r="N56" s="70">
        <f t="shared" si="7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1"/>
        <v>2</v>
      </c>
      <c r="D57" s="11">
        <v>0</v>
      </c>
      <c r="E57" s="11">
        <v>2</v>
      </c>
      <c r="F57" s="12">
        <v>707.62</v>
      </c>
      <c r="G57" s="12">
        <f t="shared" si="2"/>
        <v>735.9248</v>
      </c>
      <c r="H57" s="27">
        <v>1</v>
      </c>
      <c r="I57" s="12">
        <f t="shared" si="3"/>
        <v>707.62</v>
      </c>
      <c r="J57" s="12">
        <f t="shared" si="4"/>
        <v>735.9248</v>
      </c>
      <c r="K57" s="12">
        <v>0</v>
      </c>
      <c r="L57" s="20">
        <f t="shared" si="5"/>
        <v>1.5</v>
      </c>
      <c r="M57" s="69">
        <f t="shared" si="6"/>
        <v>22.077744000000003</v>
      </c>
      <c r="N57" s="70">
        <f t="shared" si="7"/>
        <v>22.077744000000003</v>
      </c>
    </row>
    <row r="58" spans="1:14" ht="14.25" customHeight="1" x14ac:dyDescent="0.2">
      <c r="A58" s="14">
        <v>51</v>
      </c>
      <c r="B58" s="60" t="s">
        <v>12</v>
      </c>
      <c r="C58" s="11">
        <f t="shared" si="1"/>
        <v>0</v>
      </c>
      <c r="D58" s="11">
        <v>0</v>
      </c>
      <c r="E58" s="11">
        <v>0</v>
      </c>
      <c r="F58" s="12">
        <v>707.62</v>
      </c>
      <c r="G58" s="12">
        <f t="shared" si="2"/>
        <v>735.9248</v>
      </c>
      <c r="H58" s="27">
        <v>1</v>
      </c>
      <c r="I58" s="12">
        <f t="shared" si="3"/>
        <v>707.62</v>
      </c>
      <c r="J58" s="12">
        <f t="shared" si="4"/>
        <v>735.9248</v>
      </c>
      <c r="K58" s="12">
        <v>0</v>
      </c>
      <c r="L58" s="20">
        <f t="shared" si="5"/>
        <v>0</v>
      </c>
      <c r="M58" s="69">
        <f t="shared" si="6"/>
        <v>0</v>
      </c>
      <c r="N58" s="70">
        <f t="shared" si="7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1"/>
        <v>0</v>
      </c>
      <c r="D59" s="11">
        <v>0</v>
      </c>
      <c r="E59" s="11">
        <v>0</v>
      </c>
      <c r="F59" s="12">
        <v>707.62</v>
      </c>
      <c r="G59" s="12">
        <f t="shared" si="2"/>
        <v>735.9248</v>
      </c>
      <c r="H59" s="27">
        <v>1.7</v>
      </c>
      <c r="I59" s="12">
        <f t="shared" si="3"/>
        <v>1202.954</v>
      </c>
      <c r="J59" s="12">
        <f t="shared" si="4"/>
        <v>1251.0721599999999</v>
      </c>
      <c r="K59" s="12">
        <v>0</v>
      </c>
      <c r="L59" s="20">
        <f t="shared" si="5"/>
        <v>0</v>
      </c>
      <c r="M59" s="69">
        <f t="shared" si="6"/>
        <v>0</v>
      </c>
      <c r="N59" s="70">
        <f t="shared" si="7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1"/>
        <v>0</v>
      </c>
      <c r="D60" s="11">
        <v>0</v>
      </c>
      <c r="E60" s="11">
        <v>0</v>
      </c>
      <c r="F60" s="12">
        <v>707.62</v>
      </c>
      <c r="G60" s="12">
        <f t="shared" si="2"/>
        <v>735.9248</v>
      </c>
      <c r="H60" s="27">
        <v>1</v>
      </c>
      <c r="I60" s="12">
        <f t="shared" si="3"/>
        <v>707.62</v>
      </c>
      <c r="J60" s="12">
        <f t="shared" si="4"/>
        <v>735.9248</v>
      </c>
      <c r="K60" s="12">
        <v>0</v>
      </c>
      <c r="L60" s="20">
        <f t="shared" si="5"/>
        <v>0</v>
      </c>
      <c r="M60" s="69">
        <f t="shared" si="6"/>
        <v>0</v>
      </c>
      <c r="N60" s="70">
        <f t="shared" si="7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1"/>
        <v>1</v>
      </c>
      <c r="D61" s="11">
        <v>0</v>
      </c>
      <c r="E61" s="11">
        <v>1</v>
      </c>
      <c r="F61" s="12">
        <v>707.62</v>
      </c>
      <c r="G61" s="12">
        <f t="shared" si="2"/>
        <v>735.9248</v>
      </c>
      <c r="H61" s="27">
        <v>1.4</v>
      </c>
      <c r="I61" s="12">
        <f t="shared" si="3"/>
        <v>990.66799999999989</v>
      </c>
      <c r="J61" s="12">
        <f t="shared" si="4"/>
        <v>1030.2947199999999</v>
      </c>
      <c r="K61" s="12">
        <v>0</v>
      </c>
      <c r="L61" s="20">
        <f t="shared" si="5"/>
        <v>1</v>
      </c>
      <c r="M61" s="69">
        <f t="shared" si="6"/>
        <v>15.454420799999998</v>
      </c>
      <c r="N61" s="70">
        <f t="shared" si="7"/>
        <v>15.454420799999998</v>
      </c>
    </row>
    <row r="62" spans="1:14" ht="14.25" customHeight="1" x14ac:dyDescent="0.2">
      <c r="A62" s="14">
        <v>55</v>
      </c>
      <c r="B62" s="60" t="s">
        <v>44</v>
      </c>
      <c r="C62" s="11">
        <f t="shared" si="1"/>
        <v>1</v>
      </c>
      <c r="D62" s="11">
        <v>0</v>
      </c>
      <c r="E62" s="11">
        <v>1</v>
      </c>
      <c r="F62" s="12">
        <v>707.62</v>
      </c>
      <c r="G62" s="12">
        <f t="shared" si="2"/>
        <v>735.9248</v>
      </c>
      <c r="H62" s="27">
        <v>1</v>
      </c>
      <c r="I62" s="12">
        <f t="shared" si="3"/>
        <v>707.62</v>
      </c>
      <c r="J62" s="12">
        <f t="shared" si="4"/>
        <v>735.9248</v>
      </c>
      <c r="K62" s="12">
        <v>0</v>
      </c>
      <c r="L62" s="20">
        <f t="shared" si="5"/>
        <v>0.7</v>
      </c>
      <c r="M62" s="69">
        <f t="shared" si="6"/>
        <v>11.038872000000001</v>
      </c>
      <c r="N62" s="70">
        <f t="shared" si="7"/>
        <v>11.038872000000001</v>
      </c>
    </row>
    <row r="63" spans="1:14" ht="14.25" customHeight="1" x14ac:dyDescent="0.2">
      <c r="A63" s="14">
        <v>56</v>
      </c>
      <c r="B63" s="60" t="s">
        <v>28</v>
      </c>
      <c r="C63" s="11">
        <f t="shared" si="1"/>
        <v>0</v>
      </c>
      <c r="D63" s="11">
        <v>0</v>
      </c>
      <c r="E63" s="11">
        <v>0</v>
      </c>
      <c r="F63" s="12">
        <v>707.62</v>
      </c>
      <c r="G63" s="12">
        <f t="shared" si="2"/>
        <v>735.9248</v>
      </c>
      <c r="H63" s="27">
        <v>1</v>
      </c>
      <c r="I63" s="12">
        <f t="shared" si="3"/>
        <v>707.62</v>
      </c>
      <c r="J63" s="12">
        <f t="shared" si="4"/>
        <v>735.9248</v>
      </c>
      <c r="K63" s="12">
        <v>0</v>
      </c>
      <c r="L63" s="20">
        <f t="shared" si="5"/>
        <v>0</v>
      </c>
      <c r="M63" s="69">
        <f t="shared" si="6"/>
        <v>0</v>
      </c>
      <c r="N63" s="70">
        <f t="shared" si="7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1"/>
        <v>0</v>
      </c>
      <c r="D64" s="11">
        <v>0</v>
      </c>
      <c r="E64" s="11">
        <v>0</v>
      </c>
      <c r="F64" s="12">
        <v>707.62</v>
      </c>
      <c r="G64" s="12">
        <f t="shared" si="2"/>
        <v>735.9248</v>
      </c>
      <c r="H64" s="27">
        <v>1.2</v>
      </c>
      <c r="I64" s="12">
        <f t="shared" si="3"/>
        <v>849.14400000000001</v>
      </c>
      <c r="J64" s="12">
        <f t="shared" si="4"/>
        <v>883.10975999999994</v>
      </c>
      <c r="K64" s="12">
        <v>0</v>
      </c>
      <c r="L64" s="20">
        <f t="shared" si="5"/>
        <v>0</v>
      </c>
      <c r="M64" s="69">
        <f t="shared" si="6"/>
        <v>0</v>
      </c>
      <c r="N64" s="70">
        <f t="shared" si="7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1"/>
        <v>0</v>
      </c>
      <c r="D65" s="11">
        <v>0</v>
      </c>
      <c r="E65" s="11">
        <v>0</v>
      </c>
      <c r="F65" s="12">
        <v>707.62</v>
      </c>
      <c r="G65" s="12">
        <f t="shared" si="2"/>
        <v>735.9248</v>
      </c>
      <c r="H65" s="27">
        <v>1.1499999999999999</v>
      </c>
      <c r="I65" s="12">
        <f t="shared" si="3"/>
        <v>813.76299999999992</v>
      </c>
      <c r="J65" s="12">
        <f t="shared" si="4"/>
        <v>846.31351999999993</v>
      </c>
      <c r="K65" s="86">
        <v>0</v>
      </c>
      <c r="L65" s="20">
        <f t="shared" si="5"/>
        <v>0</v>
      </c>
      <c r="M65" s="69">
        <f t="shared" si="6"/>
        <v>0</v>
      </c>
      <c r="N65" s="70">
        <f t="shared" si="7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1"/>
        <v>2</v>
      </c>
      <c r="D66" s="11">
        <v>0</v>
      </c>
      <c r="E66" s="11">
        <v>2</v>
      </c>
      <c r="F66" s="12">
        <v>707.62</v>
      </c>
      <c r="G66" s="12">
        <f t="shared" si="2"/>
        <v>735.9248</v>
      </c>
      <c r="H66" s="27">
        <v>1.1499999999999999</v>
      </c>
      <c r="I66" s="12">
        <f t="shared" si="3"/>
        <v>813.76299999999992</v>
      </c>
      <c r="J66" s="12">
        <f t="shared" si="4"/>
        <v>846.31351999999993</v>
      </c>
      <c r="K66" s="86">
        <v>21.66</v>
      </c>
      <c r="L66" s="20">
        <f t="shared" si="5"/>
        <v>1.7</v>
      </c>
      <c r="M66" s="69">
        <f t="shared" si="6"/>
        <v>25.3894056</v>
      </c>
      <c r="N66" s="85">
        <f t="shared" si="7"/>
        <v>3.7294055999999998</v>
      </c>
    </row>
    <row r="67" spans="1:14" ht="14.25" customHeight="1" x14ac:dyDescent="0.2">
      <c r="A67" s="14">
        <v>60</v>
      </c>
      <c r="B67" s="60" t="s">
        <v>14</v>
      </c>
      <c r="C67" s="11">
        <f t="shared" si="1"/>
        <v>6</v>
      </c>
      <c r="D67" s="11">
        <v>2</v>
      </c>
      <c r="E67" s="11">
        <v>4</v>
      </c>
      <c r="F67" s="12">
        <v>707.62</v>
      </c>
      <c r="G67" s="12">
        <f t="shared" si="2"/>
        <v>735.9248</v>
      </c>
      <c r="H67" s="27">
        <v>1</v>
      </c>
      <c r="I67" s="12">
        <f t="shared" si="3"/>
        <v>707.62</v>
      </c>
      <c r="J67" s="12">
        <f t="shared" si="4"/>
        <v>735.9248</v>
      </c>
      <c r="K67" s="86">
        <v>0</v>
      </c>
      <c r="L67" s="20">
        <f t="shared" si="5"/>
        <v>4.4000000000000004</v>
      </c>
      <c r="M67" s="69">
        <f t="shared" si="6"/>
        <v>65.384087999999991</v>
      </c>
      <c r="N67" s="70">
        <f t="shared" si="7"/>
        <v>65.384087999999991</v>
      </c>
    </row>
    <row r="68" spans="1:14" ht="14.25" customHeight="1" x14ac:dyDescent="0.2">
      <c r="A68" s="14">
        <v>61</v>
      </c>
      <c r="B68" s="60" t="s">
        <v>46</v>
      </c>
      <c r="C68" s="11">
        <f t="shared" si="1"/>
        <v>0</v>
      </c>
      <c r="D68" s="11">
        <v>0</v>
      </c>
      <c r="E68" s="11">
        <v>0</v>
      </c>
      <c r="F68" s="12">
        <v>707.62</v>
      </c>
      <c r="G68" s="12">
        <f t="shared" si="2"/>
        <v>735.9248</v>
      </c>
      <c r="H68" s="27">
        <v>1</v>
      </c>
      <c r="I68" s="12">
        <f t="shared" ref="I68:I93" si="8">F68*H68</f>
        <v>707.62</v>
      </c>
      <c r="J68" s="12">
        <f t="shared" ref="J68:J93" si="9">G68*H68</f>
        <v>735.9248</v>
      </c>
      <c r="K68" s="86">
        <v>0</v>
      </c>
      <c r="L68" s="20">
        <f t="shared" si="5"/>
        <v>0</v>
      </c>
      <c r="M68" s="69">
        <f t="shared" si="6"/>
        <v>0</v>
      </c>
      <c r="N68" s="70">
        <f t="shared" si="7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1"/>
        <v>1</v>
      </c>
      <c r="D69" s="11">
        <v>0</v>
      </c>
      <c r="E69" s="11">
        <v>1</v>
      </c>
      <c r="F69" s="12">
        <v>707.62</v>
      </c>
      <c r="G69" s="12">
        <f t="shared" si="2"/>
        <v>735.9248</v>
      </c>
      <c r="H69" s="27">
        <v>1</v>
      </c>
      <c r="I69" s="12">
        <f t="shared" si="8"/>
        <v>707.62</v>
      </c>
      <c r="J69" s="12">
        <f t="shared" si="9"/>
        <v>735.9248</v>
      </c>
      <c r="K69" s="86">
        <v>0</v>
      </c>
      <c r="L69" s="20">
        <f t="shared" si="5"/>
        <v>0.7</v>
      </c>
      <c r="M69" s="69">
        <f t="shared" si="6"/>
        <v>11.038872000000001</v>
      </c>
      <c r="N69" s="70">
        <f t="shared" si="7"/>
        <v>11.038872000000001</v>
      </c>
    </row>
    <row r="70" spans="1:14" ht="14.25" customHeight="1" x14ac:dyDescent="0.2">
      <c r="A70" s="14">
        <v>63</v>
      </c>
      <c r="B70" s="60" t="s">
        <v>38</v>
      </c>
      <c r="C70" s="11">
        <f t="shared" si="1"/>
        <v>0</v>
      </c>
      <c r="D70" s="11">
        <v>0</v>
      </c>
      <c r="E70" s="11">
        <v>0</v>
      </c>
      <c r="F70" s="12">
        <v>707.62</v>
      </c>
      <c r="G70" s="12">
        <f t="shared" si="2"/>
        <v>735.9248</v>
      </c>
      <c r="H70" s="27">
        <v>1.008</v>
      </c>
      <c r="I70" s="12">
        <f t="shared" si="8"/>
        <v>713.28096000000005</v>
      </c>
      <c r="J70" s="12">
        <f t="shared" si="9"/>
        <v>741.81219840000006</v>
      </c>
      <c r="K70" s="86">
        <v>0</v>
      </c>
      <c r="L70" s="20">
        <f t="shared" si="5"/>
        <v>0</v>
      </c>
      <c r="M70" s="69">
        <f t="shared" si="6"/>
        <v>0</v>
      </c>
      <c r="N70" s="70">
        <f t="shared" si="7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1"/>
        <v>1</v>
      </c>
      <c r="D71" s="11">
        <v>0</v>
      </c>
      <c r="E71" s="11">
        <v>1</v>
      </c>
      <c r="F71" s="12">
        <v>707.62</v>
      </c>
      <c r="G71" s="12">
        <f t="shared" si="2"/>
        <v>735.9248</v>
      </c>
      <c r="H71" s="27">
        <v>1</v>
      </c>
      <c r="I71" s="12">
        <f t="shared" si="8"/>
        <v>707.62</v>
      </c>
      <c r="J71" s="12">
        <f t="shared" si="9"/>
        <v>735.9248</v>
      </c>
      <c r="K71" s="86">
        <v>9.42</v>
      </c>
      <c r="L71" s="20">
        <f t="shared" si="5"/>
        <v>0.7</v>
      </c>
      <c r="M71" s="69">
        <f t="shared" si="6"/>
        <v>11.038872000000001</v>
      </c>
      <c r="N71" s="85">
        <f t="shared" si="7"/>
        <v>1.6188720000000014</v>
      </c>
    </row>
    <row r="72" spans="1:14" ht="14.25" customHeight="1" x14ac:dyDescent="0.2">
      <c r="A72" s="14">
        <v>65</v>
      </c>
      <c r="B72" s="60" t="s">
        <v>48</v>
      </c>
      <c r="C72" s="11">
        <f t="shared" si="1"/>
        <v>6</v>
      </c>
      <c r="D72" s="11">
        <v>0</v>
      </c>
      <c r="E72" s="11">
        <v>6</v>
      </c>
      <c r="F72" s="12">
        <v>707.62</v>
      </c>
      <c r="G72" s="12">
        <f t="shared" si="2"/>
        <v>735.9248</v>
      </c>
      <c r="H72" s="27">
        <v>1</v>
      </c>
      <c r="I72" s="12">
        <f t="shared" si="8"/>
        <v>707.62</v>
      </c>
      <c r="J72" s="12">
        <f t="shared" si="9"/>
        <v>735.9248</v>
      </c>
      <c r="K72" s="86">
        <v>0</v>
      </c>
      <c r="L72" s="20">
        <f t="shared" si="5"/>
        <v>4.4000000000000004</v>
      </c>
      <c r="M72" s="69">
        <f t="shared" si="6"/>
        <v>66.233232000000001</v>
      </c>
      <c r="N72" s="70">
        <f t="shared" si="7"/>
        <v>66.233232000000001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10">D73+E73</f>
        <v>0</v>
      </c>
      <c r="D73" s="11">
        <v>0</v>
      </c>
      <c r="E73" s="11">
        <v>0</v>
      </c>
      <c r="F73" s="12">
        <v>707.62</v>
      </c>
      <c r="G73" s="12">
        <f t="shared" ref="G73:G93" si="11">F73*1.04</f>
        <v>735.9248</v>
      </c>
      <c r="H73" s="27">
        <v>1.0029999999999999</v>
      </c>
      <c r="I73" s="12">
        <f t="shared" si="8"/>
        <v>709.74285999999995</v>
      </c>
      <c r="J73" s="12">
        <f t="shared" si="9"/>
        <v>738.13257439999995</v>
      </c>
      <c r="K73" s="86">
        <v>0</v>
      </c>
      <c r="L73" s="20">
        <f t="shared" ref="L73:L93" si="12">ROUND(((D73*I73+E73*J73+K73)/1000),1)</f>
        <v>0</v>
      </c>
      <c r="M73" s="69">
        <f t="shared" ref="M73:M93" si="13">(D73*I73+E73*J73)*1.5/100</f>
        <v>0</v>
      </c>
      <c r="N73" s="70">
        <f t="shared" ref="N73:N93" si="14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10"/>
        <v>0</v>
      </c>
      <c r="D74" s="11">
        <v>0</v>
      </c>
      <c r="E74" s="11">
        <v>0</v>
      </c>
      <c r="F74" s="12">
        <v>707.62</v>
      </c>
      <c r="G74" s="12">
        <f t="shared" si="11"/>
        <v>735.9248</v>
      </c>
      <c r="H74" s="27">
        <v>1.4</v>
      </c>
      <c r="I74" s="12">
        <f t="shared" si="8"/>
        <v>990.66799999999989</v>
      </c>
      <c r="J74" s="12">
        <f t="shared" si="9"/>
        <v>1030.2947199999999</v>
      </c>
      <c r="K74" s="86">
        <v>0</v>
      </c>
      <c r="L74" s="20">
        <f t="shared" si="12"/>
        <v>0</v>
      </c>
      <c r="M74" s="69">
        <f t="shared" si="13"/>
        <v>0</v>
      </c>
      <c r="N74" s="70">
        <f t="shared" si="14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10"/>
        <v>0</v>
      </c>
      <c r="D75" s="11">
        <v>0</v>
      </c>
      <c r="E75" s="11">
        <v>0</v>
      </c>
      <c r="F75" s="12">
        <v>707.62</v>
      </c>
      <c r="G75" s="12">
        <f t="shared" si="11"/>
        <v>735.9248</v>
      </c>
      <c r="H75" s="27">
        <v>1.1519999999999999</v>
      </c>
      <c r="I75" s="12">
        <f t="shared" si="8"/>
        <v>815.17823999999996</v>
      </c>
      <c r="J75" s="12">
        <f t="shared" si="9"/>
        <v>847.78536959999997</v>
      </c>
      <c r="K75" s="86">
        <v>0</v>
      </c>
      <c r="L75" s="20">
        <f t="shared" si="12"/>
        <v>0</v>
      </c>
      <c r="M75" s="69">
        <f t="shared" si="13"/>
        <v>0</v>
      </c>
      <c r="N75" s="70">
        <f t="shared" si="14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10"/>
        <v>1</v>
      </c>
      <c r="D76" s="11">
        <v>0</v>
      </c>
      <c r="E76" s="11">
        <v>1</v>
      </c>
      <c r="F76" s="12">
        <v>707.62</v>
      </c>
      <c r="G76" s="12">
        <f t="shared" si="11"/>
        <v>735.9248</v>
      </c>
      <c r="H76" s="27">
        <v>1</v>
      </c>
      <c r="I76" s="12">
        <f t="shared" si="8"/>
        <v>707.62</v>
      </c>
      <c r="J76" s="12">
        <f t="shared" si="9"/>
        <v>735.9248</v>
      </c>
      <c r="K76" s="86">
        <v>0</v>
      </c>
      <c r="L76" s="20">
        <f t="shared" si="12"/>
        <v>0.7</v>
      </c>
      <c r="M76" s="69">
        <f t="shared" si="13"/>
        <v>11.038872000000001</v>
      </c>
      <c r="N76" s="70">
        <f t="shared" si="14"/>
        <v>11.038872000000001</v>
      </c>
    </row>
    <row r="77" spans="1:14" ht="14.25" customHeight="1" x14ac:dyDescent="0.2">
      <c r="A77" s="14">
        <v>70</v>
      </c>
      <c r="B77" s="60" t="s">
        <v>17</v>
      </c>
      <c r="C77" s="11">
        <f t="shared" si="10"/>
        <v>0</v>
      </c>
      <c r="D77" s="11">
        <v>0</v>
      </c>
      <c r="E77" s="11">
        <v>0</v>
      </c>
      <c r="F77" s="12">
        <v>707.62</v>
      </c>
      <c r="G77" s="12">
        <f t="shared" si="11"/>
        <v>735.9248</v>
      </c>
      <c r="H77" s="27">
        <v>1</v>
      </c>
      <c r="I77" s="12">
        <f t="shared" si="8"/>
        <v>707.62</v>
      </c>
      <c r="J77" s="12">
        <f t="shared" si="9"/>
        <v>735.9248</v>
      </c>
      <c r="K77" s="86">
        <v>0</v>
      </c>
      <c r="L77" s="20">
        <f t="shared" si="12"/>
        <v>0</v>
      </c>
      <c r="M77" s="69">
        <f t="shared" si="13"/>
        <v>0</v>
      </c>
      <c r="N77" s="70">
        <f t="shared" si="14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10"/>
        <v>0</v>
      </c>
      <c r="D78" s="11">
        <v>0</v>
      </c>
      <c r="E78" s="11">
        <v>0</v>
      </c>
      <c r="F78" s="12">
        <v>707.62</v>
      </c>
      <c r="G78" s="12">
        <f t="shared" si="11"/>
        <v>735.9248</v>
      </c>
      <c r="H78" s="27">
        <v>1</v>
      </c>
      <c r="I78" s="12">
        <f t="shared" si="8"/>
        <v>707.62</v>
      </c>
      <c r="J78" s="12">
        <f t="shared" si="9"/>
        <v>735.9248</v>
      </c>
      <c r="K78" s="86">
        <v>0</v>
      </c>
      <c r="L78" s="20">
        <f t="shared" si="12"/>
        <v>0</v>
      </c>
      <c r="M78" s="69">
        <f t="shared" si="13"/>
        <v>0</v>
      </c>
      <c r="N78" s="70">
        <f t="shared" si="14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10"/>
        <v>1</v>
      </c>
      <c r="D79" s="11">
        <v>1</v>
      </c>
      <c r="E79" s="11">
        <v>0</v>
      </c>
      <c r="F79" s="12">
        <v>707.62</v>
      </c>
      <c r="G79" s="12">
        <f t="shared" si="11"/>
        <v>735.9248</v>
      </c>
      <c r="H79" s="27">
        <v>1.4</v>
      </c>
      <c r="I79" s="12">
        <f t="shared" si="8"/>
        <v>990.66799999999989</v>
      </c>
      <c r="J79" s="12">
        <f t="shared" si="9"/>
        <v>1030.2947199999999</v>
      </c>
      <c r="K79" s="86">
        <v>12.87</v>
      </c>
      <c r="L79" s="20">
        <f t="shared" si="12"/>
        <v>1</v>
      </c>
      <c r="M79" s="69">
        <f t="shared" si="13"/>
        <v>14.860019999999999</v>
      </c>
      <c r="N79" s="85">
        <f t="shared" si="14"/>
        <v>1.9900199999999995</v>
      </c>
    </row>
    <row r="80" spans="1:14" ht="14.25" customHeight="1" x14ac:dyDescent="0.2">
      <c r="A80" s="14">
        <v>73</v>
      </c>
      <c r="B80" s="60" t="s">
        <v>19</v>
      </c>
      <c r="C80" s="11">
        <f t="shared" si="10"/>
        <v>0</v>
      </c>
      <c r="D80" s="11">
        <v>0</v>
      </c>
      <c r="E80" s="11">
        <v>0</v>
      </c>
      <c r="F80" s="12">
        <v>707.62</v>
      </c>
      <c r="G80" s="12">
        <f t="shared" si="11"/>
        <v>735.9248</v>
      </c>
      <c r="H80" s="27">
        <v>1</v>
      </c>
      <c r="I80" s="12">
        <f t="shared" si="8"/>
        <v>707.62</v>
      </c>
      <c r="J80" s="12">
        <f t="shared" si="9"/>
        <v>735.9248</v>
      </c>
      <c r="K80" s="86">
        <v>0</v>
      </c>
      <c r="L80" s="20">
        <f t="shared" si="12"/>
        <v>0</v>
      </c>
      <c r="M80" s="69">
        <f t="shared" si="13"/>
        <v>0</v>
      </c>
      <c r="N80" s="70">
        <f t="shared" si="14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10"/>
        <v>1</v>
      </c>
      <c r="D81" s="11">
        <v>0</v>
      </c>
      <c r="E81" s="11">
        <v>1</v>
      </c>
      <c r="F81" s="12">
        <v>707.62</v>
      </c>
      <c r="G81" s="12">
        <f t="shared" si="11"/>
        <v>735.9248</v>
      </c>
      <c r="H81" s="27">
        <v>1.1599999999999999</v>
      </c>
      <c r="I81" s="12">
        <f t="shared" si="8"/>
        <v>820.83920000000001</v>
      </c>
      <c r="J81" s="12">
        <f t="shared" si="9"/>
        <v>853.67276799999991</v>
      </c>
      <c r="K81" s="86">
        <v>0</v>
      </c>
      <c r="L81" s="20">
        <f t="shared" si="12"/>
        <v>0.9</v>
      </c>
      <c r="M81" s="69">
        <f t="shared" si="13"/>
        <v>12.805091519999998</v>
      </c>
      <c r="N81" s="70">
        <f t="shared" si="14"/>
        <v>12.805091519999998</v>
      </c>
    </row>
    <row r="82" spans="1:14" ht="14.25" customHeight="1" x14ac:dyDescent="0.2">
      <c r="A82" s="14">
        <v>75</v>
      </c>
      <c r="B82" s="60" t="s">
        <v>50</v>
      </c>
      <c r="C82" s="11">
        <f t="shared" si="10"/>
        <v>1</v>
      </c>
      <c r="D82" s="11">
        <v>0</v>
      </c>
      <c r="E82" s="11">
        <v>1</v>
      </c>
      <c r="F82" s="12">
        <v>707.62</v>
      </c>
      <c r="G82" s="12">
        <f t="shared" si="11"/>
        <v>735.9248</v>
      </c>
      <c r="H82" s="27">
        <v>1</v>
      </c>
      <c r="I82" s="12">
        <f t="shared" si="8"/>
        <v>707.62</v>
      </c>
      <c r="J82" s="12">
        <f t="shared" si="9"/>
        <v>735.9248</v>
      </c>
      <c r="K82" s="86">
        <v>9.42</v>
      </c>
      <c r="L82" s="20">
        <f t="shared" si="12"/>
        <v>0.7</v>
      </c>
      <c r="M82" s="69">
        <f t="shared" si="13"/>
        <v>11.038872000000001</v>
      </c>
      <c r="N82" s="85">
        <f t="shared" si="14"/>
        <v>1.6188720000000014</v>
      </c>
    </row>
    <row r="83" spans="1:14" ht="14.25" customHeight="1" x14ac:dyDescent="0.2">
      <c r="A83" s="14">
        <v>76</v>
      </c>
      <c r="B83" s="60" t="s">
        <v>54</v>
      </c>
      <c r="C83" s="11">
        <f t="shared" si="10"/>
        <v>2</v>
      </c>
      <c r="D83" s="11">
        <v>0</v>
      </c>
      <c r="E83" s="11">
        <v>2</v>
      </c>
      <c r="F83" s="12">
        <v>707.62</v>
      </c>
      <c r="G83" s="12">
        <f t="shared" si="11"/>
        <v>735.9248</v>
      </c>
      <c r="H83" s="27">
        <v>1.1499999999999999</v>
      </c>
      <c r="I83" s="12">
        <f t="shared" si="8"/>
        <v>813.76299999999992</v>
      </c>
      <c r="J83" s="12">
        <f t="shared" si="9"/>
        <v>846.31351999999993</v>
      </c>
      <c r="K83" s="86">
        <v>0</v>
      </c>
      <c r="L83" s="20">
        <f t="shared" si="12"/>
        <v>1.7</v>
      </c>
      <c r="M83" s="69">
        <f t="shared" si="13"/>
        <v>25.3894056</v>
      </c>
      <c r="N83" s="70">
        <f t="shared" si="14"/>
        <v>25.3894056</v>
      </c>
    </row>
    <row r="84" spans="1:14" ht="14.25" customHeight="1" x14ac:dyDescent="0.2">
      <c r="A84" s="14">
        <v>77</v>
      </c>
      <c r="B84" s="60" t="s">
        <v>20</v>
      </c>
      <c r="C84" s="11">
        <f t="shared" si="10"/>
        <v>0</v>
      </c>
      <c r="D84" s="11">
        <v>0</v>
      </c>
      <c r="E84" s="11">
        <v>0</v>
      </c>
      <c r="F84" s="12">
        <v>707.62</v>
      </c>
      <c r="G84" s="12">
        <f t="shared" si="11"/>
        <v>735.9248</v>
      </c>
      <c r="H84" s="27">
        <v>1</v>
      </c>
      <c r="I84" s="12">
        <f t="shared" si="8"/>
        <v>707.62</v>
      </c>
      <c r="J84" s="12">
        <f t="shared" si="9"/>
        <v>735.9248</v>
      </c>
      <c r="K84" s="86">
        <v>0</v>
      </c>
      <c r="L84" s="20">
        <f t="shared" si="12"/>
        <v>0</v>
      </c>
      <c r="M84" s="69">
        <f t="shared" si="13"/>
        <v>0</v>
      </c>
      <c r="N84" s="70">
        <f t="shared" si="14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10"/>
        <v>5</v>
      </c>
      <c r="D85" s="11">
        <v>0</v>
      </c>
      <c r="E85" s="11">
        <v>5</v>
      </c>
      <c r="F85" s="12">
        <v>707.62</v>
      </c>
      <c r="G85" s="12">
        <f t="shared" si="11"/>
        <v>735.9248</v>
      </c>
      <c r="H85" s="27">
        <v>1</v>
      </c>
      <c r="I85" s="12">
        <f t="shared" si="8"/>
        <v>707.62</v>
      </c>
      <c r="J85" s="12">
        <f t="shared" si="9"/>
        <v>735.9248</v>
      </c>
      <c r="K85" s="86">
        <v>0</v>
      </c>
      <c r="L85" s="20">
        <f t="shared" si="12"/>
        <v>3.7</v>
      </c>
      <c r="M85" s="69">
        <f t="shared" si="13"/>
        <v>55.194359999999996</v>
      </c>
      <c r="N85" s="70">
        <f t="shared" si="14"/>
        <v>55.194359999999996</v>
      </c>
    </row>
    <row r="86" spans="1:14" ht="14.25" customHeight="1" x14ac:dyDescent="0.2">
      <c r="A86" s="14">
        <v>79</v>
      </c>
      <c r="B86" s="60" t="s">
        <v>113</v>
      </c>
      <c r="C86" s="11">
        <f t="shared" si="10"/>
        <v>0</v>
      </c>
      <c r="D86" s="11">
        <v>0</v>
      </c>
      <c r="E86" s="11">
        <v>0</v>
      </c>
      <c r="F86" s="12">
        <v>707.62</v>
      </c>
      <c r="G86" s="12">
        <f t="shared" si="11"/>
        <v>735.9248</v>
      </c>
      <c r="H86" s="27">
        <v>1</v>
      </c>
      <c r="I86" s="12">
        <f t="shared" si="8"/>
        <v>707.62</v>
      </c>
      <c r="J86" s="12">
        <f t="shared" si="9"/>
        <v>735.9248</v>
      </c>
      <c r="K86" s="86">
        <v>0</v>
      </c>
      <c r="L86" s="20">
        <f t="shared" si="12"/>
        <v>0</v>
      </c>
      <c r="M86" s="69">
        <f t="shared" si="13"/>
        <v>0</v>
      </c>
      <c r="N86" s="70">
        <f t="shared" si="14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10"/>
        <v>2</v>
      </c>
      <c r="D87" s="11">
        <v>0</v>
      </c>
      <c r="E87" s="11">
        <v>2</v>
      </c>
      <c r="F87" s="12">
        <v>707.62</v>
      </c>
      <c r="G87" s="12">
        <f t="shared" si="11"/>
        <v>735.9248</v>
      </c>
      <c r="H87" s="27">
        <v>1</v>
      </c>
      <c r="I87" s="12">
        <f t="shared" si="8"/>
        <v>707.62</v>
      </c>
      <c r="J87" s="12">
        <f t="shared" si="9"/>
        <v>735.9248</v>
      </c>
      <c r="K87" s="86">
        <v>0</v>
      </c>
      <c r="L87" s="20">
        <f t="shared" si="12"/>
        <v>1.5</v>
      </c>
      <c r="M87" s="69">
        <f t="shared" si="13"/>
        <v>22.077744000000003</v>
      </c>
      <c r="N87" s="70">
        <f t="shared" si="14"/>
        <v>22.077744000000003</v>
      </c>
    </row>
    <row r="88" spans="1:14" ht="14.25" customHeight="1" x14ac:dyDescent="0.2">
      <c r="A88" s="14">
        <v>81</v>
      </c>
      <c r="B88" s="60" t="s">
        <v>74</v>
      </c>
      <c r="C88" s="11">
        <f t="shared" si="10"/>
        <v>0</v>
      </c>
      <c r="D88" s="11">
        <v>0</v>
      </c>
      <c r="E88" s="11">
        <v>0</v>
      </c>
      <c r="F88" s="12">
        <v>707.62</v>
      </c>
      <c r="G88" s="12">
        <f t="shared" si="11"/>
        <v>735.9248</v>
      </c>
      <c r="H88" s="27">
        <v>1.27</v>
      </c>
      <c r="I88" s="12">
        <f t="shared" si="8"/>
        <v>898.67740000000003</v>
      </c>
      <c r="J88" s="12">
        <f t="shared" si="9"/>
        <v>934.62449600000002</v>
      </c>
      <c r="K88" s="86">
        <v>0</v>
      </c>
      <c r="L88" s="20">
        <f t="shared" si="12"/>
        <v>0</v>
      </c>
      <c r="M88" s="69">
        <f t="shared" si="13"/>
        <v>0</v>
      </c>
      <c r="N88" s="70">
        <f t="shared" si="14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10"/>
        <v>0</v>
      </c>
      <c r="D89" s="11">
        <v>0</v>
      </c>
      <c r="E89" s="11">
        <v>0</v>
      </c>
      <c r="F89" s="12">
        <v>707.62</v>
      </c>
      <c r="G89" s="12">
        <f t="shared" si="11"/>
        <v>735.9248</v>
      </c>
      <c r="H89" s="27">
        <v>1.5</v>
      </c>
      <c r="I89" s="12">
        <f t="shared" si="8"/>
        <v>1061.43</v>
      </c>
      <c r="J89" s="12">
        <f t="shared" si="9"/>
        <v>1103.8872000000001</v>
      </c>
      <c r="K89" s="86">
        <v>0</v>
      </c>
      <c r="L89" s="20">
        <f t="shared" si="12"/>
        <v>0</v>
      </c>
      <c r="M89" s="69">
        <f t="shared" si="13"/>
        <v>0</v>
      </c>
      <c r="N89" s="70">
        <f t="shared" si="14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10"/>
        <v>1</v>
      </c>
      <c r="D90" s="11">
        <v>0</v>
      </c>
      <c r="E90" s="11">
        <v>1</v>
      </c>
      <c r="F90" s="12">
        <v>707.62</v>
      </c>
      <c r="G90" s="12">
        <f t="shared" si="11"/>
        <v>735.9248</v>
      </c>
      <c r="H90" s="27">
        <v>1.5</v>
      </c>
      <c r="I90" s="12">
        <f t="shared" si="8"/>
        <v>1061.43</v>
      </c>
      <c r="J90" s="12">
        <f t="shared" si="9"/>
        <v>1103.8872000000001</v>
      </c>
      <c r="K90" s="86">
        <v>0</v>
      </c>
      <c r="L90" s="20">
        <f t="shared" si="12"/>
        <v>1.1000000000000001</v>
      </c>
      <c r="M90" s="69">
        <f t="shared" si="13"/>
        <v>16.558308</v>
      </c>
      <c r="N90" s="70">
        <f t="shared" si="14"/>
        <v>16.558308</v>
      </c>
    </row>
    <row r="91" spans="1:14" ht="14.25" customHeight="1" x14ac:dyDescent="0.2">
      <c r="A91" s="14">
        <v>84</v>
      </c>
      <c r="B91" s="60" t="s">
        <v>75</v>
      </c>
      <c r="C91" s="11">
        <f t="shared" si="10"/>
        <v>0</v>
      </c>
      <c r="D91" s="11">
        <v>0</v>
      </c>
      <c r="E91" s="11">
        <v>0</v>
      </c>
      <c r="F91" s="12">
        <v>707.62</v>
      </c>
      <c r="G91" s="12">
        <f t="shared" si="11"/>
        <v>735.9248</v>
      </c>
      <c r="H91" s="27">
        <v>2</v>
      </c>
      <c r="I91" s="12">
        <f t="shared" si="8"/>
        <v>1415.24</v>
      </c>
      <c r="J91" s="12">
        <f t="shared" si="9"/>
        <v>1471.8496</v>
      </c>
      <c r="K91" s="86">
        <v>0</v>
      </c>
      <c r="L91" s="20">
        <f t="shared" si="12"/>
        <v>0</v>
      </c>
      <c r="M91" s="69">
        <f t="shared" si="13"/>
        <v>0</v>
      </c>
      <c r="N91" s="70">
        <f t="shared" si="14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10"/>
        <v>1</v>
      </c>
      <c r="D92" s="11">
        <v>0</v>
      </c>
      <c r="E92" s="11">
        <v>1</v>
      </c>
      <c r="F92" s="12">
        <v>707.62</v>
      </c>
      <c r="G92" s="12">
        <f t="shared" si="11"/>
        <v>735.9248</v>
      </c>
      <c r="H92" s="27">
        <v>1.5</v>
      </c>
      <c r="I92" s="12">
        <f t="shared" si="8"/>
        <v>1061.43</v>
      </c>
      <c r="J92" s="12">
        <f t="shared" si="9"/>
        <v>1103.8872000000001</v>
      </c>
      <c r="K92" s="86">
        <v>14.12</v>
      </c>
      <c r="L92" s="20">
        <f t="shared" si="12"/>
        <v>1.1000000000000001</v>
      </c>
      <c r="M92" s="69">
        <f t="shared" si="13"/>
        <v>16.558308</v>
      </c>
      <c r="N92" s="85">
        <f t="shared" si="14"/>
        <v>2.438308000000001</v>
      </c>
    </row>
    <row r="93" spans="1:14" ht="14.25" customHeight="1" x14ac:dyDescent="0.2">
      <c r="A93" s="30">
        <v>86</v>
      </c>
      <c r="B93" s="60" t="s">
        <v>116</v>
      </c>
      <c r="C93" s="11">
        <f t="shared" si="10"/>
        <v>0</v>
      </c>
      <c r="D93" s="11">
        <v>0</v>
      </c>
      <c r="E93" s="11">
        <v>0</v>
      </c>
      <c r="F93" s="12">
        <v>707.62</v>
      </c>
      <c r="G93" s="12">
        <f t="shared" si="11"/>
        <v>735.9248</v>
      </c>
      <c r="H93" s="27">
        <v>1.4</v>
      </c>
      <c r="I93" s="12">
        <f t="shared" si="8"/>
        <v>990.66799999999989</v>
      </c>
      <c r="J93" s="12">
        <f t="shared" si="9"/>
        <v>1030.2947199999999</v>
      </c>
      <c r="K93" s="86">
        <v>0</v>
      </c>
      <c r="L93" s="20">
        <f t="shared" si="12"/>
        <v>0</v>
      </c>
      <c r="M93" s="69">
        <f t="shared" si="13"/>
        <v>0</v>
      </c>
      <c r="N93" s="70">
        <f t="shared" si="14"/>
        <v>0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Карасева Ольга</dc:creator>
  <cp:lastModifiedBy>Шевцова Альбина Анатольевна</cp:lastModifiedBy>
  <cp:lastPrinted>2019-07-17T16:41:23Z</cp:lastPrinted>
  <dcterms:created xsi:type="dcterms:W3CDTF">2014-03-17T05:33:05Z</dcterms:created>
  <dcterms:modified xsi:type="dcterms:W3CDTF">2019-07-18T09:45:04Z</dcterms:modified>
</cp:coreProperties>
</file>