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vcovaAA\Desktop\Планирование бюджета 2020-2022\Исходные данные\"/>
    </mc:Choice>
  </mc:AlternateContent>
  <bookViews>
    <workbookView xWindow="0" yWindow="0" windowWidth="28800" windowHeight="10830" tabRatio="630"/>
  </bookViews>
  <sheets>
    <sheet name="2020-" sheetId="18" r:id="rId1"/>
    <sheet name="2021-" sheetId="20" r:id="rId2"/>
    <sheet name="2022-" sheetId="21" r:id="rId3"/>
  </sheets>
  <definedNames>
    <definedName name="_xlnm._FilterDatabase" localSheetId="0" hidden="1">'2020-'!$A$37:$W$92</definedName>
    <definedName name="_xlnm._FilterDatabase" localSheetId="1" hidden="1">'2021-'!$A$37:$W$92</definedName>
    <definedName name="_xlnm._FilterDatabase" localSheetId="2" hidden="1">'2022-'!$A$37:$W$92</definedName>
    <definedName name="_xlnm.Print_Area" localSheetId="0">'2020-'!$A$1:$W$92</definedName>
    <definedName name="_xlnm.Print_Area" localSheetId="1">'2021-'!$A$1:$W$92</definedName>
    <definedName name="_xlnm.Print_Area" localSheetId="2">'2022-'!$A$1:$W$92</definedName>
  </definedNames>
  <calcPr calcId="152511"/>
</workbook>
</file>

<file path=xl/calcChain.xml><?xml version="1.0" encoding="utf-8"?>
<calcChain xmlns="http://schemas.openxmlformats.org/spreadsheetml/2006/main">
  <c r="L20" i="18" l="1"/>
  <c r="U5" i="18" l="1"/>
  <c r="D69" i="21" l="1"/>
  <c r="H69" i="21"/>
  <c r="K69" i="21" s="1"/>
  <c r="Y69" i="21" s="1"/>
  <c r="Z69" i="21" s="1"/>
  <c r="J69" i="21"/>
  <c r="Q69" i="21"/>
  <c r="T69" i="21" s="1"/>
  <c r="V69" i="21" s="1"/>
  <c r="S69" i="21"/>
  <c r="D70" i="21"/>
  <c r="H70" i="21"/>
  <c r="K70" i="21" s="1"/>
  <c r="Y70" i="21" s="1"/>
  <c r="Z70" i="21" s="1"/>
  <c r="J70" i="21"/>
  <c r="M70" i="21" s="1"/>
  <c r="Q70" i="21"/>
  <c r="T70" i="21" s="1"/>
  <c r="S70" i="21"/>
  <c r="AA70" i="21" s="1"/>
  <c r="AB70" i="21" s="1"/>
  <c r="D71" i="21"/>
  <c r="H71" i="21"/>
  <c r="K71" i="21" s="1"/>
  <c r="J71" i="21"/>
  <c r="Q71" i="21"/>
  <c r="T71" i="21" s="1"/>
  <c r="V71" i="21" s="1"/>
  <c r="S71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6" i="21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6" i="20"/>
  <c r="M71" i="21" l="1"/>
  <c r="W71" i="21" s="1"/>
  <c r="Y71" i="21"/>
  <c r="Z71" i="21" s="1"/>
  <c r="AA71" i="21"/>
  <c r="AB71" i="21" s="1"/>
  <c r="AA69" i="21"/>
  <c r="AB69" i="21" s="1"/>
  <c r="M69" i="21"/>
  <c r="W69" i="21" s="1"/>
  <c r="V70" i="21"/>
  <c r="W70" i="21" s="1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5" i="18"/>
  <c r="Q66" i="18"/>
  <c r="Q67" i="18"/>
  <c r="Q68" i="18"/>
  <c r="Q69" i="18"/>
  <c r="Q70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6" i="18"/>
  <c r="E5" i="18"/>
  <c r="F5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6" i="18"/>
  <c r="D58" i="21" l="1"/>
  <c r="K58" i="21"/>
  <c r="Y58" i="21" s="1"/>
  <c r="Z58" i="21" s="1"/>
  <c r="J58" i="21"/>
  <c r="S58" i="21"/>
  <c r="T58" i="21"/>
  <c r="D58" i="20"/>
  <c r="K58" i="20"/>
  <c r="Y58" i="20" s="1"/>
  <c r="Z58" i="20" s="1"/>
  <c r="J58" i="20"/>
  <c r="T58" i="20"/>
  <c r="S58" i="20"/>
  <c r="AA58" i="20" s="1"/>
  <c r="AB58" i="20" s="1"/>
  <c r="AA58" i="21" l="1"/>
  <c r="AB58" i="21" s="1"/>
  <c r="M58" i="20"/>
  <c r="V58" i="20"/>
  <c r="V58" i="21"/>
  <c r="M58" i="21"/>
  <c r="W58" i="20" l="1"/>
  <c r="W58" i="21"/>
  <c r="K90" i="21" l="1"/>
  <c r="Y90" i="21" s="1"/>
  <c r="Z90" i="21" s="1"/>
  <c r="K86" i="21"/>
  <c r="Y86" i="21" s="1"/>
  <c r="Z86" i="21" s="1"/>
  <c r="K82" i="21"/>
  <c r="Y82" i="21" s="1"/>
  <c r="Z82" i="21" s="1"/>
  <c r="K78" i="21"/>
  <c r="Y78" i="21" s="1"/>
  <c r="Z78" i="21" s="1"/>
  <c r="J77" i="21"/>
  <c r="K74" i="21"/>
  <c r="Y74" i="21" s="1"/>
  <c r="J73" i="21"/>
  <c r="K66" i="21"/>
  <c r="Y66" i="21" s="1"/>
  <c r="K62" i="21"/>
  <c r="Y62" i="21" s="1"/>
  <c r="Z62" i="21" s="1"/>
  <c r="J61" i="21"/>
  <c r="K54" i="21"/>
  <c r="Y54" i="21" s="1"/>
  <c r="Z54" i="21" s="1"/>
  <c r="J53" i="21"/>
  <c r="K50" i="21"/>
  <c r="Y50" i="21" s="1"/>
  <c r="Z50" i="21" s="1"/>
  <c r="K46" i="21"/>
  <c r="Y46" i="21" s="1"/>
  <c r="K42" i="21"/>
  <c r="Y42" i="21" s="1"/>
  <c r="K38" i="21"/>
  <c r="Y38" i="21" s="1"/>
  <c r="Z38" i="21" s="1"/>
  <c r="K34" i="21"/>
  <c r="Y34" i="21" s="1"/>
  <c r="Z34" i="21" s="1"/>
  <c r="J33" i="21"/>
  <c r="K30" i="21"/>
  <c r="Y30" i="21" s="1"/>
  <c r="Z30" i="21" s="1"/>
  <c r="K26" i="21"/>
  <c r="Y26" i="21" s="1"/>
  <c r="J25" i="21"/>
  <c r="K22" i="21"/>
  <c r="Y22" i="21" s="1"/>
  <c r="J21" i="21"/>
  <c r="K18" i="21"/>
  <c r="Y18" i="21" s="1"/>
  <c r="K14" i="21"/>
  <c r="Y14" i="21" s="1"/>
  <c r="Z14" i="21" s="1"/>
  <c r="J13" i="21"/>
  <c r="K10" i="21"/>
  <c r="Y10" i="21" s="1"/>
  <c r="Z10" i="21" s="1"/>
  <c r="J6" i="21"/>
  <c r="T7" i="20"/>
  <c r="T8" i="20"/>
  <c r="T9" i="20"/>
  <c r="T11" i="20"/>
  <c r="T12" i="20"/>
  <c r="T13" i="20"/>
  <c r="T16" i="20"/>
  <c r="T17" i="20"/>
  <c r="T19" i="20"/>
  <c r="T20" i="20"/>
  <c r="T21" i="20"/>
  <c r="T23" i="20"/>
  <c r="T24" i="20"/>
  <c r="T27" i="20"/>
  <c r="T28" i="20"/>
  <c r="T29" i="20"/>
  <c r="T31" i="20"/>
  <c r="T32" i="20"/>
  <c r="T33" i="20"/>
  <c r="T35" i="20"/>
  <c r="T36" i="20"/>
  <c r="T37" i="20"/>
  <c r="T39" i="20"/>
  <c r="T40" i="20"/>
  <c r="T41" i="20"/>
  <c r="T43" i="20"/>
  <c r="T44" i="20"/>
  <c r="T45" i="20"/>
  <c r="T47" i="20"/>
  <c r="T48" i="20"/>
  <c r="T49" i="20"/>
  <c r="T51" i="20"/>
  <c r="T55" i="20"/>
  <c r="T56" i="20"/>
  <c r="T57" i="20"/>
  <c r="T59" i="20"/>
  <c r="T60" i="20"/>
  <c r="T61" i="20"/>
  <c r="T64" i="20"/>
  <c r="T65" i="20"/>
  <c r="T67" i="20"/>
  <c r="T68" i="20"/>
  <c r="T69" i="20"/>
  <c r="T71" i="20"/>
  <c r="T72" i="20"/>
  <c r="T73" i="20"/>
  <c r="T75" i="20"/>
  <c r="T76" i="20"/>
  <c r="T77" i="20"/>
  <c r="T79" i="20"/>
  <c r="T80" i="20"/>
  <c r="T83" i="20"/>
  <c r="T84" i="20"/>
  <c r="T85" i="20"/>
  <c r="T87" i="20"/>
  <c r="T88" i="20"/>
  <c r="T89" i="20"/>
  <c r="T91" i="20"/>
  <c r="T6" i="20"/>
  <c r="K7" i="20"/>
  <c r="Y7" i="20" s="1"/>
  <c r="Z7" i="20" s="1"/>
  <c r="K8" i="20"/>
  <c r="Y8" i="20" s="1"/>
  <c r="Z8" i="20" s="1"/>
  <c r="K10" i="20"/>
  <c r="Y10" i="20" s="1"/>
  <c r="Z10" i="20" s="1"/>
  <c r="K11" i="20"/>
  <c r="Y11" i="20" s="1"/>
  <c r="K12" i="20"/>
  <c r="K13" i="20"/>
  <c r="Y13" i="20" s="1"/>
  <c r="Z13" i="20" s="1"/>
  <c r="K14" i="20"/>
  <c r="Y14" i="20" s="1"/>
  <c r="Z14" i="20" s="1"/>
  <c r="K15" i="20"/>
  <c r="Y15" i="20" s="1"/>
  <c r="Z15" i="20" s="1"/>
  <c r="K17" i="20"/>
  <c r="Y17" i="20" s="1"/>
  <c r="Z17" i="20" s="1"/>
  <c r="K18" i="20"/>
  <c r="Y18" i="20" s="1"/>
  <c r="K19" i="20"/>
  <c r="Y19" i="20" s="1"/>
  <c r="Z19" i="20" s="1"/>
  <c r="K21" i="20"/>
  <c r="Y21" i="20" s="1"/>
  <c r="K22" i="20"/>
  <c r="Y22" i="20" s="1"/>
  <c r="K23" i="20"/>
  <c r="Y23" i="20" s="1"/>
  <c r="Z23" i="20" s="1"/>
  <c r="K25" i="20"/>
  <c r="Y25" i="20" s="1"/>
  <c r="Z25" i="20" s="1"/>
  <c r="K26" i="20"/>
  <c r="Y26" i="20" s="1"/>
  <c r="K27" i="20"/>
  <c r="Y27" i="20" s="1"/>
  <c r="Z27" i="20" s="1"/>
  <c r="K28" i="20"/>
  <c r="Y28" i="20" s="1"/>
  <c r="K29" i="20"/>
  <c r="Y29" i="20" s="1"/>
  <c r="Z29" i="20" s="1"/>
  <c r="K30" i="20"/>
  <c r="Y30" i="20" s="1"/>
  <c r="Z30" i="20" s="1"/>
  <c r="K31" i="20"/>
  <c r="Y31" i="20" s="1"/>
  <c r="Z31" i="20" s="1"/>
  <c r="K34" i="20"/>
  <c r="Y34" i="20" s="1"/>
  <c r="Z34" i="20" s="1"/>
  <c r="K35" i="20"/>
  <c r="Y35" i="20" s="1"/>
  <c r="Z35" i="20" s="1"/>
  <c r="K36" i="20"/>
  <c r="Y36" i="20" s="1"/>
  <c r="Z36" i="20" s="1"/>
  <c r="K37" i="20"/>
  <c r="Y37" i="20" s="1"/>
  <c r="K38" i="20"/>
  <c r="Y38" i="20" s="1"/>
  <c r="Z38" i="20" s="1"/>
  <c r="K39" i="20"/>
  <c r="Y39" i="20" s="1"/>
  <c r="Z39" i="20" s="1"/>
  <c r="K40" i="20"/>
  <c r="Y40" i="20" s="1"/>
  <c r="K41" i="20"/>
  <c r="Y41" i="20" s="1"/>
  <c r="Z41" i="20" s="1"/>
  <c r="K42" i="20"/>
  <c r="Y42" i="20" s="1"/>
  <c r="K43" i="20"/>
  <c r="Y43" i="20" s="1"/>
  <c r="Z43" i="20" s="1"/>
  <c r="K45" i="20"/>
  <c r="Y45" i="20" s="1"/>
  <c r="Z45" i="20" s="1"/>
  <c r="K47" i="20"/>
  <c r="Y47" i="20" s="1"/>
  <c r="K49" i="20"/>
  <c r="Y49" i="20" s="1"/>
  <c r="K50" i="20"/>
  <c r="Y50" i="20" s="1"/>
  <c r="Z50" i="20" s="1"/>
  <c r="K51" i="20"/>
  <c r="Y51" i="20" s="1"/>
  <c r="Z51" i="20" s="1"/>
  <c r="K53" i="20"/>
  <c r="Y53" i="20" s="1"/>
  <c r="K54" i="20"/>
  <c r="Y54" i="20" s="1"/>
  <c r="Z54" i="20" s="1"/>
  <c r="K55" i="20"/>
  <c r="Y55" i="20" s="1"/>
  <c r="Z55" i="20" s="1"/>
  <c r="K56" i="20"/>
  <c r="Y56" i="20" s="1"/>
  <c r="Z56" i="20" s="1"/>
  <c r="K57" i="20"/>
  <c r="Y57" i="20" s="1"/>
  <c r="Z57" i="20" s="1"/>
  <c r="K59" i="20"/>
  <c r="Y59" i="20" s="1"/>
  <c r="Z59" i="20" s="1"/>
  <c r="K60" i="20"/>
  <c r="Y60" i="20" s="1"/>
  <c r="K61" i="20"/>
  <c r="Y61" i="20" s="1"/>
  <c r="Z61" i="20" s="1"/>
  <c r="K62" i="20"/>
  <c r="Y62" i="20" s="1"/>
  <c r="Z62" i="20" s="1"/>
  <c r="K63" i="20"/>
  <c r="Y63" i="20" s="1"/>
  <c r="Z63" i="20" s="1"/>
  <c r="K67" i="20"/>
  <c r="Y67" i="20" s="1"/>
  <c r="Z67" i="20" s="1"/>
  <c r="K68" i="20"/>
  <c r="Y68" i="20" s="1"/>
  <c r="Z68" i="20" s="1"/>
  <c r="K70" i="20"/>
  <c r="Y70" i="20" s="1"/>
  <c r="Z70" i="20" s="1"/>
  <c r="K71" i="20"/>
  <c r="Y71" i="20" s="1"/>
  <c r="Z71" i="20" s="1"/>
  <c r="K73" i="20"/>
  <c r="Y73" i="20" s="1"/>
  <c r="Z73" i="20" s="1"/>
  <c r="K74" i="20"/>
  <c r="Y74" i="20" s="1"/>
  <c r="K75" i="20"/>
  <c r="Y75" i="20" s="1"/>
  <c r="Z75" i="20" s="1"/>
  <c r="K76" i="20"/>
  <c r="Y76" i="20" s="1"/>
  <c r="Z76" i="20" s="1"/>
  <c r="K78" i="20"/>
  <c r="Y78" i="20" s="1"/>
  <c r="Z78" i="20" s="1"/>
  <c r="K79" i="20"/>
  <c r="Y79" i="20" s="1"/>
  <c r="Z79" i="20" s="1"/>
  <c r="K80" i="20"/>
  <c r="Y80" i="20" s="1"/>
  <c r="K81" i="20"/>
  <c r="Y81" i="20" s="1"/>
  <c r="Z81" i="20" s="1"/>
  <c r="K82" i="20"/>
  <c r="Y82" i="20" s="1"/>
  <c r="Z82" i="20" s="1"/>
  <c r="K83" i="20"/>
  <c r="Y83" i="20" s="1"/>
  <c r="Z83" i="20" s="1"/>
  <c r="K84" i="20"/>
  <c r="Y84" i="20" s="1"/>
  <c r="Z84" i="20" s="1"/>
  <c r="K85" i="20"/>
  <c r="Y85" i="20" s="1"/>
  <c r="Z85" i="20" s="1"/>
  <c r="K86" i="20"/>
  <c r="Y86" i="20" s="1"/>
  <c r="Z86" i="20" s="1"/>
  <c r="K87" i="20"/>
  <c r="Y87" i="20" s="1"/>
  <c r="Z87" i="20" s="1"/>
  <c r="K88" i="20"/>
  <c r="Y88" i="20" s="1"/>
  <c r="Z88" i="20" s="1"/>
  <c r="K90" i="20"/>
  <c r="Y90" i="20" s="1"/>
  <c r="Z90" i="20" s="1"/>
  <c r="K91" i="20"/>
  <c r="Y91" i="20" s="1"/>
  <c r="Z91" i="20" s="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9" i="21"/>
  <c r="T60" i="21"/>
  <c r="T61" i="21"/>
  <c r="T62" i="21"/>
  <c r="T63" i="21"/>
  <c r="T64" i="21"/>
  <c r="T65" i="21"/>
  <c r="T66" i="21"/>
  <c r="T67" i="21"/>
  <c r="T68" i="21"/>
  <c r="T72" i="21"/>
  <c r="T73" i="21"/>
  <c r="T74" i="21"/>
  <c r="T75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1" i="21"/>
  <c r="T6" i="21"/>
  <c r="K7" i="21"/>
  <c r="Y7" i="21" s="1"/>
  <c r="Z7" i="21" s="1"/>
  <c r="K8" i="21"/>
  <c r="Y8" i="21" s="1"/>
  <c r="Z8" i="21" s="1"/>
  <c r="K9" i="21"/>
  <c r="Y9" i="21" s="1"/>
  <c r="Z9" i="21" s="1"/>
  <c r="K11" i="21"/>
  <c r="Y11" i="21" s="1"/>
  <c r="K12" i="21"/>
  <c r="Y12" i="21" s="1"/>
  <c r="K13" i="21"/>
  <c r="Y13" i="21" s="1"/>
  <c r="Z13" i="21" s="1"/>
  <c r="K15" i="21"/>
  <c r="Y15" i="21" s="1"/>
  <c r="Z15" i="21" s="1"/>
  <c r="K16" i="21"/>
  <c r="Y16" i="21" s="1"/>
  <c r="Z16" i="21" s="1"/>
  <c r="K17" i="21"/>
  <c r="Y17" i="21" s="1"/>
  <c r="Z17" i="21" s="1"/>
  <c r="K19" i="21"/>
  <c r="Y19" i="21" s="1"/>
  <c r="Z19" i="21" s="1"/>
  <c r="K20" i="21"/>
  <c r="Y20" i="21" s="1"/>
  <c r="Z20" i="21" s="1"/>
  <c r="K21" i="21"/>
  <c r="Y21" i="21" s="1"/>
  <c r="K23" i="21"/>
  <c r="Y23" i="21" s="1"/>
  <c r="Z23" i="21" s="1"/>
  <c r="K24" i="21"/>
  <c r="Y24" i="21" s="1"/>
  <c r="Z24" i="21" s="1"/>
  <c r="K25" i="21"/>
  <c r="Y25" i="21" s="1"/>
  <c r="Z25" i="21" s="1"/>
  <c r="K27" i="21"/>
  <c r="Y27" i="21" s="1"/>
  <c r="Z27" i="21" s="1"/>
  <c r="K28" i="21"/>
  <c r="Y28" i="21" s="1"/>
  <c r="K29" i="21"/>
  <c r="Y29" i="21" s="1"/>
  <c r="Z29" i="21" s="1"/>
  <c r="K31" i="21"/>
  <c r="Y31" i="21" s="1"/>
  <c r="Z31" i="21" s="1"/>
  <c r="K32" i="21"/>
  <c r="Y32" i="21" s="1"/>
  <c r="K33" i="21"/>
  <c r="Y33" i="21" s="1"/>
  <c r="Z33" i="21" s="1"/>
  <c r="K35" i="21"/>
  <c r="Y35" i="21" s="1"/>
  <c r="Z35" i="21" s="1"/>
  <c r="K36" i="21"/>
  <c r="Y36" i="21" s="1"/>
  <c r="Z36" i="21" s="1"/>
  <c r="K37" i="21"/>
  <c r="Y37" i="21" s="1"/>
  <c r="K39" i="21"/>
  <c r="Y39" i="21" s="1"/>
  <c r="Z39" i="21" s="1"/>
  <c r="K40" i="21"/>
  <c r="Y40" i="21" s="1"/>
  <c r="K41" i="21"/>
  <c r="Y41" i="21" s="1"/>
  <c r="Z41" i="21" s="1"/>
  <c r="K43" i="21"/>
  <c r="Y43" i="21" s="1"/>
  <c r="Z43" i="21" s="1"/>
  <c r="K44" i="21"/>
  <c r="Y44" i="21" s="1"/>
  <c r="K45" i="21"/>
  <c r="Y45" i="21" s="1"/>
  <c r="Z45" i="21" s="1"/>
  <c r="K47" i="21"/>
  <c r="Y47" i="21" s="1"/>
  <c r="K48" i="21"/>
  <c r="Y48" i="21" s="1"/>
  <c r="Z48" i="21" s="1"/>
  <c r="K49" i="21"/>
  <c r="Y49" i="21" s="1"/>
  <c r="K51" i="21"/>
  <c r="Y51" i="21" s="1"/>
  <c r="Z51" i="21" s="1"/>
  <c r="K52" i="21"/>
  <c r="Y52" i="21" s="1"/>
  <c r="K53" i="21"/>
  <c r="Y53" i="21" s="1"/>
  <c r="K55" i="21"/>
  <c r="Y55" i="21" s="1"/>
  <c r="Z55" i="21" s="1"/>
  <c r="K56" i="21"/>
  <c r="Y56" i="21" s="1"/>
  <c r="Z56" i="21" s="1"/>
  <c r="K57" i="21"/>
  <c r="Y57" i="21" s="1"/>
  <c r="Z57" i="21" s="1"/>
  <c r="K59" i="21"/>
  <c r="Y59" i="21" s="1"/>
  <c r="Z59" i="21" s="1"/>
  <c r="K60" i="21"/>
  <c r="Y60" i="21" s="1"/>
  <c r="K61" i="21"/>
  <c r="Y61" i="21" s="1"/>
  <c r="Z61" i="21" s="1"/>
  <c r="K63" i="21"/>
  <c r="Y63" i="21" s="1"/>
  <c r="Z63" i="21" s="1"/>
  <c r="K64" i="21"/>
  <c r="Y64" i="21" s="1"/>
  <c r="K65" i="21"/>
  <c r="Y65" i="21" s="1"/>
  <c r="Z65" i="21" s="1"/>
  <c r="K67" i="21"/>
  <c r="Y67" i="21" s="1"/>
  <c r="Z67" i="21" s="1"/>
  <c r="K68" i="21"/>
  <c r="Y68" i="21" s="1"/>
  <c r="Z68" i="21" s="1"/>
  <c r="K72" i="21"/>
  <c r="Y72" i="21" s="1"/>
  <c r="Z72" i="21" s="1"/>
  <c r="K73" i="21"/>
  <c r="Y73" i="21" s="1"/>
  <c r="Z73" i="21" s="1"/>
  <c r="K75" i="21"/>
  <c r="Y75" i="21" s="1"/>
  <c r="Z75" i="21" s="1"/>
  <c r="K76" i="21"/>
  <c r="Y76" i="21" s="1"/>
  <c r="Z76" i="21" s="1"/>
  <c r="K77" i="21"/>
  <c r="Y77" i="21" s="1"/>
  <c r="K79" i="21"/>
  <c r="Y79" i="21" s="1"/>
  <c r="Z79" i="21" s="1"/>
  <c r="K80" i="21"/>
  <c r="Y80" i="21" s="1"/>
  <c r="K81" i="21"/>
  <c r="Y81" i="21" s="1"/>
  <c r="Z81" i="21" s="1"/>
  <c r="K83" i="21"/>
  <c r="Y83" i="21" s="1"/>
  <c r="Z83" i="21" s="1"/>
  <c r="K84" i="21"/>
  <c r="Y84" i="21" s="1"/>
  <c r="Z84" i="21" s="1"/>
  <c r="K85" i="21"/>
  <c r="Y85" i="21" s="1"/>
  <c r="Z85" i="21" s="1"/>
  <c r="K87" i="21"/>
  <c r="Y87" i="21" s="1"/>
  <c r="K88" i="21"/>
  <c r="Y88" i="21" s="1"/>
  <c r="Z88" i="21" s="1"/>
  <c r="K89" i="21"/>
  <c r="Y89" i="21" s="1"/>
  <c r="Z89" i="21" s="1"/>
  <c r="K91" i="21"/>
  <c r="Y91" i="21" s="1"/>
  <c r="Z91" i="21" s="1"/>
  <c r="K6" i="21"/>
  <c r="Y6" i="21" s="1"/>
  <c r="Z6" i="21" s="1"/>
  <c r="S91" i="21"/>
  <c r="AA91" i="21" s="1"/>
  <c r="AB91" i="21" s="1"/>
  <c r="J91" i="21"/>
  <c r="D91" i="21"/>
  <c r="S90" i="21"/>
  <c r="AA90" i="21" s="1"/>
  <c r="AB90" i="21" s="1"/>
  <c r="T90" i="21"/>
  <c r="D90" i="21"/>
  <c r="S89" i="21"/>
  <c r="AA89" i="21" s="1"/>
  <c r="AB89" i="21" s="1"/>
  <c r="J89" i="21"/>
  <c r="D89" i="21"/>
  <c r="S88" i="21"/>
  <c r="AA88" i="21" s="1"/>
  <c r="AB88" i="21" s="1"/>
  <c r="J88" i="21"/>
  <c r="D88" i="21"/>
  <c r="S87" i="21"/>
  <c r="AA87" i="21" s="1"/>
  <c r="AB87" i="21" s="1"/>
  <c r="J87" i="21"/>
  <c r="D87" i="21"/>
  <c r="S86" i="21"/>
  <c r="AA86" i="21" s="1"/>
  <c r="AB86" i="21" s="1"/>
  <c r="D86" i="21"/>
  <c r="S85" i="21"/>
  <c r="AA85" i="21" s="1"/>
  <c r="AB85" i="21" s="1"/>
  <c r="J85" i="21"/>
  <c r="D85" i="21"/>
  <c r="S84" i="21"/>
  <c r="J84" i="21"/>
  <c r="D84" i="21"/>
  <c r="S83" i="21"/>
  <c r="AA83" i="21" s="1"/>
  <c r="AB83" i="21" s="1"/>
  <c r="J83" i="21"/>
  <c r="D83" i="21"/>
  <c r="S82" i="21"/>
  <c r="AA82" i="21" s="1"/>
  <c r="AB82" i="21" s="1"/>
  <c r="D82" i="21"/>
  <c r="S81" i="21"/>
  <c r="AA81" i="21" s="1"/>
  <c r="AB81" i="21" s="1"/>
  <c r="J81" i="21"/>
  <c r="D81" i="21"/>
  <c r="S80" i="21"/>
  <c r="J80" i="21"/>
  <c r="D80" i="21"/>
  <c r="S79" i="21"/>
  <c r="AA79" i="21" s="1"/>
  <c r="AB79" i="21" s="1"/>
  <c r="J79" i="21"/>
  <c r="D79" i="21"/>
  <c r="S78" i="21"/>
  <c r="AA78" i="21" s="1"/>
  <c r="AB78" i="21" s="1"/>
  <c r="J78" i="21"/>
  <c r="D78" i="21"/>
  <c r="S77" i="21"/>
  <c r="AA77" i="21" s="1"/>
  <c r="D77" i="21"/>
  <c r="S76" i="21"/>
  <c r="J76" i="21"/>
  <c r="D76" i="21"/>
  <c r="S75" i="21"/>
  <c r="AA75" i="21" s="1"/>
  <c r="AB75" i="21" s="1"/>
  <c r="J75" i="21"/>
  <c r="D75" i="21"/>
  <c r="S74" i="21"/>
  <c r="AA74" i="21" s="1"/>
  <c r="D74" i="21"/>
  <c r="S73" i="21"/>
  <c r="AA73" i="21" s="1"/>
  <c r="AB73" i="21" s="1"/>
  <c r="D73" i="21"/>
  <c r="S72" i="21"/>
  <c r="J72" i="21"/>
  <c r="D72" i="21"/>
  <c r="S68" i="21"/>
  <c r="J68" i="21"/>
  <c r="D68" i="21"/>
  <c r="S67" i="21"/>
  <c r="AA67" i="21" s="1"/>
  <c r="AB67" i="21" s="1"/>
  <c r="J67" i="21"/>
  <c r="D67" i="21"/>
  <c r="S66" i="21"/>
  <c r="AA66" i="21" s="1"/>
  <c r="D66" i="21"/>
  <c r="S65" i="21"/>
  <c r="J65" i="21"/>
  <c r="D65" i="21"/>
  <c r="S64" i="21"/>
  <c r="AA64" i="21" s="1"/>
  <c r="J64" i="21"/>
  <c r="D64" i="21"/>
  <c r="S63" i="21"/>
  <c r="AA63" i="21" s="1"/>
  <c r="AB63" i="21" s="1"/>
  <c r="J63" i="21"/>
  <c r="D63" i="21"/>
  <c r="S62" i="21"/>
  <c r="AA62" i="21" s="1"/>
  <c r="AB62" i="21" s="1"/>
  <c r="D62" i="21"/>
  <c r="S61" i="21"/>
  <c r="D61" i="21"/>
  <c r="S60" i="21"/>
  <c r="AA60" i="21" s="1"/>
  <c r="J60" i="21"/>
  <c r="D60" i="21"/>
  <c r="S59" i="21"/>
  <c r="AA59" i="21" s="1"/>
  <c r="AB59" i="21" s="1"/>
  <c r="J59" i="21"/>
  <c r="D59" i="21"/>
  <c r="S57" i="21"/>
  <c r="AA57" i="21" s="1"/>
  <c r="AB57" i="21" s="1"/>
  <c r="J57" i="21"/>
  <c r="D57" i="21"/>
  <c r="S56" i="21"/>
  <c r="AA56" i="21" s="1"/>
  <c r="AB56" i="21" s="1"/>
  <c r="J56" i="21"/>
  <c r="D56" i="21"/>
  <c r="S55" i="21"/>
  <c r="AA55" i="21" s="1"/>
  <c r="AB55" i="21" s="1"/>
  <c r="J55" i="21"/>
  <c r="D55" i="21"/>
  <c r="S54" i="21"/>
  <c r="AA54" i="21" s="1"/>
  <c r="AB54" i="21" s="1"/>
  <c r="J54" i="21"/>
  <c r="D54" i="21"/>
  <c r="S53" i="21"/>
  <c r="AA53" i="21" s="1"/>
  <c r="D53" i="21"/>
  <c r="S52" i="21"/>
  <c r="J52" i="21"/>
  <c r="D52" i="21"/>
  <c r="S51" i="21"/>
  <c r="AA51" i="21" s="1"/>
  <c r="AB51" i="21" s="1"/>
  <c r="J51" i="21"/>
  <c r="D51" i="21"/>
  <c r="S50" i="21"/>
  <c r="AA50" i="21" s="1"/>
  <c r="AB50" i="21" s="1"/>
  <c r="D50" i="21"/>
  <c r="S49" i="21"/>
  <c r="AA49" i="21" s="1"/>
  <c r="J49" i="21"/>
  <c r="D49" i="21"/>
  <c r="S48" i="21"/>
  <c r="J48" i="21"/>
  <c r="D48" i="21"/>
  <c r="S47" i="21"/>
  <c r="AA47" i="21" s="1"/>
  <c r="J47" i="21"/>
  <c r="D47" i="21"/>
  <c r="S46" i="21"/>
  <c r="AA46" i="21" s="1"/>
  <c r="D46" i="21"/>
  <c r="S45" i="21"/>
  <c r="AA45" i="21" s="1"/>
  <c r="AB45" i="21" s="1"/>
  <c r="J45" i="21"/>
  <c r="D45" i="21"/>
  <c r="S44" i="21"/>
  <c r="J44" i="21"/>
  <c r="D44" i="21"/>
  <c r="S43" i="21"/>
  <c r="AA43" i="21" s="1"/>
  <c r="J43" i="21"/>
  <c r="D43" i="21"/>
  <c r="S42" i="21"/>
  <c r="AA42" i="21" s="1"/>
  <c r="D42" i="21"/>
  <c r="S41" i="21"/>
  <c r="AA41" i="21" s="1"/>
  <c r="AB41" i="21" s="1"/>
  <c r="J41" i="21"/>
  <c r="D41" i="21"/>
  <c r="S40" i="21"/>
  <c r="AA40" i="21" s="1"/>
  <c r="J40" i="21"/>
  <c r="D40" i="21"/>
  <c r="S39" i="21"/>
  <c r="AA39" i="21" s="1"/>
  <c r="AB39" i="21" s="1"/>
  <c r="J39" i="21"/>
  <c r="D39" i="21"/>
  <c r="S38" i="21"/>
  <c r="AA38" i="21" s="1"/>
  <c r="AB38" i="21" s="1"/>
  <c r="D38" i="21"/>
  <c r="S37" i="21"/>
  <c r="AA37" i="21" s="1"/>
  <c r="J37" i="21"/>
  <c r="D37" i="21"/>
  <c r="S36" i="21"/>
  <c r="J36" i="21"/>
  <c r="D36" i="21"/>
  <c r="S35" i="21"/>
  <c r="AA35" i="21" s="1"/>
  <c r="AB35" i="21" s="1"/>
  <c r="J35" i="21"/>
  <c r="D35" i="21"/>
  <c r="S34" i="21"/>
  <c r="AA34" i="21" s="1"/>
  <c r="AB34" i="21" s="1"/>
  <c r="D34" i="21"/>
  <c r="S33" i="21"/>
  <c r="AA33" i="21" s="1"/>
  <c r="AB33" i="21" s="1"/>
  <c r="D33" i="21"/>
  <c r="S32" i="21"/>
  <c r="J32" i="21"/>
  <c r="D32" i="21"/>
  <c r="S31" i="21"/>
  <c r="AA31" i="21" s="1"/>
  <c r="AB31" i="21" s="1"/>
  <c r="J31" i="21"/>
  <c r="D31" i="21"/>
  <c r="S30" i="21"/>
  <c r="AA30" i="21" s="1"/>
  <c r="AB30" i="21" s="1"/>
  <c r="J30" i="21"/>
  <c r="D30" i="21"/>
  <c r="S29" i="21"/>
  <c r="AA29" i="21" s="1"/>
  <c r="AB29" i="21" s="1"/>
  <c r="J29" i="21"/>
  <c r="D29" i="21"/>
  <c r="S28" i="21"/>
  <c r="J28" i="21"/>
  <c r="D28" i="21"/>
  <c r="S27" i="21"/>
  <c r="AA27" i="21" s="1"/>
  <c r="AB27" i="21" s="1"/>
  <c r="J27" i="21"/>
  <c r="D27" i="21"/>
  <c r="S26" i="21"/>
  <c r="AA26" i="21" s="1"/>
  <c r="D26" i="21"/>
  <c r="S25" i="21"/>
  <c r="AA25" i="21" s="1"/>
  <c r="AB25" i="21" s="1"/>
  <c r="D25" i="21"/>
  <c r="S24" i="21"/>
  <c r="J24" i="21"/>
  <c r="D24" i="21"/>
  <c r="S23" i="21"/>
  <c r="AA23" i="21" s="1"/>
  <c r="AB23" i="21" s="1"/>
  <c r="J23" i="21"/>
  <c r="D23" i="21"/>
  <c r="S22" i="21"/>
  <c r="AA22" i="21" s="1"/>
  <c r="D22" i="21"/>
  <c r="S21" i="21"/>
  <c r="AA21" i="21" s="1"/>
  <c r="D21" i="21"/>
  <c r="S20" i="21"/>
  <c r="J20" i="21"/>
  <c r="D20" i="21"/>
  <c r="S19" i="21"/>
  <c r="AA19" i="21" s="1"/>
  <c r="AB19" i="21" s="1"/>
  <c r="J19" i="21"/>
  <c r="D19" i="21"/>
  <c r="S18" i="21"/>
  <c r="AA18" i="21" s="1"/>
  <c r="J18" i="21"/>
  <c r="D18" i="21"/>
  <c r="S17" i="21"/>
  <c r="AA17" i="21" s="1"/>
  <c r="AB17" i="21" s="1"/>
  <c r="J17" i="21"/>
  <c r="D17" i="21"/>
  <c r="S16" i="21"/>
  <c r="J16" i="21"/>
  <c r="D16" i="21"/>
  <c r="S15" i="21"/>
  <c r="AA15" i="21" s="1"/>
  <c r="AB15" i="21" s="1"/>
  <c r="J15" i="21"/>
  <c r="D15" i="21"/>
  <c r="S14" i="21"/>
  <c r="AA14" i="21" s="1"/>
  <c r="AB14" i="21" s="1"/>
  <c r="D14" i="21"/>
  <c r="S13" i="21"/>
  <c r="AA13" i="21" s="1"/>
  <c r="AB13" i="21" s="1"/>
  <c r="D13" i="21"/>
  <c r="S12" i="21"/>
  <c r="AA12" i="21" s="1"/>
  <c r="J12" i="21"/>
  <c r="D12" i="21"/>
  <c r="S11" i="21"/>
  <c r="AA11" i="21" s="1"/>
  <c r="U11" i="21" s="1"/>
  <c r="J11" i="21"/>
  <c r="D11" i="21"/>
  <c r="S10" i="21"/>
  <c r="AA10" i="21" s="1"/>
  <c r="AB10" i="21" s="1"/>
  <c r="J10" i="21"/>
  <c r="D10" i="21"/>
  <c r="S9" i="21"/>
  <c r="AA9" i="21" s="1"/>
  <c r="AB9" i="21" s="1"/>
  <c r="J9" i="21"/>
  <c r="D9" i="21"/>
  <c r="S8" i="21"/>
  <c r="AA8" i="21" s="1"/>
  <c r="AB8" i="21" s="1"/>
  <c r="J8" i="21"/>
  <c r="D8" i="21"/>
  <c r="S7" i="21"/>
  <c r="AA7" i="21" s="1"/>
  <c r="J7" i="21"/>
  <c r="D7" i="21"/>
  <c r="S6" i="21"/>
  <c r="D6" i="21"/>
  <c r="O5" i="21"/>
  <c r="N5" i="21"/>
  <c r="F5" i="21"/>
  <c r="E5" i="21"/>
  <c r="T10" i="20"/>
  <c r="T22" i="20"/>
  <c r="T25" i="20"/>
  <c r="T26" i="20"/>
  <c r="T30" i="20"/>
  <c r="T34" i="20"/>
  <c r="T42" i="20"/>
  <c r="T46" i="20"/>
  <c r="T50" i="20"/>
  <c r="T53" i="20"/>
  <c r="T62" i="20"/>
  <c r="T66" i="20"/>
  <c r="T81" i="20"/>
  <c r="T82" i="20"/>
  <c r="T86" i="20"/>
  <c r="K20" i="20"/>
  <c r="Y20" i="20" s="1"/>
  <c r="Z20" i="20" s="1"/>
  <c r="K32" i="20"/>
  <c r="Y32" i="20" s="1"/>
  <c r="K33" i="20"/>
  <c r="Y33" i="20" s="1"/>
  <c r="Z33" i="20" s="1"/>
  <c r="K46" i="20"/>
  <c r="Y46" i="20" s="1"/>
  <c r="K65" i="20"/>
  <c r="Y65" i="20" s="1"/>
  <c r="Z65" i="20" s="1"/>
  <c r="K66" i="20"/>
  <c r="Y66" i="20" s="1"/>
  <c r="K89" i="20"/>
  <c r="Y89" i="20" s="1"/>
  <c r="Z89" i="20" s="1"/>
  <c r="K6" i="20"/>
  <c r="Y6" i="20" s="1"/>
  <c r="Z6" i="20" s="1"/>
  <c r="S91" i="20"/>
  <c r="AA91" i="20" s="1"/>
  <c r="AB91" i="20" s="1"/>
  <c r="J91" i="20"/>
  <c r="D91" i="20"/>
  <c r="S90" i="20"/>
  <c r="T90" i="20"/>
  <c r="J90" i="20"/>
  <c r="D90" i="20"/>
  <c r="S89" i="20"/>
  <c r="AA89" i="20" s="1"/>
  <c r="AB89" i="20" s="1"/>
  <c r="J89" i="20"/>
  <c r="D89" i="20"/>
  <c r="S88" i="20"/>
  <c r="AA88" i="20" s="1"/>
  <c r="AB88" i="20" s="1"/>
  <c r="J88" i="20"/>
  <c r="D88" i="20"/>
  <c r="S87" i="20"/>
  <c r="AA87" i="20" s="1"/>
  <c r="AB87" i="20" s="1"/>
  <c r="J87" i="20"/>
  <c r="D87" i="20"/>
  <c r="S86" i="20"/>
  <c r="AA86" i="20" s="1"/>
  <c r="AB86" i="20" s="1"/>
  <c r="J86" i="20"/>
  <c r="D86" i="20"/>
  <c r="S85" i="20"/>
  <c r="AA85" i="20" s="1"/>
  <c r="AB85" i="20" s="1"/>
  <c r="J85" i="20"/>
  <c r="D85" i="20"/>
  <c r="S84" i="20"/>
  <c r="AA84" i="20" s="1"/>
  <c r="AB84" i="20" s="1"/>
  <c r="J84" i="20"/>
  <c r="D84" i="20"/>
  <c r="S83" i="20"/>
  <c r="J83" i="20"/>
  <c r="D83" i="20"/>
  <c r="S82" i="20"/>
  <c r="J82" i="20"/>
  <c r="D82" i="20"/>
  <c r="S81" i="20"/>
  <c r="AA81" i="20" s="1"/>
  <c r="AB81" i="20" s="1"/>
  <c r="J81" i="20"/>
  <c r="D81" i="20"/>
  <c r="S80" i="20"/>
  <c r="AA80" i="20" s="1"/>
  <c r="J80" i="20"/>
  <c r="D80" i="20"/>
  <c r="S79" i="20"/>
  <c r="AA79" i="20" s="1"/>
  <c r="AB79" i="20" s="1"/>
  <c r="J79" i="20"/>
  <c r="D79" i="20"/>
  <c r="S78" i="20"/>
  <c r="T78" i="20"/>
  <c r="J78" i="20"/>
  <c r="D78" i="20"/>
  <c r="S77" i="20"/>
  <c r="AA77" i="20" s="1"/>
  <c r="J77" i="20"/>
  <c r="K77" i="20"/>
  <c r="Y77" i="20" s="1"/>
  <c r="D77" i="20"/>
  <c r="S76" i="20"/>
  <c r="J76" i="20"/>
  <c r="D76" i="20"/>
  <c r="S75" i="20"/>
  <c r="AA75" i="20" s="1"/>
  <c r="AB75" i="20" s="1"/>
  <c r="J75" i="20"/>
  <c r="D75" i="20"/>
  <c r="S74" i="20"/>
  <c r="AA74" i="20" s="1"/>
  <c r="T74" i="20"/>
  <c r="J74" i="20"/>
  <c r="D74" i="20"/>
  <c r="S73" i="20"/>
  <c r="AA73" i="20" s="1"/>
  <c r="AB73" i="20" s="1"/>
  <c r="J73" i="20"/>
  <c r="D73" i="20"/>
  <c r="S72" i="20"/>
  <c r="AA72" i="20" s="1"/>
  <c r="AB72" i="20" s="1"/>
  <c r="J72" i="20"/>
  <c r="K72" i="20"/>
  <c r="Y72" i="20" s="1"/>
  <c r="Z72" i="20" s="1"/>
  <c r="D72" i="20"/>
  <c r="S71" i="20"/>
  <c r="J71" i="20"/>
  <c r="D71" i="20"/>
  <c r="S70" i="20"/>
  <c r="T70" i="20"/>
  <c r="J70" i="20"/>
  <c r="D70" i="20"/>
  <c r="S69" i="20"/>
  <c r="AA69" i="20" s="1"/>
  <c r="AB69" i="20" s="1"/>
  <c r="J69" i="20"/>
  <c r="K69" i="20"/>
  <c r="Y69" i="20" s="1"/>
  <c r="Z69" i="20" s="1"/>
  <c r="D69" i="20"/>
  <c r="S68" i="20"/>
  <c r="AA68" i="20" s="1"/>
  <c r="AB68" i="20" s="1"/>
  <c r="J68" i="20"/>
  <c r="D68" i="20"/>
  <c r="S67" i="20"/>
  <c r="AA67" i="20" s="1"/>
  <c r="AB67" i="20" s="1"/>
  <c r="J67" i="20"/>
  <c r="D67" i="20"/>
  <c r="S66" i="20"/>
  <c r="AA66" i="20" s="1"/>
  <c r="J66" i="20"/>
  <c r="D66" i="20"/>
  <c r="S65" i="20"/>
  <c r="J65" i="20"/>
  <c r="D65" i="20"/>
  <c r="S64" i="20"/>
  <c r="J64" i="20"/>
  <c r="K64" i="20"/>
  <c r="Y64" i="20" s="1"/>
  <c r="D64" i="20"/>
  <c r="S63" i="20"/>
  <c r="T63" i="20"/>
  <c r="J63" i="20"/>
  <c r="D63" i="20"/>
  <c r="S62" i="20"/>
  <c r="AA62" i="20" s="1"/>
  <c r="AB62" i="20" s="1"/>
  <c r="J62" i="20"/>
  <c r="D62" i="20"/>
  <c r="S61" i="20"/>
  <c r="AA61" i="20" s="1"/>
  <c r="AB61" i="20" s="1"/>
  <c r="J61" i="20"/>
  <c r="D61" i="20"/>
  <c r="S60" i="20"/>
  <c r="J60" i="20"/>
  <c r="D60" i="20"/>
  <c r="S59" i="20"/>
  <c r="J59" i="20"/>
  <c r="D59" i="20"/>
  <c r="S57" i="20"/>
  <c r="AA57" i="20" s="1"/>
  <c r="AB57" i="20" s="1"/>
  <c r="J57" i="20"/>
  <c r="D57" i="20"/>
  <c r="S56" i="20"/>
  <c r="AA56" i="20" s="1"/>
  <c r="AB56" i="20" s="1"/>
  <c r="J56" i="20"/>
  <c r="D56" i="20"/>
  <c r="S55" i="20"/>
  <c r="AA55" i="20" s="1"/>
  <c r="AB55" i="20" s="1"/>
  <c r="J55" i="20"/>
  <c r="D55" i="20"/>
  <c r="S54" i="20"/>
  <c r="T54" i="20"/>
  <c r="J54" i="20"/>
  <c r="D54" i="20"/>
  <c r="S53" i="20"/>
  <c r="J53" i="20"/>
  <c r="D53" i="20"/>
  <c r="S52" i="20"/>
  <c r="AA52" i="20" s="1"/>
  <c r="T52" i="20"/>
  <c r="J52" i="20"/>
  <c r="K52" i="20"/>
  <c r="Y52" i="20" s="1"/>
  <c r="D52" i="20"/>
  <c r="S51" i="20"/>
  <c r="J51" i="20"/>
  <c r="D51" i="20"/>
  <c r="S50" i="20"/>
  <c r="AA50" i="20" s="1"/>
  <c r="AB50" i="20" s="1"/>
  <c r="J50" i="20"/>
  <c r="D50" i="20"/>
  <c r="S49" i="20"/>
  <c r="AA49" i="20" s="1"/>
  <c r="J49" i="20"/>
  <c r="D49" i="20"/>
  <c r="S48" i="20"/>
  <c r="AA48" i="20" s="1"/>
  <c r="AB48" i="20" s="1"/>
  <c r="J48" i="20"/>
  <c r="K48" i="20"/>
  <c r="Y48" i="20" s="1"/>
  <c r="Z48" i="20" s="1"/>
  <c r="D48" i="20"/>
  <c r="S47" i="20"/>
  <c r="AA47" i="20" s="1"/>
  <c r="J47" i="20"/>
  <c r="D47" i="20"/>
  <c r="S46" i="20"/>
  <c r="J46" i="20"/>
  <c r="D46" i="20"/>
  <c r="S45" i="20"/>
  <c r="J45" i="20"/>
  <c r="D45" i="20"/>
  <c r="S44" i="20"/>
  <c r="AA44" i="20" s="1"/>
  <c r="J44" i="20"/>
  <c r="K44" i="20"/>
  <c r="Y44" i="20" s="1"/>
  <c r="D44" i="20"/>
  <c r="S43" i="20"/>
  <c r="AA43" i="20" s="1"/>
  <c r="J43" i="20"/>
  <c r="D43" i="20"/>
  <c r="S42" i="20"/>
  <c r="AA42" i="20" s="1"/>
  <c r="J42" i="20"/>
  <c r="D42" i="20"/>
  <c r="S41" i="20"/>
  <c r="AA41" i="20" s="1"/>
  <c r="AB41" i="20" s="1"/>
  <c r="J41" i="20"/>
  <c r="D41" i="20"/>
  <c r="S40" i="20"/>
  <c r="J40" i="20"/>
  <c r="D40" i="20"/>
  <c r="S39" i="20"/>
  <c r="AA39" i="20" s="1"/>
  <c r="AB39" i="20" s="1"/>
  <c r="J39" i="20"/>
  <c r="D39" i="20"/>
  <c r="S38" i="20"/>
  <c r="AA38" i="20" s="1"/>
  <c r="AB38" i="20" s="1"/>
  <c r="T38" i="20"/>
  <c r="J38" i="20"/>
  <c r="D38" i="20"/>
  <c r="S37" i="20"/>
  <c r="AA37" i="20" s="1"/>
  <c r="J37" i="20"/>
  <c r="D37" i="20"/>
  <c r="S36" i="20"/>
  <c r="AA36" i="20" s="1"/>
  <c r="AB36" i="20" s="1"/>
  <c r="J36" i="20"/>
  <c r="D36" i="20"/>
  <c r="S35" i="20"/>
  <c r="J35" i="20"/>
  <c r="D35" i="20"/>
  <c r="S34" i="20"/>
  <c r="J34" i="20"/>
  <c r="D34" i="20"/>
  <c r="S33" i="20"/>
  <c r="AA33" i="20" s="1"/>
  <c r="AB33" i="20" s="1"/>
  <c r="J33" i="20"/>
  <c r="D33" i="20"/>
  <c r="S32" i="20"/>
  <c r="AA32" i="20" s="1"/>
  <c r="AB32" i="20" s="1"/>
  <c r="J32" i="20"/>
  <c r="D32" i="20"/>
  <c r="S31" i="20"/>
  <c r="AA31" i="20" s="1"/>
  <c r="AB31" i="20" s="1"/>
  <c r="J31" i="20"/>
  <c r="D31" i="20"/>
  <c r="S30" i="20"/>
  <c r="AA30" i="20" s="1"/>
  <c r="AB30" i="20" s="1"/>
  <c r="J30" i="20"/>
  <c r="D30" i="20"/>
  <c r="S29" i="20"/>
  <c r="AA29" i="20" s="1"/>
  <c r="AB29" i="20" s="1"/>
  <c r="J29" i="20"/>
  <c r="D29" i="20"/>
  <c r="S28" i="20"/>
  <c r="J28" i="20"/>
  <c r="D28" i="20"/>
  <c r="S27" i="20"/>
  <c r="AA27" i="20" s="1"/>
  <c r="AB27" i="20" s="1"/>
  <c r="J27" i="20"/>
  <c r="D27" i="20"/>
  <c r="S26" i="20"/>
  <c r="AA26" i="20" s="1"/>
  <c r="J26" i="20"/>
  <c r="D26" i="20"/>
  <c r="S25" i="20"/>
  <c r="AA25" i="20" s="1"/>
  <c r="AB25" i="20" s="1"/>
  <c r="J25" i="20"/>
  <c r="D25" i="20"/>
  <c r="S24" i="20"/>
  <c r="AA24" i="20" s="1"/>
  <c r="AB24" i="20" s="1"/>
  <c r="J24" i="20"/>
  <c r="K24" i="20"/>
  <c r="Y24" i="20" s="1"/>
  <c r="Z24" i="20" s="1"/>
  <c r="D24" i="20"/>
  <c r="S23" i="20"/>
  <c r="J23" i="20"/>
  <c r="D23" i="20"/>
  <c r="S22" i="20"/>
  <c r="J22" i="20"/>
  <c r="D22" i="20"/>
  <c r="S21" i="20"/>
  <c r="AA21" i="20" s="1"/>
  <c r="J21" i="20"/>
  <c r="D21" i="20"/>
  <c r="S20" i="20"/>
  <c r="AA20" i="20" s="1"/>
  <c r="J20" i="20"/>
  <c r="D20" i="20"/>
  <c r="S19" i="20"/>
  <c r="AA19" i="20" s="1"/>
  <c r="AB19" i="20" s="1"/>
  <c r="J19" i="20"/>
  <c r="D19" i="20"/>
  <c r="S18" i="20"/>
  <c r="T18" i="20"/>
  <c r="J18" i="20"/>
  <c r="D18" i="20"/>
  <c r="S17" i="20"/>
  <c r="J17" i="20"/>
  <c r="D17" i="20"/>
  <c r="S16" i="20"/>
  <c r="AA16" i="20" s="1"/>
  <c r="AB16" i="20" s="1"/>
  <c r="J16" i="20"/>
  <c r="K16" i="20"/>
  <c r="Y16" i="20" s="1"/>
  <c r="Z16" i="20" s="1"/>
  <c r="D16" i="20"/>
  <c r="S15" i="20"/>
  <c r="T15" i="20"/>
  <c r="J15" i="20"/>
  <c r="D15" i="20"/>
  <c r="T14" i="20"/>
  <c r="S14" i="20"/>
  <c r="AA14" i="20" s="1"/>
  <c r="AB14" i="20" s="1"/>
  <c r="J14" i="20"/>
  <c r="D14" i="20"/>
  <c r="S13" i="20"/>
  <c r="AA13" i="20" s="1"/>
  <c r="AB13" i="20" s="1"/>
  <c r="J13" i="20"/>
  <c r="D13" i="20"/>
  <c r="S12" i="20"/>
  <c r="J12" i="20"/>
  <c r="D12" i="20"/>
  <c r="S11" i="20"/>
  <c r="J11" i="20"/>
  <c r="D11" i="20"/>
  <c r="S10" i="20"/>
  <c r="AA10" i="20" s="1"/>
  <c r="AB10" i="20" s="1"/>
  <c r="J10" i="20"/>
  <c r="D10" i="20"/>
  <c r="S9" i="20"/>
  <c r="AA9" i="20" s="1"/>
  <c r="AB9" i="20" s="1"/>
  <c r="J9" i="20"/>
  <c r="K9" i="20"/>
  <c r="Y9" i="20" s="1"/>
  <c r="Z9" i="20" s="1"/>
  <c r="D9" i="20"/>
  <c r="S8" i="20"/>
  <c r="AA8" i="20" s="1"/>
  <c r="AB8" i="20" s="1"/>
  <c r="J8" i="20"/>
  <c r="D8" i="20"/>
  <c r="S7" i="20"/>
  <c r="J7" i="20"/>
  <c r="D7" i="20"/>
  <c r="S6" i="20"/>
  <c r="AA6" i="20" s="1"/>
  <c r="AB6" i="20" s="1"/>
  <c r="J6" i="20"/>
  <c r="D6" i="20"/>
  <c r="O5" i="20"/>
  <c r="N5" i="20"/>
  <c r="F5" i="20"/>
  <c r="E5" i="20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81" i="18"/>
  <c r="S82" i="18"/>
  <c r="S83" i="18"/>
  <c r="S84" i="18"/>
  <c r="S85" i="18"/>
  <c r="S86" i="18"/>
  <c r="S87" i="18"/>
  <c r="S88" i="18"/>
  <c r="S89" i="18"/>
  <c r="S90" i="18"/>
  <c r="S91" i="18"/>
  <c r="S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6" i="18"/>
  <c r="D6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7" i="18"/>
  <c r="U12" i="20" l="1"/>
  <c r="AA12" i="20"/>
  <c r="Z64" i="20"/>
  <c r="Z77" i="20"/>
  <c r="AA11" i="20"/>
  <c r="U11" i="20" s="1"/>
  <c r="V11" i="20" s="1"/>
  <c r="AA23" i="20"/>
  <c r="AB23" i="20" s="1"/>
  <c r="AA28" i="20"/>
  <c r="U46" i="20"/>
  <c r="V46" i="20" s="1"/>
  <c r="AA46" i="20"/>
  <c r="AA51" i="20"/>
  <c r="AB51" i="20" s="1"/>
  <c r="AA53" i="20"/>
  <c r="U53" i="20" s="1"/>
  <c r="V53" i="20" s="1"/>
  <c r="AA54" i="20"/>
  <c r="AB54" i="20" s="1"/>
  <c r="AA59" i="20"/>
  <c r="AB59" i="20" s="1"/>
  <c r="AA65" i="20"/>
  <c r="AB65" i="20" s="1"/>
  <c r="AA71" i="20"/>
  <c r="AB71" i="20" s="1"/>
  <c r="AA83" i="20"/>
  <c r="AB83" i="20" s="1"/>
  <c r="Z32" i="20"/>
  <c r="Z74" i="20"/>
  <c r="Z11" i="20"/>
  <c r="U7" i="20"/>
  <c r="AA7" i="20"/>
  <c r="AA60" i="20"/>
  <c r="AA17" i="20"/>
  <c r="AB17" i="20" s="1"/>
  <c r="AA18" i="20"/>
  <c r="U18" i="20" s="1"/>
  <c r="V18" i="20" s="1"/>
  <c r="AA22" i="20"/>
  <c r="AA35" i="20"/>
  <c r="AB35" i="20" s="1"/>
  <c r="AA40" i="20"/>
  <c r="AA45" i="20"/>
  <c r="AB45" i="20" s="1"/>
  <c r="AA63" i="20"/>
  <c r="AB63" i="20" s="1"/>
  <c r="AA64" i="20"/>
  <c r="U64" i="20" s="1"/>
  <c r="V64" i="20" s="1"/>
  <c r="AA70" i="20"/>
  <c r="AB70" i="20" s="1"/>
  <c r="AA76" i="20"/>
  <c r="AB76" i="20" s="1"/>
  <c r="AB77" i="20"/>
  <c r="AA78" i="20"/>
  <c r="AB78" i="20" s="1"/>
  <c r="AA82" i="20"/>
  <c r="AB82" i="20" s="1"/>
  <c r="Z53" i="20"/>
  <c r="Y12" i="20"/>
  <c r="L12" i="20" s="1"/>
  <c r="AA15" i="20"/>
  <c r="AB15" i="20" s="1"/>
  <c r="AA34" i="20"/>
  <c r="AB34" i="20" s="1"/>
  <c r="AB49" i="20"/>
  <c r="Z52" i="20"/>
  <c r="AA90" i="20"/>
  <c r="AB90" i="20" s="1"/>
  <c r="Z49" i="20"/>
  <c r="Z42" i="20"/>
  <c r="AA72" i="21"/>
  <c r="AB72" i="21" s="1"/>
  <c r="U74" i="21"/>
  <c r="AB74" i="21" s="1"/>
  <c r="U77" i="21"/>
  <c r="AB77" i="21" s="1"/>
  <c r="AA84" i="21"/>
  <c r="AB84" i="21" s="1"/>
  <c r="L77" i="21"/>
  <c r="Z77" i="21" s="1"/>
  <c r="L64" i="21"/>
  <c r="M64" i="21" s="1"/>
  <c r="Z64" i="21"/>
  <c r="L53" i="21"/>
  <c r="Z53" i="21" s="1"/>
  <c r="L37" i="21"/>
  <c r="Z37" i="21"/>
  <c r="L32" i="21"/>
  <c r="Z32" i="21" s="1"/>
  <c r="L21" i="21"/>
  <c r="Z21" i="21" s="1"/>
  <c r="L11" i="21"/>
  <c r="L42" i="21"/>
  <c r="Z42" i="21"/>
  <c r="L44" i="21"/>
  <c r="M44" i="21" s="1"/>
  <c r="L18" i="21"/>
  <c r="Z18" i="21" s="1"/>
  <c r="L26" i="21"/>
  <c r="Z26" i="21" s="1"/>
  <c r="L66" i="21"/>
  <c r="Z66" i="21" s="1"/>
  <c r="U26" i="21"/>
  <c r="AB26" i="21" s="1"/>
  <c r="U42" i="21"/>
  <c r="AB42" i="21" s="1"/>
  <c r="U49" i="21"/>
  <c r="AB49" i="21" s="1"/>
  <c r="AA52" i="21"/>
  <c r="U60" i="21"/>
  <c r="V60" i="21" s="1"/>
  <c r="AA16" i="21"/>
  <c r="AB16" i="21" s="1"/>
  <c r="AA48" i="21"/>
  <c r="AB48" i="21" s="1"/>
  <c r="AA65" i="21"/>
  <c r="AB65" i="21" s="1"/>
  <c r="AA80" i="21"/>
  <c r="L87" i="21"/>
  <c r="Z87" i="21" s="1"/>
  <c r="L52" i="21"/>
  <c r="M52" i="21" s="1"/>
  <c r="L47" i="21"/>
  <c r="Z47" i="21" s="1"/>
  <c r="L22" i="21"/>
  <c r="Z22" i="21" s="1"/>
  <c r="L46" i="21"/>
  <c r="Z46" i="21" s="1"/>
  <c r="L74" i="21"/>
  <c r="Z74" i="21" s="1"/>
  <c r="U12" i="21"/>
  <c r="AB12" i="21" s="1"/>
  <c r="U18" i="21"/>
  <c r="V18" i="21" s="1"/>
  <c r="U37" i="21"/>
  <c r="AB37" i="21" s="1"/>
  <c r="U40" i="21"/>
  <c r="V40" i="21" s="1"/>
  <c r="U43" i="21"/>
  <c r="AB43" i="21" s="1"/>
  <c r="U46" i="21"/>
  <c r="V46" i="21" s="1"/>
  <c r="U66" i="21"/>
  <c r="AB66" i="21" s="1"/>
  <c r="L60" i="21"/>
  <c r="Z60" i="21" s="1"/>
  <c r="L49" i="21"/>
  <c r="M49" i="21" s="1"/>
  <c r="L28" i="21"/>
  <c r="Z28" i="21" s="1"/>
  <c r="L12" i="21"/>
  <c r="Z12" i="21" s="1"/>
  <c r="U7" i="21"/>
  <c r="AB7" i="21" s="1"/>
  <c r="U21" i="21"/>
  <c r="V21" i="21" s="1"/>
  <c r="AA24" i="21"/>
  <c r="AB24" i="21" s="1"/>
  <c r="AA36" i="21"/>
  <c r="AB36" i="21" s="1"/>
  <c r="AA20" i="21"/>
  <c r="U22" i="21"/>
  <c r="AB22" i="21" s="1"/>
  <c r="AA28" i="21"/>
  <c r="AA32" i="21"/>
  <c r="AB32" i="21" s="1"/>
  <c r="AA44" i="21"/>
  <c r="U47" i="21"/>
  <c r="AB47" i="21" s="1"/>
  <c r="U53" i="21"/>
  <c r="V53" i="21" s="1"/>
  <c r="AA61" i="21"/>
  <c r="AB61" i="21" s="1"/>
  <c r="U64" i="21"/>
  <c r="V64" i="21" s="1"/>
  <c r="AA76" i="21"/>
  <c r="AB76" i="21" s="1"/>
  <c r="L80" i="21"/>
  <c r="M80" i="21" s="1"/>
  <c r="L40" i="21"/>
  <c r="Z40" i="21" s="1"/>
  <c r="U22" i="20"/>
  <c r="V22" i="20" s="1"/>
  <c r="U77" i="20"/>
  <c r="L22" i="20"/>
  <c r="Z22" i="20" s="1"/>
  <c r="L44" i="20"/>
  <c r="M44" i="20" s="1"/>
  <c r="L66" i="20"/>
  <c r="M66" i="20" s="1"/>
  <c r="L32" i="20"/>
  <c r="L80" i="20"/>
  <c r="M80" i="20" s="1"/>
  <c r="L53" i="20"/>
  <c r="L47" i="20"/>
  <c r="M47" i="20" s="1"/>
  <c r="L37" i="20"/>
  <c r="Z37" i="20" s="1"/>
  <c r="U40" i="20"/>
  <c r="U52" i="20"/>
  <c r="AB52" i="20" s="1"/>
  <c r="L74" i="20"/>
  <c r="L40" i="20"/>
  <c r="Z40" i="20" s="1"/>
  <c r="L26" i="20"/>
  <c r="Z26" i="20" s="1"/>
  <c r="L21" i="20"/>
  <c r="Z21" i="20" s="1"/>
  <c r="L11" i="20"/>
  <c r="U21" i="20"/>
  <c r="AB21" i="20" s="1"/>
  <c r="U26" i="20"/>
  <c r="AB26" i="20" s="1"/>
  <c r="U43" i="20"/>
  <c r="AB43" i="20" s="1"/>
  <c r="U44" i="20"/>
  <c r="AB44" i="20" s="1"/>
  <c r="U49" i="20"/>
  <c r="L52" i="20"/>
  <c r="L46" i="20"/>
  <c r="M46" i="20" s="1"/>
  <c r="L60" i="20"/>
  <c r="Z60" i="20" s="1"/>
  <c r="U20" i="20"/>
  <c r="AB20" i="20" s="1"/>
  <c r="U37" i="20"/>
  <c r="AB37" i="20" s="1"/>
  <c r="U42" i="20"/>
  <c r="AB42" i="20" s="1"/>
  <c r="U47" i="20"/>
  <c r="V47" i="20" s="1"/>
  <c r="L64" i="20"/>
  <c r="U66" i="20"/>
  <c r="AB66" i="20" s="1"/>
  <c r="U74" i="20"/>
  <c r="V74" i="20" s="1"/>
  <c r="L77" i="20"/>
  <c r="L49" i="20"/>
  <c r="L42" i="20"/>
  <c r="L28" i="20"/>
  <c r="Z28" i="20" s="1"/>
  <c r="L18" i="20"/>
  <c r="Z18" i="20" s="1"/>
  <c r="AA68" i="21"/>
  <c r="AB68" i="21" s="1"/>
  <c r="AA6" i="21"/>
  <c r="AB6" i="21" s="1"/>
  <c r="V45" i="21"/>
  <c r="V61" i="21"/>
  <c r="V10" i="20"/>
  <c r="M13" i="20"/>
  <c r="M18" i="20"/>
  <c r="M17" i="20"/>
  <c r="V56" i="20"/>
  <c r="D5" i="20"/>
  <c r="V84" i="21"/>
  <c r="V14" i="20"/>
  <c r="V59" i="21"/>
  <c r="V55" i="21"/>
  <c r="M16" i="20"/>
  <c r="V13" i="21"/>
  <c r="M88" i="21"/>
  <c r="V14" i="21"/>
  <c r="V10" i="21"/>
  <c r="V6" i="21"/>
  <c r="V39" i="21"/>
  <c r="V31" i="21"/>
  <c r="V88" i="21"/>
  <c r="V8" i="21"/>
  <c r="V65" i="21"/>
  <c r="V43" i="21"/>
  <c r="V35" i="21"/>
  <c r="V25" i="21"/>
  <c r="V41" i="21"/>
  <c r="M72" i="21"/>
  <c r="M20" i="21"/>
  <c r="M65" i="21"/>
  <c r="M18" i="21"/>
  <c r="M10" i="21"/>
  <c r="M84" i="21"/>
  <c r="M41" i="21"/>
  <c r="M76" i="21"/>
  <c r="M78" i="21"/>
  <c r="M45" i="21"/>
  <c r="M57" i="21"/>
  <c r="M61" i="21"/>
  <c r="J26" i="21"/>
  <c r="J62" i="21"/>
  <c r="M62" i="21" s="1"/>
  <c r="J74" i="21"/>
  <c r="J66" i="21"/>
  <c r="J82" i="21"/>
  <c r="M82" i="21" s="1"/>
  <c r="J38" i="21"/>
  <c r="M38" i="21" s="1"/>
  <c r="J14" i="21"/>
  <c r="M14" i="21" s="1"/>
  <c r="J22" i="21"/>
  <c r="M22" i="21" s="1"/>
  <c r="J34" i="21"/>
  <c r="M34" i="21" s="1"/>
  <c r="J42" i="21"/>
  <c r="J46" i="21"/>
  <c r="J50" i="21"/>
  <c r="M50" i="21" s="1"/>
  <c r="J86" i="21"/>
  <c r="M86" i="21" s="1"/>
  <c r="J90" i="21"/>
  <c r="M90" i="21" s="1"/>
  <c r="V90" i="20"/>
  <c r="V8" i="20"/>
  <c r="V40" i="20"/>
  <c r="V88" i="20"/>
  <c r="M87" i="20"/>
  <c r="M83" i="20"/>
  <c r="M79" i="20"/>
  <c r="M75" i="20"/>
  <c r="M71" i="20"/>
  <c r="D5" i="21"/>
  <c r="V17" i="21"/>
  <c r="V51" i="21"/>
  <c r="V57" i="21"/>
  <c r="V67" i="21"/>
  <c r="V16" i="21"/>
  <c r="V62" i="21"/>
  <c r="V63" i="21"/>
  <c r="V24" i="21"/>
  <c r="V38" i="21"/>
  <c r="V87" i="21"/>
  <c r="V91" i="21"/>
  <c r="V23" i="21"/>
  <c r="V27" i="21"/>
  <c r="V30" i="21"/>
  <c r="V37" i="21"/>
  <c r="V76" i="21"/>
  <c r="V79" i="21"/>
  <c r="V83" i="21"/>
  <c r="V86" i="21"/>
  <c r="V90" i="21"/>
  <c r="V22" i="21"/>
  <c r="V29" i="21"/>
  <c r="V33" i="21"/>
  <c r="V36" i="21"/>
  <c r="V42" i="21"/>
  <c r="V48" i="21"/>
  <c r="V50" i="21"/>
  <c r="V54" i="21"/>
  <c r="V66" i="21"/>
  <c r="V68" i="21"/>
  <c r="V72" i="21"/>
  <c r="V75" i="21"/>
  <c r="V78" i="21"/>
  <c r="V82" i="21"/>
  <c r="V85" i="21"/>
  <c r="V89" i="21"/>
  <c r="V34" i="21"/>
  <c r="V73" i="21"/>
  <c r="V9" i="21"/>
  <c r="V32" i="21"/>
  <c r="V56" i="21"/>
  <c r="V81" i="21"/>
  <c r="M43" i="21"/>
  <c r="M59" i="21"/>
  <c r="M8" i="21"/>
  <c r="M16" i="21"/>
  <c r="M51" i="21"/>
  <c r="M54" i="21"/>
  <c r="M67" i="21"/>
  <c r="M39" i="21"/>
  <c r="M55" i="21"/>
  <c r="M63" i="21"/>
  <c r="M30" i="21"/>
  <c r="M73" i="21"/>
  <c r="M75" i="21"/>
  <c r="M77" i="21"/>
  <c r="M79" i="21"/>
  <c r="M81" i="21"/>
  <c r="M83" i="21"/>
  <c r="M85" i="21"/>
  <c r="M89" i="21"/>
  <c r="M91" i="21"/>
  <c r="M7" i="21"/>
  <c r="M15" i="21"/>
  <c r="M19" i="21"/>
  <c r="M23" i="21"/>
  <c r="M25" i="21"/>
  <c r="M27" i="21"/>
  <c r="M29" i="21"/>
  <c r="M31" i="21"/>
  <c r="M33" i="21"/>
  <c r="M35" i="21"/>
  <c r="M37" i="21"/>
  <c r="M24" i="21"/>
  <c r="M36" i="21"/>
  <c r="M48" i="21"/>
  <c r="M56" i="21"/>
  <c r="M60" i="21"/>
  <c r="M68" i="21"/>
  <c r="M6" i="21"/>
  <c r="V7" i="21"/>
  <c r="M9" i="21"/>
  <c r="M13" i="21"/>
  <c r="V15" i="21"/>
  <c r="M17" i="21"/>
  <c r="V19" i="21"/>
  <c r="V71" i="20"/>
  <c r="V48" i="20"/>
  <c r="V79" i="20"/>
  <c r="V87" i="20"/>
  <c r="V83" i="20"/>
  <c r="V91" i="20"/>
  <c r="V68" i="20"/>
  <c r="V15" i="20"/>
  <c r="V78" i="20"/>
  <c r="V86" i="20"/>
  <c r="V17" i="20"/>
  <c r="V12" i="20"/>
  <c r="V13" i="20"/>
  <c r="V19" i="20"/>
  <c r="V70" i="20"/>
  <c r="V75" i="20"/>
  <c r="V76" i="20"/>
  <c r="V82" i="20"/>
  <c r="V72" i="20"/>
  <c r="V84" i="20"/>
  <c r="M50" i="20"/>
  <c r="M54" i="20"/>
  <c r="M62" i="20"/>
  <c r="M70" i="20"/>
  <c r="M78" i="20"/>
  <c r="M82" i="20"/>
  <c r="M86" i="20"/>
  <c r="M90" i="20"/>
  <c r="M14" i="20"/>
  <c r="M72" i="20"/>
  <c r="M76" i="20"/>
  <c r="M84" i="20"/>
  <c r="M88" i="20"/>
  <c r="M19" i="20"/>
  <c r="M10" i="20"/>
  <c r="M15" i="20"/>
  <c r="M91" i="20"/>
  <c r="M8" i="20"/>
  <c r="V16" i="20"/>
  <c r="M23" i="20"/>
  <c r="V6" i="20"/>
  <c r="M7" i="20"/>
  <c r="M9" i="20"/>
  <c r="V39" i="20"/>
  <c r="M41" i="20"/>
  <c r="V43" i="20"/>
  <c r="M45" i="20"/>
  <c r="V51" i="20"/>
  <c r="V55" i="20"/>
  <c r="M57" i="20"/>
  <c r="V59" i="20"/>
  <c r="M61" i="20"/>
  <c r="V63" i="20"/>
  <c r="M65" i="20"/>
  <c r="V67" i="20"/>
  <c r="M69" i="20"/>
  <c r="M73" i="20"/>
  <c r="M81" i="20"/>
  <c r="M85" i="20"/>
  <c r="M89" i="20"/>
  <c r="V9" i="20"/>
  <c r="M6" i="20"/>
  <c r="V25" i="20"/>
  <c r="V29" i="20"/>
  <c r="M30" i="20"/>
  <c r="V33" i="20"/>
  <c r="M34" i="20"/>
  <c r="V37" i="20"/>
  <c r="M38" i="20"/>
  <c r="V69" i="20"/>
  <c r="V73" i="20"/>
  <c r="V81" i="20"/>
  <c r="V85" i="20"/>
  <c r="V89" i="20"/>
  <c r="M27" i="20"/>
  <c r="V30" i="20"/>
  <c r="M31" i="20"/>
  <c r="V34" i="20"/>
  <c r="M35" i="20"/>
  <c r="V38" i="20"/>
  <c r="M24" i="20"/>
  <c r="V31" i="20"/>
  <c r="V35" i="20"/>
  <c r="M39" i="20"/>
  <c r="V41" i="20"/>
  <c r="M43" i="20"/>
  <c r="V45" i="20"/>
  <c r="V49" i="20"/>
  <c r="M51" i="20"/>
  <c r="M55" i="20"/>
  <c r="V57" i="20"/>
  <c r="M59" i="20"/>
  <c r="V61" i="20"/>
  <c r="M63" i="20"/>
  <c r="V65" i="20"/>
  <c r="M67" i="20"/>
  <c r="V23" i="20"/>
  <c r="V27" i="20"/>
  <c r="M36" i="20"/>
  <c r="M20" i="20"/>
  <c r="V24" i="20"/>
  <c r="M25" i="20"/>
  <c r="M29" i="20"/>
  <c r="V32" i="20"/>
  <c r="M33" i="20"/>
  <c r="V36" i="20"/>
  <c r="M48" i="20"/>
  <c r="V50" i="20"/>
  <c r="V54" i="20"/>
  <c r="M56" i="20"/>
  <c r="V62" i="20"/>
  <c r="M68" i="20"/>
  <c r="AB74" i="20" l="1"/>
  <c r="Z44" i="20"/>
  <c r="M28" i="20"/>
  <c r="W28" i="20" s="1"/>
  <c r="M26" i="20"/>
  <c r="Z46" i="20"/>
  <c r="Z47" i="20"/>
  <c r="U60" i="20"/>
  <c r="V60" i="20" s="1"/>
  <c r="AB7" i="20"/>
  <c r="Z66" i="20"/>
  <c r="AB40" i="20"/>
  <c r="AB11" i="20"/>
  <c r="AB22" i="20"/>
  <c r="AB47" i="20"/>
  <c r="AB46" i="20"/>
  <c r="U28" i="20"/>
  <c r="V28" i="20" s="1"/>
  <c r="Z80" i="20"/>
  <c r="AB12" i="20"/>
  <c r="Z12" i="20"/>
  <c r="AB64" i="20"/>
  <c r="AB18" i="20"/>
  <c r="AB53" i="20"/>
  <c r="AB21" i="21"/>
  <c r="M12" i="21"/>
  <c r="M42" i="21"/>
  <c r="Z52" i="21"/>
  <c r="Z44" i="21"/>
  <c r="M21" i="21"/>
  <c r="M53" i="21"/>
  <c r="V77" i="21"/>
  <c r="W77" i="21" s="1"/>
  <c r="AB53" i="21"/>
  <c r="V26" i="21"/>
  <c r="M32" i="21"/>
  <c r="M28" i="21"/>
  <c r="M66" i="21"/>
  <c r="W66" i="21" s="1"/>
  <c r="W88" i="21"/>
  <c r="Z49" i="21"/>
  <c r="M74" i="21"/>
  <c r="V77" i="20"/>
  <c r="M40" i="20"/>
  <c r="W40" i="20" s="1"/>
  <c r="M22" i="20"/>
  <c r="M11" i="20"/>
  <c r="M64" i="20"/>
  <c r="W64" i="20" s="1"/>
  <c r="L5" i="21"/>
  <c r="V49" i="21"/>
  <c r="AB64" i="21"/>
  <c r="Z11" i="21"/>
  <c r="M47" i="21"/>
  <c r="V47" i="21"/>
  <c r="W47" i="21" s="1"/>
  <c r="M46" i="21"/>
  <c r="W46" i="21" s="1"/>
  <c r="V12" i="21"/>
  <c r="W12" i="21" s="1"/>
  <c r="V74" i="21"/>
  <c r="Z80" i="21"/>
  <c r="AB46" i="21"/>
  <c r="AB40" i="21"/>
  <c r="AB18" i="21"/>
  <c r="AB60" i="21"/>
  <c r="U20" i="21"/>
  <c r="V20" i="21" s="1"/>
  <c r="W20" i="21" s="1"/>
  <c r="M26" i="21"/>
  <c r="W26" i="21" s="1"/>
  <c r="U28" i="21"/>
  <c r="V28" i="21" s="1"/>
  <c r="U80" i="21"/>
  <c r="V80" i="21" s="1"/>
  <c r="W80" i="21" s="1"/>
  <c r="M40" i="21"/>
  <c r="W40" i="21" s="1"/>
  <c r="M11" i="21"/>
  <c r="M87" i="21"/>
  <c r="W87" i="21" s="1"/>
  <c r="U44" i="21"/>
  <c r="V44" i="21" s="1"/>
  <c r="W44" i="21" s="1"/>
  <c r="U52" i="21"/>
  <c r="V52" i="21" s="1"/>
  <c r="W52" i="21" s="1"/>
  <c r="M74" i="20"/>
  <c r="W74" i="20" s="1"/>
  <c r="V66" i="20"/>
  <c r="W66" i="20" s="1"/>
  <c r="V42" i="20"/>
  <c r="M53" i="20"/>
  <c r="U80" i="20"/>
  <c r="M37" i="20"/>
  <c r="W37" i="20" s="1"/>
  <c r="M21" i="20"/>
  <c r="M32" i="20"/>
  <c r="M42" i="20"/>
  <c r="W42" i="20" s="1"/>
  <c r="V44" i="20"/>
  <c r="W44" i="20" s="1"/>
  <c r="M52" i="20"/>
  <c r="V20" i="20"/>
  <c r="W20" i="20" s="1"/>
  <c r="M77" i="20"/>
  <c r="W77" i="20" s="1"/>
  <c r="M49" i="20"/>
  <c r="W49" i="20" s="1"/>
  <c r="M60" i="20"/>
  <c r="V26" i="20"/>
  <c r="W26" i="20" s="1"/>
  <c r="V52" i="20"/>
  <c r="W52" i="20" s="1"/>
  <c r="W55" i="21"/>
  <c r="W59" i="21"/>
  <c r="W61" i="21"/>
  <c r="W10" i="21"/>
  <c r="W16" i="20"/>
  <c r="W10" i="20"/>
  <c r="W79" i="20"/>
  <c r="W13" i="21"/>
  <c r="W45" i="21"/>
  <c r="W86" i="20"/>
  <c r="W18" i="20"/>
  <c r="W76" i="20"/>
  <c r="W13" i="20"/>
  <c r="W30" i="21"/>
  <c r="W84" i="21"/>
  <c r="W49" i="21"/>
  <c r="W6" i="21"/>
  <c r="W8" i="21"/>
  <c r="W29" i="21"/>
  <c r="W21" i="21"/>
  <c r="W17" i="20"/>
  <c r="W14" i="20"/>
  <c r="W78" i="20"/>
  <c r="W82" i="20"/>
  <c r="W17" i="21"/>
  <c r="W25" i="21"/>
  <c r="W39" i="21"/>
  <c r="W15" i="21"/>
  <c r="W16" i="21"/>
  <c r="W87" i="20"/>
  <c r="W62" i="21"/>
  <c r="W75" i="20"/>
  <c r="W90" i="20"/>
  <c r="W14" i="21"/>
  <c r="W53" i="21"/>
  <c r="W65" i="21"/>
  <c r="W35" i="21"/>
  <c r="W91" i="21"/>
  <c r="W75" i="21"/>
  <c r="W51" i="21"/>
  <c r="W41" i="21"/>
  <c r="W64" i="21"/>
  <c r="W85" i="21"/>
  <c r="W50" i="21"/>
  <c r="W57" i="21"/>
  <c r="W31" i="21"/>
  <c r="W67" i="21"/>
  <c r="W56" i="21"/>
  <c r="W33" i="21"/>
  <c r="W89" i="21"/>
  <c r="W73" i="21"/>
  <c r="W79" i="21"/>
  <c r="W43" i="21"/>
  <c r="W86" i="21"/>
  <c r="W72" i="21"/>
  <c r="W76" i="21"/>
  <c r="W18" i="21"/>
  <c r="W32" i="21"/>
  <c r="W78" i="21"/>
  <c r="W90" i="21"/>
  <c r="W22" i="21"/>
  <c r="W24" i="21"/>
  <c r="W82" i="21"/>
  <c r="W88" i="20"/>
  <c r="W8" i="20"/>
  <c r="W71" i="20"/>
  <c r="W83" i="20"/>
  <c r="W7" i="21"/>
  <c r="W19" i="21"/>
  <c r="W34" i="21"/>
  <c r="W60" i="21"/>
  <c r="W34" i="20"/>
  <c r="W81" i="20"/>
  <c r="W91" i="20"/>
  <c r="W84" i="20"/>
  <c r="W27" i="21"/>
  <c r="W83" i="21"/>
  <c r="W54" i="21"/>
  <c r="W81" i="21"/>
  <c r="W37" i="21"/>
  <c r="W63" i="21"/>
  <c r="W42" i="21"/>
  <c r="W9" i="21"/>
  <c r="W48" i="21"/>
  <c r="W36" i="21"/>
  <c r="W23" i="21"/>
  <c r="W68" i="21"/>
  <c r="W38" i="21"/>
  <c r="W85" i="20"/>
  <c r="W69" i="20"/>
  <c r="W9" i="20"/>
  <c r="W19" i="20"/>
  <c r="W30" i="20"/>
  <c r="W35" i="20"/>
  <c r="W22" i="20"/>
  <c r="W89" i="20"/>
  <c r="W73" i="20"/>
  <c r="W15" i="20"/>
  <c r="W11" i="20"/>
  <c r="W72" i="20"/>
  <c r="W70" i="20"/>
  <c r="W6" i="20"/>
  <c r="W65" i="20"/>
  <c r="W61" i="20"/>
  <c r="W53" i="20"/>
  <c r="W45" i="20"/>
  <c r="W38" i="20"/>
  <c r="W60" i="20"/>
  <c r="W32" i="20"/>
  <c r="W36" i="20"/>
  <c r="W67" i="20"/>
  <c r="W51" i="20"/>
  <c r="W48" i="20"/>
  <c r="W63" i="20"/>
  <c r="W55" i="20"/>
  <c r="W47" i="20"/>
  <c r="W39" i="20"/>
  <c r="W46" i="20"/>
  <c r="W27" i="20"/>
  <c r="W62" i="20"/>
  <c r="W23" i="20"/>
  <c r="W29" i="20"/>
  <c r="W56" i="20"/>
  <c r="W59" i="20"/>
  <c r="W43" i="20"/>
  <c r="W68" i="20"/>
  <c r="W33" i="20"/>
  <c r="W25" i="20"/>
  <c r="W24" i="20"/>
  <c r="W54" i="20"/>
  <c r="W31" i="20"/>
  <c r="W57" i="20"/>
  <c r="W41" i="20"/>
  <c r="W50" i="20"/>
  <c r="T91" i="18"/>
  <c r="K91" i="18"/>
  <c r="T90" i="18"/>
  <c r="K90" i="18"/>
  <c r="T89" i="18"/>
  <c r="K89" i="18"/>
  <c r="T88" i="18"/>
  <c r="K88" i="18"/>
  <c r="T87" i="18"/>
  <c r="K87" i="18"/>
  <c r="T86" i="18"/>
  <c r="K86" i="18"/>
  <c r="T85" i="18"/>
  <c r="K85" i="18"/>
  <c r="T84" i="18"/>
  <c r="K84" i="18"/>
  <c r="T83" i="18"/>
  <c r="K83" i="18"/>
  <c r="T82" i="18"/>
  <c r="K82" i="18"/>
  <c r="T81" i="18"/>
  <c r="K81" i="18"/>
  <c r="T80" i="18"/>
  <c r="K80" i="18"/>
  <c r="T79" i="18"/>
  <c r="K79" i="18"/>
  <c r="T78" i="18"/>
  <c r="K78" i="18"/>
  <c r="T77" i="18"/>
  <c r="K77" i="18"/>
  <c r="T76" i="18"/>
  <c r="K76" i="18"/>
  <c r="T75" i="18"/>
  <c r="K75" i="18"/>
  <c r="T74" i="18"/>
  <c r="K74" i="18"/>
  <c r="T73" i="18"/>
  <c r="K73" i="18"/>
  <c r="T72" i="18"/>
  <c r="K72" i="18"/>
  <c r="T71" i="18"/>
  <c r="K71" i="18"/>
  <c r="T70" i="18"/>
  <c r="K70" i="18"/>
  <c r="T69" i="18"/>
  <c r="K69" i="18"/>
  <c r="T68" i="18"/>
  <c r="K68" i="18"/>
  <c r="T67" i="18"/>
  <c r="K67" i="18"/>
  <c r="T66" i="18"/>
  <c r="K66" i="18"/>
  <c r="T65" i="18"/>
  <c r="K65" i="18"/>
  <c r="T64" i="18"/>
  <c r="K64" i="18"/>
  <c r="T63" i="18"/>
  <c r="K63" i="18"/>
  <c r="T62" i="18"/>
  <c r="K62" i="18"/>
  <c r="T61" i="18"/>
  <c r="K61" i="18"/>
  <c r="T60" i="18"/>
  <c r="K60" i="18"/>
  <c r="T59" i="18"/>
  <c r="K59" i="18"/>
  <c r="T58" i="18"/>
  <c r="K58" i="18"/>
  <c r="T57" i="18"/>
  <c r="K57" i="18"/>
  <c r="T56" i="18"/>
  <c r="K56" i="18"/>
  <c r="T55" i="18"/>
  <c r="K55" i="18"/>
  <c r="T54" i="18"/>
  <c r="K54" i="18"/>
  <c r="T53" i="18"/>
  <c r="K53" i="18"/>
  <c r="T52" i="18"/>
  <c r="K52" i="18"/>
  <c r="T51" i="18"/>
  <c r="K51" i="18"/>
  <c r="T50" i="18"/>
  <c r="K50" i="18"/>
  <c r="T49" i="18"/>
  <c r="K49" i="18"/>
  <c r="T48" i="18"/>
  <c r="K48" i="18"/>
  <c r="T47" i="18"/>
  <c r="K47" i="18"/>
  <c r="T46" i="18"/>
  <c r="K46" i="18"/>
  <c r="T45" i="18"/>
  <c r="K45" i="18"/>
  <c r="T44" i="18"/>
  <c r="K44" i="18"/>
  <c r="T43" i="18"/>
  <c r="K43" i="18"/>
  <c r="T42" i="18"/>
  <c r="K42" i="18"/>
  <c r="T41" i="18"/>
  <c r="K41" i="18"/>
  <c r="T40" i="18"/>
  <c r="K40" i="18"/>
  <c r="T39" i="18"/>
  <c r="K39" i="18"/>
  <c r="T38" i="18"/>
  <c r="K38" i="18"/>
  <c r="T37" i="18"/>
  <c r="K37" i="18"/>
  <c r="T36" i="18"/>
  <c r="K36" i="18"/>
  <c r="T35" i="18"/>
  <c r="K35" i="18"/>
  <c r="T34" i="18"/>
  <c r="K34" i="18"/>
  <c r="T33" i="18"/>
  <c r="K33" i="18"/>
  <c r="T32" i="18"/>
  <c r="K32" i="18"/>
  <c r="T31" i="18"/>
  <c r="K31" i="18"/>
  <c r="T30" i="18"/>
  <c r="K30" i="18"/>
  <c r="T29" i="18"/>
  <c r="K29" i="18"/>
  <c r="T28" i="18"/>
  <c r="K28" i="18"/>
  <c r="T27" i="18"/>
  <c r="K27" i="18"/>
  <c r="T26" i="18"/>
  <c r="K26" i="18"/>
  <c r="T25" i="18"/>
  <c r="K25" i="18"/>
  <c r="T24" i="18"/>
  <c r="K24" i="18"/>
  <c r="T23" i="18"/>
  <c r="K23" i="18"/>
  <c r="T22" i="18"/>
  <c r="K22" i="18"/>
  <c r="T21" i="18"/>
  <c r="K21" i="18"/>
  <c r="T20" i="18"/>
  <c r="K20" i="18"/>
  <c r="T19" i="18"/>
  <c r="K19" i="18"/>
  <c r="T18" i="18"/>
  <c r="K18" i="18"/>
  <c r="T17" i="18"/>
  <c r="K17" i="18"/>
  <c r="T16" i="18"/>
  <c r="K16" i="18"/>
  <c r="T15" i="18"/>
  <c r="K15" i="18"/>
  <c r="T14" i="18"/>
  <c r="K14" i="18"/>
  <c r="T13" i="18"/>
  <c r="K13" i="18"/>
  <c r="T12" i="18"/>
  <c r="K12" i="18"/>
  <c r="T11" i="18"/>
  <c r="K11" i="18"/>
  <c r="T10" i="18"/>
  <c r="K10" i="18"/>
  <c r="T9" i="18"/>
  <c r="K9" i="18"/>
  <c r="T8" i="18"/>
  <c r="K8" i="18"/>
  <c r="T7" i="18"/>
  <c r="K7" i="18"/>
  <c r="T6" i="18"/>
  <c r="K6" i="18"/>
  <c r="O5" i="18"/>
  <c r="N5" i="18"/>
  <c r="L5" i="18"/>
  <c r="D5" i="18"/>
  <c r="AB28" i="20" l="1"/>
  <c r="V80" i="20"/>
  <c r="W80" i="20" s="1"/>
  <c r="AB80" i="20"/>
  <c r="AB60" i="20"/>
  <c r="W28" i="21"/>
  <c r="W74" i="21"/>
  <c r="AB44" i="21"/>
  <c r="AB80" i="21"/>
  <c r="M5" i="21"/>
  <c r="AB52" i="21"/>
  <c r="AB20" i="21"/>
  <c r="AB28" i="21"/>
  <c r="M6" i="18"/>
  <c r="M9" i="18"/>
  <c r="M15" i="18"/>
  <c r="M17" i="18"/>
  <c r="M19" i="18"/>
  <c r="M27" i="18"/>
  <c r="M31" i="18"/>
  <c r="M35" i="18"/>
  <c r="M39" i="18"/>
  <c r="M51" i="18"/>
  <c r="M57" i="18"/>
  <c r="M61" i="18"/>
  <c r="M67" i="18"/>
  <c r="M73" i="18"/>
  <c r="M81" i="18"/>
  <c r="M87" i="18"/>
  <c r="M8" i="18"/>
  <c r="M10" i="18"/>
  <c r="M14" i="18"/>
  <c r="M16" i="18"/>
  <c r="M18" i="18"/>
  <c r="M20" i="18"/>
  <c r="M22" i="18"/>
  <c r="M24" i="18"/>
  <c r="M28" i="18"/>
  <c r="M30" i="18"/>
  <c r="M32" i="18"/>
  <c r="M34" i="18"/>
  <c r="M36" i="18"/>
  <c r="M38" i="18"/>
  <c r="M42" i="18"/>
  <c r="M48" i="18"/>
  <c r="M50" i="18"/>
  <c r="M54" i="18"/>
  <c r="M56" i="18"/>
  <c r="M58" i="18"/>
  <c r="M62" i="18"/>
  <c r="M66" i="18"/>
  <c r="M68" i="18"/>
  <c r="M70" i="18"/>
  <c r="M72" i="18"/>
  <c r="M76" i="18"/>
  <c r="M78" i="18"/>
  <c r="M82" i="18"/>
  <c r="M84" i="18"/>
  <c r="M86" i="18"/>
  <c r="M88" i="18"/>
  <c r="M90" i="18"/>
  <c r="M7" i="18"/>
  <c r="M13" i="18"/>
  <c r="M23" i="18"/>
  <c r="M65" i="18"/>
  <c r="M83" i="18"/>
  <c r="M89" i="18"/>
  <c r="V6" i="18"/>
  <c r="V12" i="18"/>
  <c r="V26" i="18"/>
  <c r="V40" i="18"/>
  <c r="V44" i="18"/>
  <c r="V46" i="18"/>
  <c r="V52" i="18"/>
  <c r="V60" i="18"/>
  <c r="V64" i="18"/>
  <c r="V74" i="18"/>
  <c r="V80" i="18"/>
  <c r="M11" i="18"/>
  <c r="M25" i="18"/>
  <c r="M29" i="18"/>
  <c r="M33" i="18"/>
  <c r="M37" i="18"/>
  <c r="M41" i="18"/>
  <c r="M45" i="18"/>
  <c r="M55" i="18"/>
  <c r="M59" i="18"/>
  <c r="M63" i="18"/>
  <c r="M69" i="18"/>
  <c r="M71" i="18"/>
  <c r="M75" i="18"/>
  <c r="M79" i="18"/>
  <c r="M85" i="18"/>
  <c r="M91" i="18"/>
  <c r="V21" i="18"/>
  <c r="V43" i="18"/>
  <c r="V47" i="18"/>
  <c r="V49" i="18"/>
  <c r="V53" i="18"/>
  <c r="V77" i="18"/>
  <c r="V11" i="18"/>
  <c r="V27" i="18"/>
  <c r="V35" i="18"/>
  <c r="V63" i="18"/>
  <c r="V69" i="18"/>
  <c r="V75" i="18"/>
  <c r="V79" i="18"/>
  <c r="V81" i="18"/>
  <c r="V83" i="18"/>
  <c r="V85" i="18"/>
  <c r="V89" i="18"/>
  <c r="M43" i="18"/>
  <c r="M47" i="18"/>
  <c r="M49" i="18"/>
  <c r="M53" i="18"/>
  <c r="M77" i="18"/>
  <c r="V9" i="18"/>
  <c r="V15" i="18"/>
  <c r="V19" i="18"/>
  <c r="V25" i="18"/>
  <c r="V33" i="18"/>
  <c r="V39" i="18"/>
  <c r="V41" i="18"/>
  <c r="V45" i="18"/>
  <c r="V55" i="18"/>
  <c r="V59" i="18"/>
  <c r="V65" i="18"/>
  <c r="V71" i="18"/>
  <c r="V91" i="18"/>
  <c r="M21" i="18"/>
  <c r="V8" i="18"/>
  <c r="V10" i="18"/>
  <c r="V14" i="18"/>
  <c r="V16" i="18"/>
  <c r="V18" i="18"/>
  <c r="V20" i="18"/>
  <c r="V22" i="18"/>
  <c r="V24" i="18"/>
  <c r="V28" i="18"/>
  <c r="V30" i="18"/>
  <c r="V32" i="18"/>
  <c r="V34" i="18"/>
  <c r="V36" i="18"/>
  <c r="V38" i="18"/>
  <c r="V42" i="18"/>
  <c r="V48" i="18"/>
  <c r="V50" i="18"/>
  <c r="V54" i="18"/>
  <c r="V56" i="18"/>
  <c r="V58" i="18"/>
  <c r="V62" i="18"/>
  <c r="V66" i="18"/>
  <c r="V68" i="18"/>
  <c r="V70" i="18"/>
  <c r="V72" i="18"/>
  <c r="V76" i="18"/>
  <c r="V78" i="18"/>
  <c r="V82" i="18"/>
  <c r="V84" i="18"/>
  <c r="V86" i="18"/>
  <c r="V88" i="18"/>
  <c r="V90" i="18"/>
  <c r="V7" i="18"/>
  <c r="V13" i="18"/>
  <c r="V17" i="18"/>
  <c r="V23" i="18"/>
  <c r="V29" i="18"/>
  <c r="V31" i="18"/>
  <c r="V37" i="18"/>
  <c r="V51" i="18"/>
  <c r="V57" i="18"/>
  <c r="V61" i="18"/>
  <c r="V67" i="18"/>
  <c r="W67" i="18" s="1"/>
  <c r="V73" i="18"/>
  <c r="V87" i="18"/>
  <c r="M12" i="18"/>
  <c r="M26" i="18"/>
  <c r="M40" i="18"/>
  <c r="M44" i="18"/>
  <c r="M46" i="18"/>
  <c r="M52" i="18"/>
  <c r="M60" i="18"/>
  <c r="M64" i="18"/>
  <c r="M74" i="18"/>
  <c r="M80" i="18"/>
  <c r="W29" i="18" l="1"/>
  <c r="W65" i="18"/>
  <c r="W35" i="18"/>
  <c r="W60" i="18"/>
  <c r="W56" i="18"/>
  <c r="W32" i="18"/>
  <c r="W91" i="18"/>
  <c r="W55" i="18"/>
  <c r="W17" i="18"/>
  <c r="W50" i="18"/>
  <c r="W7" i="18"/>
  <c r="W19" i="18"/>
  <c r="W74" i="18"/>
  <c r="W46" i="18"/>
  <c r="W12" i="18"/>
  <c r="W42" i="18"/>
  <c r="W54" i="18"/>
  <c r="W69" i="18"/>
  <c r="W58" i="18"/>
  <c r="W34" i="18"/>
  <c r="W28" i="18"/>
  <c r="W41" i="18"/>
  <c r="W21" i="18"/>
  <c r="W80" i="18"/>
  <c r="W18" i="18"/>
  <c r="W8" i="18"/>
  <c r="W59" i="18"/>
  <c r="W16" i="18"/>
  <c r="W47" i="18"/>
  <c r="W33" i="18"/>
  <c r="W43" i="18"/>
  <c r="W6" i="18"/>
  <c r="W77" i="18"/>
  <c r="W57" i="18"/>
  <c r="W23" i="18"/>
  <c r="W82" i="18"/>
  <c r="W11" i="18"/>
  <c r="W10" i="18"/>
  <c r="W83" i="18"/>
  <c r="W25" i="18"/>
  <c r="W73" i="18"/>
  <c r="W88" i="18"/>
  <c r="W39" i="18"/>
  <c r="W31" i="18"/>
  <c r="W78" i="18"/>
  <c r="W72" i="18"/>
  <c r="W62" i="18"/>
  <c r="W85" i="18"/>
  <c r="W81" i="18"/>
  <c r="W30" i="18"/>
  <c r="W14" i="18"/>
  <c r="W89" i="18"/>
  <c r="W79" i="18"/>
  <c r="W63" i="18"/>
  <c r="V5" i="18"/>
  <c r="W49" i="18"/>
  <c r="W53" i="18"/>
  <c r="W68" i="18"/>
  <c r="W36" i="18"/>
  <c r="W22" i="18"/>
  <c r="W75" i="18"/>
  <c r="W61" i="18"/>
  <c r="W45" i="18"/>
  <c r="W37" i="18"/>
  <c r="W9" i="18"/>
  <c r="W76" i="18"/>
  <c r="W15" i="18"/>
  <c r="W27" i="18"/>
  <c r="W84" i="18"/>
  <c r="W87" i="18"/>
  <c r="W90" i="18"/>
  <c r="W86" i="18"/>
  <c r="W70" i="18"/>
  <c r="W66" i="18"/>
  <c r="W48" i="18"/>
  <c r="W38" i="18"/>
  <c r="W24" i="18"/>
  <c r="W20" i="18"/>
  <c r="W71" i="18"/>
  <c r="W51" i="18"/>
  <c r="W13" i="18"/>
  <c r="W40" i="18"/>
  <c r="W44" i="18"/>
  <c r="M5" i="18"/>
  <c r="W52" i="18"/>
  <c r="W26" i="18"/>
  <c r="W64" i="18"/>
  <c r="W5" i="18" l="1"/>
  <c r="V7" i="20"/>
  <c r="W7" i="20" s="1"/>
  <c r="L5" i="20" l="1"/>
  <c r="M12" i="20"/>
  <c r="W12" i="20" s="1"/>
  <c r="M5" i="20" l="1"/>
  <c r="U5" i="20"/>
  <c r="V21" i="20"/>
  <c r="V5" i="20" s="1"/>
  <c r="W21" i="20" l="1"/>
  <c r="W5" i="20" s="1"/>
  <c r="U5" i="21"/>
  <c r="AB11" i="21"/>
  <c r="V11" i="21"/>
  <c r="V5" i="21" s="1"/>
  <c r="W11" i="21" l="1"/>
  <c r="W5" i="21" s="1"/>
</calcChain>
</file>

<file path=xl/sharedStrings.xml><?xml version="1.0" encoding="utf-8"?>
<sst xmlns="http://schemas.openxmlformats.org/spreadsheetml/2006/main" count="353" uniqueCount="138">
  <si>
    <t>№ п/п</t>
  </si>
  <si>
    <t>Наименование субъекта Российской Федерации</t>
  </si>
  <si>
    <t>в том числе:</t>
  </si>
  <si>
    <t>Размер выплаты единовременного пособия (руб)</t>
  </si>
  <si>
    <t>Размер выплаты ежемесячного пособия (руб)</t>
  </si>
  <si>
    <t>на январь</t>
  </si>
  <si>
    <t>на февраль-декабрь</t>
  </si>
  <si>
    <t>Всего по Российской Федерации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</si>
  <si>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</si>
  <si>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</si>
  <si>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</si>
  <si>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</si>
  <si>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</si>
  <si>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</si>
  <si>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</si>
  <si>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</si>
  <si>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</si>
  <si>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</si>
  <si>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</si>
  <si>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</si>
  <si>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</si>
  <si>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</si>
  <si>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</si>
  <si>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</si>
  <si>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</si>
  <si>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</si>
  <si>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</si>
  <si>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</si>
  <si>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</si>
  <si>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</si>
  <si>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</si>
  <si>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</si>
  <si>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</si>
  <si>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</si>
  <si>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</si>
  <si>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Республика Адыгея</t>
  </si>
  <si>
    <t>Республика Калмыкия</t>
  </si>
  <si>
    <t>Краснодарский край</t>
  </si>
  <si>
    <t>Республика Крым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</si>
  <si>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</si>
  <si>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</si>
  <si>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</si>
  <si>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</si>
  <si>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</si>
  <si>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</si>
  <si>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</si>
  <si>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</si>
  <si>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</si>
  <si>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</si>
  <si>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</si>
  <si>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</si>
  <si>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</si>
  <si>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</si>
  <si>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</si>
  <si>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</si>
  <si>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</si>
  <si>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</si>
  <si>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Пермский край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</si>
  <si>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</si>
  <si>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</si>
  <si>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</si>
  <si>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</si>
  <si>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</si>
  <si>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</si>
  <si>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</si>
  <si>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</si>
  <si>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</si>
  <si>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</si>
  <si>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</si>
  <si>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</si>
  <si>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</si>
  <si>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</si>
  <si>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</si>
  <si>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</si>
  <si>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</si>
  <si>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</si>
  <si>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</si>
  <si>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</si>
  <si>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</si>
  <si>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</si>
  <si>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</si>
  <si>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</si>
  <si>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</si>
  <si>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</si>
  <si>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</si>
  <si>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Байконур</t>
  </si>
  <si>
    <t>Кабардино-Балкарская Республика</t>
  </si>
  <si>
    <t>Карачаево-Черкесская Республика</t>
  </si>
  <si>
    <t>Удмуртская Республика</t>
  </si>
  <si>
    <t>Чеченская Республика</t>
  </si>
  <si>
    <t>город Москва</t>
  </si>
  <si>
    <t>город Санкт-Петербург</t>
  </si>
  <si>
    <t>город Севастополь</t>
  </si>
  <si>
    <t>Нераспредленный резерв</t>
  </si>
  <si>
    <t>Чувашская Республика</t>
  </si>
  <si>
    <t>Необходимая сумма средств на выплату единовремен-ного пособия (руб.) (гр.3 x гр.8 + гр.4 х гр.9 + гр.10)</t>
  </si>
  <si>
    <t>Необходимая сумма средств на выплату ежемесячного пособия (руб.) (гр.13 х гр.17 + гр.13 х гр.18 x 11мес. + гр.19)</t>
  </si>
  <si>
    <t>Расчет потребности в субвенции из федерального бюджета бюджету субъекта Российской Федерации на финансовое обеспечение выплаты единовременного пособия беременной жене военнослужащего, проходящего военную службу по призыву, и ежемесячного пособия беременной жене военнослужащего, проходящего военную службу по призыву, на 2020 год</t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</si>
  <si>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 xml:space="preserve">2019 года                             </t>
    </r>
    <r>
      <rPr>
        <sz val="10"/>
        <color indexed="8"/>
        <rFont val="Times New Roman"/>
        <family val="1"/>
        <charset val="204"/>
      </rPr>
      <t>(гр.5 x гр.7)</t>
    </r>
  </si>
  <si>
    <t>Расчет потребности в субвенции из федерального бюджета бюджету субъекта Российской Федерации на финансовое обеспечение выплаты единовременного пособия беременной жене военнослужащего, проходящего военную службу по призыву, и ежемесячного пособия беременной жене военнослужащего, проходящего военную службу по призыву, на 2021 год</t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</si>
  <si>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 xml:space="preserve">2020 года                             </t>
    </r>
    <r>
      <rPr>
        <sz val="10"/>
        <color indexed="8"/>
        <rFont val="Times New Roman"/>
        <family val="1"/>
        <charset val="204"/>
      </rPr>
      <t>(гр.5 x гр.7)</t>
    </r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</si>
  <si>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 xml:space="preserve">2020 года                             </t>
    </r>
    <r>
      <rPr>
        <sz val="10"/>
        <color indexed="8"/>
        <rFont val="Times New Roman"/>
        <family val="1"/>
        <charset val="204"/>
      </rPr>
      <t>(гр.14 x гр.16)</t>
    </r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</si>
  <si>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>(индексация 3,8%</t>
    </r>
    <r>
      <rPr>
        <sz val="10"/>
        <color indexed="8"/>
        <rFont val="Times New Roman"/>
        <family val="1"/>
        <charset val="204"/>
      </rPr>
      <t>)               (гр.6 x гр.7)</t>
    </r>
  </si>
  <si>
    <r>
      <t>Размер выплаты пособия с учетом районного коэффициента (</t>
    </r>
    <r>
      <rPr>
        <b/>
        <sz val="10"/>
        <color indexed="8"/>
        <rFont val="Times New Roman"/>
        <family val="1"/>
        <charset val="204"/>
      </rPr>
      <t>индексация 3,8%</t>
    </r>
    <r>
      <rPr>
        <sz val="10"/>
        <color indexed="8"/>
        <rFont val="Times New Roman"/>
        <family val="1"/>
        <charset val="204"/>
      </rPr>
      <t>)               (гр.15 x гр.16)</t>
    </r>
  </si>
  <si>
    <t>Код по ОКТМО</t>
  </si>
  <si>
    <r>
      <t xml:space="preserve">Прогнозная численность беременных жен военнослужа-щих (чел.)   </t>
    </r>
    <r>
      <rPr>
        <b/>
        <sz val="10"/>
        <color indexed="8"/>
        <rFont val="Times New Roman"/>
        <family val="1"/>
        <charset val="204"/>
      </rPr>
      <t>Ежi</t>
    </r>
  </si>
  <si>
    <r>
      <t>Районный коэффициент (%)</t>
    </r>
    <r>
      <rPr>
        <b/>
        <sz val="10"/>
        <color indexed="8"/>
        <rFont val="Times New Roman"/>
        <family val="1"/>
        <charset val="204"/>
      </rPr>
      <t xml:space="preserve"> Кi</t>
    </r>
  </si>
  <si>
    <r>
      <t xml:space="preserve">Почтовые расходы и компенсация затрат на осуществление переданных полномочий (не более 1,5%) (рублей) </t>
    </r>
    <r>
      <rPr>
        <b/>
        <sz val="10"/>
        <color indexed="8"/>
        <rFont val="Times New Roman"/>
        <family val="1"/>
        <charset val="204"/>
      </rPr>
      <t>Пр1</t>
    </r>
  </si>
  <si>
    <r>
      <t xml:space="preserve">Прогнозная численность детей военнослужа-щих (чел.) </t>
    </r>
    <r>
      <rPr>
        <b/>
        <sz val="10"/>
        <color indexed="8"/>
        <rFont val="Times New Roman"/>
        <family val="1"/>
        <charset val="204"/>
      </rPr>
      <t>Еpi</t>
    </r>
  </si>
  <si>
    <r>
      <t xml:space="preserve">Районный коэффициент (%) </t>
    </r>
    <r>
      <rPr>
        <b/>
        <sz val="10"/>
        <color indexed="8"/>
        <rFont val="Times New Roman"/>
        <family val="1"/>
        <charset val="204"/>
      </rPr>
      <t>Кi</t>
    </r>
  </si>
  <si>
    <r>
      <t xml:space="preserve">Общий объем средств на предоставле-ние пособий на соответствую-щий год (тыс.руб.)                  (гр.11 + гр.20)                </t>
    </r>
    <r>
      <rPr>
        <b/>
        <sz val="10"/>
        <color indexed="8"/>
        <rFont val="Times New Roman"/>
        <family val="1"/>
        <charset val="204"/>
      </rPr>
      <t>Ci</t>
    </r>
  </si>
  <si>
    <t>Почтовые расходы и компенсация затрат на осуществление переданных полномочий (не более 1,5%) (рублей)                        Пр2</t>
  </si>
  <si>
    <r>
      <t xml:space="preserve">Почтовые расходы и компенсация затрат на осуществление переданных полномочий (не более 1,5%) (рублей) </t>
    </r>
    <r>
      <rPr>
        <b/>
        <sz val="10"/>
        <color indexed="8"/>
        <rFont val="Times New Roman"/>
        <family val="1"/>
        <charset val="204"/>
      </rPr>
      <t>Пр2</t>
    </r>
  </si>
  <si>
    <r>
      <t xml:space="preserve">Общий объем средств на предоставле-ние пособий на соответствую-щий год (тыс.руб.)                    (гр.11 + гр.20) </t>
    </r>
    <r>
      <rPr>
        <b/>
        <sz val="10"/>
        <color indexed="8"/>
        <rFont val="Times New Roman"/>
        <family val="1"/>
        <charset val="204"/>
      </rPr>
      <t>Ci</t>
    </r>
  </si>
  <si>
    <r>
      <t>Почтовые расходы и компенсация затрат на осуществление переданных полномочий (не более 1,5%) (рублей)</t>
    </r>
    <r>
      <rPr>
        <b/>
        <sz val="10"/>
        <color indexed="8"/>
        <rFont val="Times New Roman"/>
        <family val="1"/>
        <charset val="204"/>
      </rPr>
      <t xml:space="preserve"> Пр1</t>
    </r>
  </si>
  <si>
    <r>
      <t>Прогнозная численность детей военнослужа-щих (чел.)</t>
    </r>
    <r>
      <rPr>
        <b/>
        <sz val="10"/>
        <color indexed="8"/>
        <rFont val="Times New Roman"/>
        <family val="1"/>
        <charset val="204"/>
      </rPr>
      <t xml:space="preserve"> Еpi</t>
    </r>
  </si>
  <si>
    <r>
      <t>Размер выплаты на январь (предыдущего</t>
    </r>
    <r>
      <rPr>
        <b/>
        <sz val="10"/>
        <color indexed="8"/>
        <rFont val="Times New Roman"/>
        <family val="1"/>
        <charset val="204"/>
      </rPr>
      <t xml:space="preserve"> 2020 года без индексации</t>
    </r>
    <r>
      <rPr>
        <sz val="10"/>
        <color indexed="8"/>
        <rFont val="Times New Roman"/>
        <family val="1"/>
        <charset val="204"/>
      </rPr>
      <t xml:space="preserve">) </t>
    </r>
    <r>
      <rPr>
        <b/>
        <sz val="10"/>
        <color indexed="8"/>
        <rFont val="Times New Roman"/>
        <family val="1"/>
        <charset val="204"/>
      </rPr>
      <t>Пеж</t>
    </r>
  </si>
  <si>
    <t>Прогнозное количество выплат (шт.)</t>
  </si>
  <si>
    <t>проверка</t>
  </si>
  <si>
    <t>гр 10</t>
  </si>
  <si>
    <t>гр 19</t>
  </si>
  <si>
    <r>
      <t xml:space="preserve">Общий объем средств на предоставле-ние пособий на соответствую-щий год (тыс.руб.) (гр.11 + гр.20) </t>
    </r>
    <r>
      <rPr>
        <b/>
        <sz val="10"/>
        <color indexed="8"/>
        <rFont val="Times New Roman"/>
        <family val="1"/>
        <charset val="204"/>
      </rPr>
      <t>Ci</t>
    </r>
  </si>
  <si>
    <t>Расчет потребности в субвенции из федерального бюджета бюджету субъекта Российской Федерации на финансовое обеспечение выплаты единовременного пособия беременной жене военнослужащего, проходящего военную службу по призыву, и ежемесячного пособия беременной жене военнослужащего, проходящего военную службу по призыву, на 2022 год</t>
  </si>
  <si>
    <r>
      <t>Размер выплаты на январь (предыдущего</t>
    </r>
    <r>
      <rPr>
        <b/>
        <sz val="10"/>
        <color indexed="8"/>
        <rFont val="Times New Roman"/>
        <family val="1"/>
        <charset val="204"/>
      </rPr>
      <t xml:space="preserve"> 2019 года без индексации</t>
    </r>
    <r>
      <rPr>
        <sz val="10"/>
        <color indexed="8"/>
        <rFont val="Times New Roman"/>
        <family val="1"/>
        <charset val="204"/>
      </rPr>
      <t xml:space="preserve">) </t>
    </r>
    <r>
      <rPr>
        <b/>
        <sz val="10"/>
        <color indexed="8"/>
        <rFont val="Times New Roman"/>
        <family val="1"/>
        <charset val="204"/>
      </rPr>
      <t>Пед</t>
    </r>
  </si>
  <si>
    <r>
      <t>Размер выплаты на январь (предыдущего</t>
    </r>
    <r>
      <rPr>
        <b/>
        <sz val="10"/>
        <color indexed="8"/>
        <rFont val="Times New Roman"/>
        <family val="1"/>
        <charset val="204"/>
      </rPr>
      <t xml:space="preserve"> 2020 года без индексации</t>
    </r>
    <r>
      <rPr>
        <sz val="10"/>
        <color indexed="8"/>
        <rFont val="Times New Roman"/>
        <family val="1"/>
        <charset val="204"/>
      </rPr>
      <t>)</t>
    </r>
    <r>
      <rPr>
        <b/>
        <sz val="10"/>
        <color indexed="8"/>
        <rFont val="Times New Roman"/>
        <family val="1"/>
        <charset val="204"/>
      </rPr>
      <t xml:space="preserve"> Пед</t>
    </r>
  </si>
  <si>
    <r>
      <t>Размер выплаты на январь (предыдущего</t>
    </r>
    <r>
      <rPr>
        <b/>
        <sz val="10"/>
        <color indexed="8"/>
        <rFont val="Times New Roman"/>
        <family val="1"/>
        <charset val="204"/>
      </rPr>
      <t xml:space="preserve"> 2021 года без индексации</t>
    </r>
    <r>
      <rPr>
        <sz val="10"/>
        <color indexed="8"/>
        <rFont val="Times New Roman"/>
        <family val="1"/>
        <charset val="204"/>
      </rPr>
      <t xml:space="preserve">) </t>
    </r>
    <r>
      <rPr>
        <b/>
        <sz val="10"/>
        <color indexed="8"/>
        <rFont val="Times New Roman"/>
        <family val="1"/>
        <charset val="204"/>
      </rPr>
      <t>Пед</t>
    </r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</si>
  <si>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 xml:space="preserve">2021 года                             </t>
    </r>
    <r>
      <rPr>
        <sz val="10"/>
        <color indexed="8"/>
        <rFont val="Times New Roman"/>
        <family val="1"/>
        <charset val="204"/>
      </rPr>
      <t>(гр.5 x гр.7)</t>
    </r>
  </si>
  <si>
    <r>
      <t>Размер выплаты на январь (предыдущего</t>
    </r>
    <r>
      <rPr>
        <b/>
        <sz val="10"/>
        <color indexed="8"/>
        <rFont val="Times New Roman"/>
        <family val="1"/>
        <charset val="204"/>
      </rPr>
      <t xml:space="preserve"> 2021 года без индексации</t>
    </r>
    <r>
      <rPr>
        <sz val="10"/>
        <color indexed="8"/>
        <rFont val="Times New Roman"/>
        <family val="1"/>
        <charset val="204"/>
      </rPr>
      <t xml:space="preserve">) </t>
    </r>
    <r>
      <rPr>
        <b/>
        <sz val="10"/>
        <color indexed="8"/>
        <rFont val="Times New Roman"/>
        <family val="1"/>
        <charset val="204"/>
      </rPr>
      <t>Пеж</t>
    </r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</si>
  <si>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 xml:space="preserve">2021года                             </t>
    </r>
    <r>
      <rPr>
        <sz val="10"/>
        <color indexed="8"/>
        <rFont val="Times New Roman"/>
        <family val="1"/>
        <charset val="204"/>
      </rPr>
      <t>(гр.14 x гр.16)</t>
    </r>
  </si>
  <si>
    <r>
      <t>Размер выплаты пособия (</t>
    </r>
    <r>
      <rPr>
        <b/>
        <sz val="10"/>
        <rFont val="Times New Roman"/>
        <family val="1"/>
        <charset val="204"/>
      </rPr>
      <t>индексация 3,8%</t>
    </r>
    <r>
      <rPr>
        <sz val="10"/>
        <rFont val="Times New Roman"/>
        <family val="1"/>
        <charset val="204"/>
      </rPr>
      <t>)</t>
    </r>
    <r>
      <rPr>
        <b/>
        <sz val="10"/>
        <rFont val="Times New Roman"/>
        <family val="1"/>
        <charset val="204"/>
      </rPr>
      <t xml:space="preserve"> Пед</t>
    </r>
  </si>
  <si>
    <r>
      <t>Размер выплаты пособия (</t>
    </r>
    <r>
      <rPr>
        <b/>
        <sz val="10"/>
        <rFont val="Times New Roman"/>
        <family val="1"/>
        <charset val="204"/>
      </rPr>
      <t>индексация на 3,8%</t>
    </r>
    <r>
      <rPr>
        <sz val="10"/>
        <rFont val="Times New Roman"/>
        <family val="1"/>
        <charset val="204"/>
      </rPr>
      <t xml:space="preserve">)                 </t>
    </r>
    <r>
      <rPr>
        <b/>
        <sz val="10"/>
        <rFont val="Times New Roman"/>
        <family val="1"/>
        <charset val="204"/>
      </rPr>
      <t>Пеж</t>
    </r>
  </si>
  <si>
    <r>
      <t>Размер выплаты на январь (предыдущего</t>
    </r>
    <r>
      <rPr>
        <b/>
        <sz val="10"/>
        <color indexed="8"/>
        <rFont val="Times New Roman"/>
        <family val="1"/>
        <charset val="204"/>
      </rPr>
      <t xml:space="preserve"> 2019 года без индексации</t>
    </r>
    <r>
      <rPr>
        <sz val="10"/>
        <color indexed="8"/>
        <rFont val="Times New Roman"/>
        <family val="1"/>
        <charset val="204"/>
      </rPr>
      <t xml:space="preserve">) </t>
    </r>
    <r>
      <rPr>
        <b/>
        <sz val="10"/>
        <color indexed="8"/>
        <rFont val="Times New Roman"/>
        <family val="1"/>
        <charset val="204"/>
      </rPr>
      <t>Пеж</t>
    </r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</si>
  <si>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 xml:space="preserve">2019 года                             </t>
    </r>
    <r>
      <rPr>
        <sz val="10"/>
        <color indexed="8"/>
        <rFont val="Times New Roman"/>
        <family val="1"/>
        <charset val="204"/>
      </rPr>
      <t>(гр.14 x гр.16)</t>
    </r>
  </si>
  <si>
    <r>
      <t>Размер выплаты пособия (</t>
    </r>
    <r>
      <rPr>
        <b/>
        <sz val="10"/>
        <rFont val="Times New Roman"/>
        <family val="1"/>
        <charset val="204"/>
      </rPr>
      <t>индексация 4,0%</t>
    </r>
    <r>
      <rPr>
        <sz val="10"/>
        <rFont val="Times New Roman"/>
        <family val="1"/>
        <charset val="204"/>
      </rPr>
      <t>)</t>
    </r>
    <r>
      <rPr>
        <b/>
        <sz val="10"/>
        <rFont val="Times New Roman"/>
        <family val="1"/>
        <charset val="204"/>
      </rPr>
      <t xml:space="preserve"> Пед</t>
    </r>
  </si>
  <si>
    <r>
      <t xml:space="preserve">Размер выплаты пособия с учетом районного коэффициента </t>
    </r>
    <r>
      <rPr>
        <b/>
        <sz val="10"/>
        <color indexed="8"/>
        <rFont val="Times New Roman"/>
        <family val="1"/>
        <charset val="204"/>
      </rPr>
      <t>(индексация 4,0%</t>
    </r>
    <r>
      <rPr>
        <sz val="10"/>
        <color indexed="8"/>
        <rFont val="Times New Roman"/>
        <family val="1"/>
        <charset val="204"/>
      </rPr>
      <t>)               (гр.6 x гр.7)</t>
    </r>
  </si>
  <si>
    <r>
      <t>Размер выплаты пособия (</t>
    </r>
    <r>
      <rPr>
        <b/>
        <sz val="10"/>
        <rFont val="Times New Roman"/>
        <family val="1"/>
        <charset val="204"/>
      </rPr>
      <t>индексация на 4,0%</t>
    </r>
    <r>
      <rPr>
        <sz val="10"/>
        <rFont val="Times New Roman"/>
        <family val="1"/>
        <charset val="204"/>
      </rPr>
      <t xml:space="preserve">) </t>
    </r>
    <r>
      <rPr>
        <b/>
        <sz val="10"/>
        <rFont val="Times New Roman"/>
        <family val="1"/>
        <charset val="204"/>
      </rPr>
      <t>Пеж</t>
    </r>
  </si>
  <si>
    <r>
      <t>Размер выплаты пособия с учетом районного коэффициента (</t>
    </r>
    <r>
      <rPr>
        <b/>
        <sz val="10"/>
        <color indexed="8"/>
        <rFont val="Times New Roman"/>
        <family val="1"/>
        <charset val="204"/>
      </rPr>
      <t>индексация 4,0%</t>
    </r>
    <r>
      <rPr>
        <sz val="10"/>
        <color indexed="8"/>
        <rFont val="Times New Roman"/>
        <family val="1"/>
        <charset val="204"/>
      </rPr>
      <t>)               (гр.15 x гр.16)</t>
    </r>
  </si>
  <si>
    <r>
      <t>Размер выплаты пособия (</t>
    </r>
    <r>
      <rPr>
        <b/>
        <sz val="10"/>
        <rFont val="Times New Roman"/>
        <family val="1"/>
        <charset val="204"/>
      </rPr>
      <t>индексация 4,0%</t>
    </r>
    <r>
      <rPr>
        <sz val="10"/>
        <rFont val="Times New Roman"/>
        <family val="1"/>
        <charset val="204"/>
      </rPr>
      <t xml:space="preserve">) </t>
    </r>
    <r>
      <rPr>
        <b/>
        <sz val="10"/>
        <rFont val="Times New Roman"/>
        <family val="1"/>
        <charset val="204"/>
      </rPr>
      <t xml:space="preserve"> Пед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</si>
</sst>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General_)"/>
    <numFmt numFmtId="166" formatCode="#,##0.0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9" fillId="0" borderId="0"/>
    <xf numFmtId="0" fontId="1" fillId="0" borderId="0"/>
  </cellStyleXfs>
  <cellXfs count="66">
    <xf numFmtId="0" fontId="0" fillId="0" borderId="0" xfId="0"/>
    <xf numFmtId="0" fontId="20" fillId="0" borderId="11" xfId="42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left" vertical="center" wrapText="1"/>
    </xf>
    <xf numFmtId="3" fontId="21" fillId="0" borderId="11" xfId="0" applyNumberFormat="1" applyFont="1" applyBorder="1" applyAlignment="1">
      <alignment horizontal="right" vertical="center"/>
    </xf>
    <xf numFmtId="4" fontId="21" fillId="0" borderId="11" xfId="0" applyNumberFormat="1" applyFont="1" applyBorder="1" applyAlignment="1">
      <alignment horizontal="right" vertical="center"/>
    </xf>
    <xf numFmtId="164" fontId="21" fillId="0" borderId="11" xfId="0" applyNumberFormat="1" applyFont="1" applyBorder="1" applyAlignment="1">
      <alignment horizontal="right" vertical="center"/>
    </xf>
    <xf numFmtId="3" fontId="21" fillId="33" borderId="11" xfId="0" applyNumberFormat="1" applyFont="1" applyFill="1" applyBorder="1" applyAlignment="1">
      <alignment horizontal="right" vertical="center"/>
    </xf>
    <xf numFmtId="4" fontId="21" fillId="33" borderId="11" xfId="0" applyNumberFormat="1" applyFont="1" applyFill="1" applyBorder="1" applyAlignment="1">
      <alignment horizontal="right" vertical="center"/>
    </xf>
    <xf numFmtId="0" fontId="0" fillId="33" borderId="0" xfId="0" applyFill="1"/>
    <xf numFmtId="4" fontId="20" fillId="34" borderId="11" xfId="0" applyNumberFormat="1" applyFont="1" applyFill="1" applyBorder="1" applyAlignment="1">
      <alignment horizontal="right" vertical="center"/>
    </xf>
    <xf numFmtId="4" fontId="21" fillId="34" borderId="11" xfId="0" applyNumberFormat="1" applyFont="1" applyFill="1" applyBorder="1" applyAlignment="1">
      <alignment horizontal="right" vertical="center"/>
    </xf>
    <xf numFmtId="0" fontId="0" fillId="34" borderId="0" xfId="0" applyFill="1"/>
    <xf numFmtId="0" fontId="23" fillId="33" borderId="11" xfId="0" applyFont="1" applyFill="1" applyBorder="1" applyAlignment="1">
      <alignment horizontal="left" vertical="center" wrapText="1"/>
    </xf>
    <xf numFmtId="165" fontId="24" fillId="33" borderId="11" xfId="0" applyNumberFormat="1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0" fillId="0" borderId="0" xfId="0" applyFill="1"/>
    <xf numFmtId="0" fontId="21" fillId="33" borderId="11" xfId="42" applyFont="1" applyFill="1" applyBorder="1" applyAlignment="1">
      <alignment horizontal="center" vertical="center" wrapText="1"/>
    </xf>
    <xf numFmtId="166" fontId="20" fillId="33" borderId="11" xfId="0" applyNumberFormat="1" applyFont="1" applyFill="1" applyBorder="1" applyAlignment="1">
      <alignment horizontal="right" vertical="center"/>
    </xf>
    <xf numFmtId="0" fontId="21" fillId="34" borderId="11" xfId="42" applyFont="1" applyFill="1" applyBorder="1" applyAlignment="1">
      <alignment horizontal="center" vertical="center" wrapText="1"/>
    </xf>
    <xf numFmtId="0" fontId="20" fillId="34" borderId="11" xfId="42" applyFont="1" applyFill="1" applyBorder="1" applyAlignment="1">
      <alignment horizontal="left" vertical="center" wrapText="1"/>
    </xf>
    <xf numFmtId="3" fontId="20" fillId="34" borderId="11" xfId="0" applyNumberFormat="1" applyFont="1" applyFill="1" applyBorder="1" applyAlignment="1">
      <alignment horizontal="right" vertical="center"/>
    </xf>
    <xf numFmtId="164" fontId="20" fillId="34" borderId="11" xfId="0" applyNumberFormat="1" applyFont="1" applyFill="1" applyBorder="1" applyAlignment="1">
      <alignment horizontal="right" vertical="center"/>
    </xf>
    <xf numFmtId="166" fontId="0" fillId="0" borderId="0" xfId="0" applyNumberFormat="1"/>
    <xf numFmtId="4" fontId="0" fillId="0" borderId="0" xfId="0" applyNumberFormat="1"/>
    <xf numFmtId="166" fontId="20" fillId="35" borderId="11" xfId="0" applyNumberFormat="1" applyFont="1" applyFill="1" applyBorder="1" applyAlignment="1">
      <alignment horizontal="right" vertical="center"/>
    </xf>
    <xf numFmtId="166" fontId="26" fillId="35" borderId="11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vertical="center"/>
    </xf>
    <xf numFmtId="4" fontId="0" fillId="33" borderId="0" xfId="0" applyNumberFormat="1" applyFill="1"/>
    <xf numFmtId="0" fontId="2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166" fontId="2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 wrapText="1"/>
    </xf>
    <xf numFmtId="0" fontId="20" fillId="33" borderId="0" xfId="42" applyFont="1" applyFill="1" applyBorder="1" applyAlignment="1">
      <alignment horizontal="center" vertical="top" wrapText="1"/>
    </xf>
    <xf numFmtId="0" fontId="21" fillId="35" borderId="0" xfId="0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top" wrapText="1"/>
    </xf>
    <xf numFmtId="166" fontId="20" fillId="35" borderId="0" xfId="0" applyNumberFormat="1" applyFont="1" applyFill="1" applyBorder="1" applyAlignment="1">
      <alignment horizontal="right" vertical="center"/>
    </xf>
    <xf numFmtId="166" fontId="26" fillId="35" borderId="0" xfId="0" applyNumberFormat="1" applyFont="1" applyFill="1" applyBorder="1" applyAlignment="1">
      <alignment horizontal="right" vertical="center"/>
    </xf>
    <xf numFmtId="0" fontId="21" fillId="33" borderId="11" xfId="42" applyFont="1" applyFill="1" applyBorder="1" applyAlignment="1">
      <alignment horizontal="left" vertical="center" wrapText="1"/>
    </xf>
    <xf numFmtId="164" fontId="21" fillId="33" borderId="11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center" vertical="center" wrapText="1"/>
    </xf>
    <xf numFmtId="166" fontId="26" fillId="33" borderId="0" xfId="0" applyNumberFormat="1" applyFont="1" applyFill="1" applyBorder="1" applyAlignment="1">
      <alignment horizontal="right" vertical="center"/>
    </xf>
    <xf numFmtId="166" fontId="0" fillId="33" borderId="0" xfId="0" applyNumberFormat="1" applyFill="1"/>
    <xf numFmtId="0" fontId="22" fillId="0" borderId="10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4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6"/>
  <sheetViews>
    <sheetView tabSelected="1" view="pageBreakPreview" zoomScale="82" zoomScaleNormal="86" zoomScaleSheetLayoutView="82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X1" sqref="X1:AK1048576"/>
    </sheetView>
  </sheetViews>
  <sheetFormatPr defaultRowHeight="15" x14ac:dyDescent="0.25"/>
  <cols>
    <col min="1" max="1" width="3.7109375" customWidth="1"/>
    <col min="2" max="2" width="26.85546875" customWidth="1"/>
    <col min="3" max="3" width="10" customWidth="1"/>
    <col min="4" max="4" width="8.140625" customWidth="1"/>
    <col min="5" max="5" width="6.5703125" customWidth="1"/>
    <col min="6" max="6" width="8.28515625" customWidth="1"/>
    <col min="7" max="7" width="10.85546875" customWidth="1"/>
    <col min="8" max="8" width="11.42578125" customWidth="1"/>
    <col min="9" max="9" width="7.7109375" customWidth="1"/>
    <col min="10" max="10" width="10.5703125" customWidth="1"/>
    <col min="11" max="11" width="11.5703125" customWidth="1"/>
    <col min="12" max="12" width="11.28515625" customWidth="1"/>
    <col min="13" max="13" width="14.85546875" style="13" customWidth="1"/>
    <col min="14" max="14" width="8.42578125" customWidth="1"/>
    <col min="15" max="15" width="7.28515625" customWidth="1"/>
    <col min="16" max="16" width="9.85546875" customWidth="1"/>
    <col min="17" max="17" width="9.7109375" customWidth="1"/>
    <col min="18" max="18" width="5.85546875" customWidth="1"/>
    <col min="19" max="19" width="10.28515625" customWidth="1"/>
    <col min="20" max="20" width="11.5703125" customWidth="1"/>
    <col min="21" max="21" width="12.140625" customWidth="1"/>
    <col min="22" max="22" width="17.7109375" style="10" customWidth="1"/>
    <col min="23" max="23" width="15.42578125" style="10" customWidth="1"/>
  </cols>
  <sheetData>
    <row r="1" spans="1:23" ht="60.75" customHeight="1" x14ac:dyDescent="0.25">
      <c r="A1" s="52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30.75" customHeight="1" x14ac:dyDescent="0.25">
      <c r="A2" s="53" t="s">
        <v>0</v>
      </c>
      <c r="B2" s="53" t="s">
        <v>1</v>
      </c>
      <c r="C2" s="55" t="s">
        <v>104</v>
      </c>
      <c r="D2" s="55" t="s">
        <v>105</v>
      </c>
      <c r="E2" s="57" t="s">
        <v>2</v>
      </c>
      <c r="F2" s="58"/>
      <c r="G2" s="57" t="s">
        <v>3</v>
      </c>
      <c r="H2" s="59"/>
      <c r="I2" s="59"/>
      <c r="J2" s="59"/>
      <c r="K2" s="58"/>
      <c r="L2" s="55" t="s">
        <v>107</v>
      </c>
      <c r="M2" s="60" t="s">
        <v>95</v>
      </c>
      <c r="N2" s="55" t="s">
        <v>108</v>
      </c>
      <c r="O2" s="55" t="s">
        <v>117</v>
      </c>
      <c r="P2" s="57" t="s">
        <v>4</v>
      </c>
      <c r="Q2" s="59"/>
      <c r="R2" s="59"/>
      <c r="S2" s="59"/>
      <c r="T2" s="58"/>
      <c r="U2" s="62" t="s">
        <v>111</v>
      </c>
      <c r="V2" s="60" t="s">
        <v>96</v>
      </c>
      <c r="W2" s="64" t="s">
        <v>110</v>
      </c>
    </row>
    <row r="3" spans="1:23" ht="147.75" customHeight="1" x14ac:dyDescent="0.25">
      <c r="A3" s="54"/>
      <c r="B3" s="54"/>
      <c r="C3" s="56"/>
      <c r="D3" s="56"/>
      <c r="E3" s="28" t="s">
        <v>5</v>
      </c>
      <c r="F3" s="28" t="s">
        <v>6</v>
      </c>
      <c r="G3" s="28" t="s">
        <v>123</v>
      </c>
      <c r="H3" s="29" t="s">
        <v>129</v>
      </c>
      <c r="I3" s="28" t="s">
        <v>106</v>
      </c>
      <c r="J3" s="28" t="s">
        <v>98</v>
      </c>
      <c r="K3" s="33" t="s">
        <v>102</v>
      </c>
      <c r="L3" s="56"/>
      <c r="M3" s="61"/>
      <c r="N3" s="56"/>
      <c r="O3" s="56"/>
      <c r="P3" s="28" t="s">
        <v>131</v>
      </c>
      <c r="Q3" s="29" t="s">
        <v>130</v>
      </c>
      <c r="R3" s="28" t="s">
        <v>109</v>
      </c>
      <c r="S3" s="28" t="s">
        <v>132</v>
      </c>
      <c r="T3" s="33" t="s">
        <v>103</v>
      </c>
      <c r="U3" s="63"/>
      <c r="V3" s="61"/>
      <c r="W3" s="65"/>
    </row>
    <row r="4" spans="1:23" ht="15" customHeight="1" x14ac:dyDescent="0.25">
      <c r="A4" s="1"/>
      <c r="B4" s="1"/>
      <c r="C4" s="1">
        <v>1</v>
      </c>
      <c r="D4" s="2">
        <v>2</v>
      </c>
      <c r="E4" s="2">
        <v>3</v>
      </c>
      <c r="F4" s="2">
        <v>4</v>
      </c>
      <c r="G4" s="1">
        <v>5</v>
      </c>
      <c r="H4" s="2">
        <v>6</v>
      </c>
      <c r="I4" s="2">
        <v>7</v>
      </c>
      <c r="J4" s="2">
        <v>8</v>
      </c>
      <c r="K4" s="1">
        <v>9</v>
      </c>
      <c r="L4" s="2">
        <v>10</v>
      </c>
      <c r="M4" s="2">
        <v>11</v>
      </c>
      <c r="N4" s="2">
        <v>12</v>
      </c>
      <c r="O4" s="1">
        <v>13</v>
      </c>
      <c r="P4" s="2">
        <v>14</v>
      </c>
      <c r="Q4" s="2">
        <v>15</v>
      </c>
      <c r="R4" s="2">
        <v>16</v>
      </c>
      <c r="S4" s="1">
        <v>17</v>
      </c>
      <c r="T4" s="2">
        <v>18</v>
      </c>
      <c r="U4" s="2">
        <v>19</v>
      </c>
      <c r="V4" s="2">
        <v>20</v>
      </c>
      <c r="W4" s="1">
        <v>21</v>
      </c>
    </row>
    <row r="5" spans="1:23" ht="26.25" customHeight="1" x14ac:dyDescent="0.25">
      <c r="A5" s="20"/>
      <c r="B5" s="21" t="s">
        <v>7</v>
      </c>
      <c r="C5" s="21"/>
      <c r="D5" s="22">
        <f>SUM(D6:D91)</f>
        <v>1998</v>
      </c>
      <c r="E5" s="22">
        <f t="shared" ref="E5:F5" si="0">SUM(E6:E91)</f>
        <v>222</v>
      </c>
      <c r="F5" s="22">
        <f t="shared" si="0"/>
        <v>1776</v>
      </c>
      <c r="G5" s="11"/>
      <c r="H5" s="11"/>
      <c r="I5" s="23"/>
      <c r="J5" s="23"/>
      <c r="K5" s="11"/>
      <c r="L5" s="11">
        <f>SUM(L6:L91)</f>
        <v>342260.55</v>
      </c>
      <c r="M5" s="11">
        <f>SUM(M6:M91)</f>
        <v>64190532.500000022</v>
      </c>
      <c r="N5" s="22">
        <f>SUM(N6:N91)</f>
        <v>4418</v>
      </c>
      <c r="O5" s="22">
        <f>SUM(O6:O91)</f>
        <v>4511</v>
      </c>
      <c r="P5" s="11"/>
      <c r="Q5" s="11"/>
      <c r="R5" s="23"/>
      <c r="S5" s="23"/>
      <c r="T5" s="11"/>
      <c r="U5" s="11">
        <f>SUM(U6:U91)</f>
        <v>3609121.01</v>
      </c>
      <c r="V5" s="11">
        <f>SUM(V6:V91)</f>
        <v>763771333.19999957</v>
      </c>
      <c r="W5" s="26">
        <f>SUM(W6:W92)</f>
        <v>869359.09000000008</v>
      </c>
    </row>
    <row r="6" spans="1:23" x14ac:dyDescent="0.25">
      <c r="A6" s="18">
        <v>1</v>
      </c>
      <c r="B6" s="4" t="s">
        <v>35</v>
      </c>
      <c r="C6" s="30">
        <v>79000000</v>
      </c>
      <c r="D6" s="5">
        <f>E6+F6</f>
        <v>4</v>
      </c>
      <c r="E6" s="5">
        <v>0</v>
      </c>
      <c r="F6" s="5">
        <v>4</v>
      </c>
      <c r="G6" s="6">
        <v>27680.97</v>
      </c>
      <c r="H6" s="9">
        <f>G6*1.038</f>
        <v>28732.846860000001</v>
      </c>
      <c r="I6" s="7">
        <v>1</v>
      </c>
      <c r="J6" s="6">
        <f>G6*I6</f>
        <v>27680.97</v>
      </c>
      <c r="K6" s="6">
        <f t="shared" ref="K6:K65" si="1">H6*I6</f>
        <v>28732.846860000001</v>
      </c>
      <c r="L6" s="6">
        <v>396.51</v>
      </c>
      <c r="M6" s="12">
        <f>ROUND((E6*J6+F6*K6+L6),1)</f>
        <v>115327.9</v>
      </c>
      <c r="N6" s="5">
        <v>15</v>
      </c>
      <c r="O6" s="5">
        <v>16</v>
      </c>
      <c r="P6" s="6">
        <v>11863.27</v>
      </c>
      <c r="Q6" s="9">
        <f>P6*1.038</f>
        <v>12314.074260000001</v>
      </c>
      <c r="R6" s="7">
        <v>1</v>
      </c>
      <c r="S6" s="6">
        <f>P6*R6</f>
        <v>11863.27</v>
      </c>
      <c r="T6" s="6">
        <f>Q6*R6</f>
        <v>12314.074260000001</v>
      </c>
      <c r="U6" s="6">
        <v>11215.65</v>
      </c>
      <c r="V6" s="12">
        <f>ROUND(O6*S6+O6*T6*11+U6,1)</f>
        <v>2368305</v>
      </c>
      <c r="W6" s="27">
        <f>ROUND(((M6+V6)/1000),1)</f>
        <v>2483.6</v>
      </c>
    </row>
    <row r="7" spans="1:23" x14ac:dyDescent="0.25">
      <c r="A7" s="18">
        <v>2</v>
      </c>
      <c r="B7" s="4" t="s">
        <v>64</v>
      </c>
      <c r="C7" s="30">
        <v>84000000</v>
      </c>
      <c r="D7" s="5">
        <f>E7+F7</f>
        <v>9</v>
      </c>
      <c r="E7" s="5">
        <v>2</v>
      </c>
      <c r="F7" s="5">
        <v>7</v>
      </c>
      <c r="G7" s="6">
        <v>27680.97</v>
      </c>
      <c r="H7" s="9">
        <f t="shared" ref="H7:H70" si="2">G7*1.038</f>
        <v>28732.846860000001</v>
      </c>
      <c r="I7" s="7">
        <v>1.4</v>
      </c>
      <c r="J7" s="6">
        <f t="shared" ref="J7:J70" si="3">G7*I7</f>
        <v>38753.358</v>
      </c>
      <c r="K7" s="6">
        <f t="shared" si="1"/>
        <v>40225.985604000001</v>
      </c>
      <c r="L7" s="6">
        <v>4782.9399999999996</v>
      </c>
      <c r="M7" s="12">
        <f t="shared" ref="M7:M70" si="4">ROUND((E7*J7+F7*K7+L7),1)</f>
        <v>363871.6</v>
      </c>
      <c r="N7" s="5">
        <v>28</v>
      </c>
      <c r="O7" s="5">
        <v>30</v>
      </c>
      <c r="P7" s="6">
        <v>11863.27</v>
      </c>
      <c r="Q7" s="9">
        <f t="shared" ref="Q7:Q70" si="5">P7*1.038</f>
        <v>12314.074260000001</v>
      </c>
      <c r="R7" s="7">
        <v>1.4</v>
      </c>
      <c r="S7" s="6">
        <f t="shared" ref="S7:S70" si="6">P7*R7</f>
        <v>16608.578000000001</v>
      </c>
      <c r="T7" s="6">
        <f>Q7*R7</f>
        <v>17239.703964</v>
      </c>
      <c r="U7" s="6">
        <v>84823.039999999994</v>
      </c>
      <c r="V7" s="12">
        <f t="shared" ref="V7:V70" si="7">ROUND(O7*S7+O7*T7*11+U7,1)</f>
        <v>6272182.7000000002</v>
      </c>
      <c r="W7" s="27">
        <f>ROUND(((M7+V7)/1000),1)</f>
        <v>6636.1</v>
      </c>
    </row>
    <row r="8" spans="1:23" x14ac:dyDescent="0.25">
      <c r="A8" s="18">
        <v>3</v>
      </c>
      <c r="B8" s="4" t="s">
        <v>46</v>
      </c>
      <c r="C8" s="30">
        <v>80000000</v>
      </c>
      <c r="D8" s="5">
        <f t="shared" ref="D8:D71" si="8">E8+F8</f>
        <v>45</v>
      </c>
      <c r="E8" s="5">
        <v>4</v>
      </c>
      <c r="F8" s="5">
        <v>41</v>
      </c>
      <c r="G8" s="6">
        <v>27680.97</v>
      </c>
      <c r="H8" s="9">
        <f t="shared" si="2"/>
        <v>28732.846860000001</v>
      </c>
      <c r="I8" s="7">
        <v>1.1499999999999999</v>
      </c>
      <c r="J8" s="6">
        <f t="shared" si="3"/>
        <v>31833.1155</v>
      </c>
      <c r="K8" s="6">
        <f t="shared" si="1"/>
        <v>33042.773888999996</v>
      </c>
      <c r="L8" s="6">
        <v>0</v>
      </c>
      <c r="M8" s="12">
        <f t="shared" si="4"/>
        <v>1482086.2</v>
      </c>
      <c r="N8" s="5">
        <v>114</v>
      </c>
      <c r="O8" s="5">
        <v>115</v>
      </c>
      <c r="P8" s="6">
        <v>11863.27</v>
      </c>
      <c r="Q8" s="9">
        <f t="shared" si="5"/>
        <v>12314.074260000001</v>
      </c>
      <c r="R8" s="7">
        <v>1.1499999999999999</v>
      </c>
      <c r="S8" s="6">
        <f t="shared" si="6"/>
        <v>13642.7605</v>
      </c>
      <c r="T8" s="6">
        <f>Q8*R8</f>
        <v>14161.185399</v>
      </c>
      <c r="U8" s="6">
        <v>0</v>
      </c>
      <c r="V8" s="12">
        <f t="shared" si="7"/>
        <v>19482817</v>
      </c>
      <c r="W8" s="27">
        <f t="shared" ref="W8:W71" si="9">ROUND(((M8+V8)/1000),1)</f>
        <v>20964.900000000001</v>
      </c>
    </row>
    <row r="9" spans="1:23" x14ac:dyDescent="0.25">
      <c r="A9" s="18">
        <v>4</v>
      </c>
      <c r="B9" s="4" t="s">
        <v>65</v>
      </c>
      <c r="C9" s="30">
        <v>81000000</v>
      </c>
      <c r="D9" s="5">
        <f t="shared" si="8"/>
        <v>21</v>
      </c>
      <c r="E9" s="5">
        <v>1</v>
      </c>
      <c r="F9" s="5">
        <v>20</v>
      </c>
      <c r="G9" s="6">
        <v>27680.97</v>
      </c>
      <c r="H9" s="9">
        <f t="shared" si="2"/>
        <v>28732.846860000001</v>
      </c>
      <c r="I9" s="7">
        <v>1.21</v>
      </c>
      <c r="J9" s="6">
        <f t="shared" si="3"/>
        <v>33493.973700000002</v>
      </c>
      <c r="K9" s="6">
        <f t="shared" si="1"/>
        <v>34766.7447006</v>
      </c>
      <c r="L9" s="6">
        <v>0</v>
      </c>
      <c r="M9" s="12">
        <f t="shared" si="4"/>
        <v>728828.9</v>
      </c>
      <c r="N9" s="5">
        <v>80</v>
      </c>
      <c r="O9" s="5">
        <v>81</v>
      </c>
      <c r="P9" s="6">
        <v>11863.27</v>
      </c>
      <c r="Q9" s="9">
        <f t="shared" si="5"/>
        <v>12314.074260000001</v>
      </c>
      <c r="R9" s="7">
        <v>1.21</v>
      </c>
      <c r="S9" s="6">
        <f t="shared" si="6"/>
        <v>14354.556700000001</v>
      </c>
      <c r="T9" s="6">
        <f t="shared" ref="T9:T68" si="10">Q9*R9</f>
        <v>14900.029854600001</v>
      </c>
      <c r="U9" s="6">
        <v>0</v>
      </c>
      <c r="V9" s="12">
        <f t="shared" si="7"/>
        <v>14438645.699999999</v>
      </c>
      <c r="W9" s="27">
        <f t="shared" si="9"/>
        <v>15167.5</v>
      </c>
    </row>
    <row r="10" spans="1:23" x14ac:dyDescent="0.25">
      <c r="A10" s="18">
        <v>5</v>
      </c>
      <c r="B10" s="4" t="s">
        <v>42</v>
      </c>
      <c r="C10" s="30">
        <v>82000000</v>
      </c>
      <c r="D10" s="5">
        <f t="shared" si="8"/>
        <v>34</v>
      </c>
      <c r="E10" s="5">
        <v>5</v>
      </c>
      <c r="F10" s="5">
        <v>29</v>
      </c>
      <c r="G10" s="6">
        <v>27680.97</v>
      </c>
      <c r="H10" s="9">
        <f t="shared" si="2"/>
        <v>28732.846860000001</v>
      </c>
      <c r="I10" s="7">
        <v>1</v>
      </c>
      <c r="J10" s="6">
        <f t="shared" si="3"/>
        <v>27680.97</v>
      </c>
      <c r="K10" s="6">
        <f t="shared" si="1"/>
        <v>28732.846860000001</v>
      </c>
      <c r="L10" s="6">
        <v>5000</v>
      </c>
      <c r="M10" s="12">
        <f t="shared" si="4"/>
        <v>976657.4</v>
      </c>
      <c r="N10" s="5">
        <v>52</v>
      </c>
      <c r="O10" s="5">
        <v>53</v>
      </c>
      <c r="P10" s="6">
        <v>11863.27</v>
      </c>
      <c r="Q10" s="9">
        <f t="shared" si="5"/>
        <v>12314.074260000001</v>
      </c>
      <c r="R10" s="7">
        <v>1</v>
      </c>
      <c r="S10" s="6">
        <f t="shared" si="6"/>
        <v>11863.27</v>
      </c>
      <c r="T10" s="6">
        <f t="shared" si="10"/>
        <v>12314.074260000001</v>
      </c>
      <c r="U10" s="6">
        <v>10000</v>
      </c>
      <c r="V10" s="12">
        <f t="shared" si="7"/>
        <v>7817858.5999999996</v>
      </c>
      <c r="W10" s="27">
        <f t="shared" si="9"/>
        <v>8794.5</v>
      </c>
    </row>
    <row r="11" spans="1:23" x14ac:dyDescent="0.25">
      <c r="A11" s="18">
        <v>6</v>
      </c>
      <c r="B11" s="4" t="s">
        <v>43</v>
      </c>
      <c r="C11" s="30">
        <v>26000000</v>
      </c>
      <c r="D11" s="5">
        <f t="shared" si="8"/>
        <v>7</v>
      </c>
      <c r="E11" s="5">
        <v>1</v>
      </c>
      <c r="F11" s="5">
        <v>6</v>
      </c>
      <c r="G11" s="6">
        <v>27680.97</v>
      </c>
      <c r="H11" s="9">
        <f t="shared" si="2"/>
        <v>28732.846860000001</v>
      </c>
      <c r="I11" s="7">
        <v>1</v>
      </c>
      <c r="J11" s="6">
        <f t="shared" si="3"/>
        <v>27680.97</v>
      </c>
      <c r="K11" s="6">
        <f t="shared" si="1"/>
        <v>28732.846860000001</v>
      </c>
      <c r="L11" s="6">
        <v>3001.17</v>
      </c>
      <c r="M11" s="12">
        <f t="shared" si="4"/>
        <v>203079.2</v>
      </c>
      <c r="N11" s="5">
        <v>5</v>
      </c>
      <c r="O11" s="5">
        <v>6</v>
      </c>
      <c r="P11" s="6">
        <v>11863.27</v>
      </c>
      <c r="Q11" s="9">
        <f t="shared" si="5"/>
        <v>12314.074260000001</v>
      </c>
      <c r="R11" s="7">
        <v>1</v>
      </c>
      <c r="S11" s="6">
        <f t="shared" si="6"/>
        <v>11863.27</v>
      </c>
      <c r="T11" s="6">
        <f t="shared" si="10"/>
        <v>12314.074260000001</v>
      </c>
      <c r="U11" s="6">
        <v>11048.86</v>
      </c>
      <c r="V11" s="12">
        <f t="shared" si="7"/>
        <v>894957.4</v>
      </c>
      <c r="W11" s="27">
        <f t="shared" si="9"/>
        <v>1098</v>
      </c>
    </row>
    <row r="12" spans="1:23" ht="25.5" customHeight="1" x14ac:dyDescent="0.25">
      <c r="A12" s="18">
        <v>7</v>
      </c>
      <c r="B12" s="4" t="s">
        <v>86</v>
      </c>
      <c r="C12" s="30">
        <v>83000000</v>
      </c>
      <c r="D12" s="5">
        <f t="shared" si="8"/>
        <v>4</v>
      </c>
      <c r="E12" s="5">
        <v>1</v>
      </c>
      <c r="F12" s="5">
        <v>3</v>
      </c>
      <c r="G12" s="6">
        <v>27680.97</v>
      </c>
      <c r="H12" s="9">
        <f t="shared" si="2"/>
        <v>28732.846860000001</v>
      </c>
      <c r="I12" s="7">
        <v>1</v>
      </c>
      <c r="J12" s="6">
        <f t="shared" si="3"/>
        <v>27680.97</v>
      </c>
      <c r="K12" s="6">
        <f t="shared" si="1"/>
        <v>28732.846860000001</v>
      </c>
      <c r="L12" s="6">
        <v>1708.19</v>
      </c>
      <c r="M12" s="12">
        <f t="shared" si="4"/>
        <v>115587.7</v>
      </c>
      <c r="N12" s="5">
        <v>10</v>
      </c>
      <c r="O12" s="5">
        <v>11</v>
      </c>
      <c r="P12" s="6">
        <v>11863.27</v>
      </c>
      <c r="Q12" s="9">
        <f t="shared" si="5"/>
        <v>12314.074260000001</v>
      </c>
      <c r="R12" s="7">
        <v>1</v>
      </c>
      <c r="S12" s="6">
        <f t="shared" si="6"/>
        <v>11863.27</v>
      </c>
      <c r="T12" s="6">
        <f t="shared" si="10"/>
        <v>12314.074260000001</v>
      </c>
      <c r="U12" s="6">
        <v>22097.71</v>
      </c>
      <c r="V12" s="12">
        <f t="shared" si="7"/>
        <v>1642596.7</v>
      </c>
      <c r="W12" s="27">
        <f t="shared" si="9"/>
        <v>1758.2</v>
      </c>
    </row>
    <row r="13" spans="1:23" x14ac:dyDescent="0.25">
      <c r="A13" s="18">
        <v>8</v>
      </c>
      <c r="B13" s="4" t="s">
        <v>36</v>
      </c>
      <c r="C13" s="30">
        <v>85000000</v>
      </c>
      <c r="D13" s="5">
        <f t="shared" si="8"/>
        <v>8</v>
      </c>
      <c r="E13" s="5">
        <v>1</v>
      </c>
      <c r="F13" s="5">
        <v>7</v>
      </c>
      <c r="G13" s="6">
        <v>27680.97</v>
      </c>
      <c r="H13" s="9">
        <f t="shared" si="2"/>
        <v>28732.846860000001</v>
      </c>
      <c r="I13" s="7">
        <v>1.2</v>
      </c>
      <c r="J13" s="6">
        <f t="shared" si="3"/>
        <v>33217.163999999997</v>
      </c>
      <c r="K13" s="6">
        <f t="shared" si="1"/>
        <v>34479.416232000003</v>
      </c>
      <c r="L13" s="6">
        <v>0</v>
      </c>
      <c r="M13" s="12">
        <f t="shared" si="4"/>
        <v>274573.09999999998</v>
      </c>
      <c r="N13" s="5">
        <v>14</v>
      </c>
      <c r="O13" s="5">
        <v>15</v>
      </c>
      <c r="P13" s="6">
        <v>11863.27</v>
      </c>
      <c r="Q13" s="9">
        <f t="shared" si="5"/>
        <v>12314.074260000001</v>
      </c>
      <c r="R13" s="7">
        <v>1.2</v>
      </c>
      <c r="S13" s="6">
        <f t="shared" si="6"/>
        <v>14235.924000000001</v>
      </c>
      <c r="T13" s="6">
        <f t="shared" si="10"/>
        <v>14776.889112000001</v>
      </c>
      <c r="U13" s="6">
        <v>5000</v>
      </c>
      <c r="V13" s="12">
        <f t="shared" si="7"/>
        <v>2656725.6</v>
      </c>
      <c r="W13" s="27">
        <f t="shared" si="9"/>
        <v>2931.3</v>
      </c>
    </row>
    <row r="14" spans="1:23" s="10" customFormat="1" ht="27.75" customHeight="1" x14ac:dyDescent="0.25">
      <c r="A14" s="18">
        <v>9</v>
      </c>
      <c r="B14" s="4" t="s">
        <v>87</v>
      </c>
      <c r="C14" s="30">
        <v>91000000</v>
      </c>
      <c r="D14" s="5">
        <f t="shared" si="8"/>
        <v>6</v>
      </c>
      <c r="E14" s="5">
        <v>1</v>
      </c>
      <c r="F14" s="5">
        <v>5</v>
      </c>
      <c r="G14" s="6">
        <v>27680.97</v>
      </c>
      <c r="H14" s="9">
        <f t="shared" si="2"/>
        <v>28732.846860000001</v>
      </c>
      <c r="I14" s="7">
        <v>1</v>
      </c>
      <c r="J14" s="6">
        <f t="shared" si="3"/>
        <v>27680.97</v>
      </c>
      <c r="K14" s="6">
        <f t="shared" si="1"/>
        <v>28732.846860000001</v>
      </c>
      <c r="L14" s="6">
        <v>0</v>
      </c>
      <c r="M14" s="12">
        <f t="shared" si="4"/>
        <v>171345.2</v>
      </c>
      <c r="N14" s="5">
        <v>4</v>
      </c>
      <c r="O14" s="5">
        <v>5</v>
      </c>
      <c r="P14" s="6">
        <v>11863.27</v>
      </c>
      <c r="Q14" s="9">
        <f t="shared" si="5"/>
        <v>12314.074260000001</v>
      </c>
      <c r="R14" s="7">
        <v>1</v>
      </c>
      <c r="S14" s="6">
        <f t="shared" si="6"/>
        <v>11863.27</v>
      </c>
      <c r="T14" s="6">
        <f t="shared" si="10"/>
        <v>12314.074260000001</v>
      </c>
      <c r="U14" s="6">
        <v>0</v>
      </c>
      <c r="V14" s="12">
        <f t="shared" si="7"/>
        <v>736590.4</v>
      </c>
      <c r="W14" s="27">
        <f t="shared" si="9"/>
        <v>907.9</v>
      </c>
    </row>
    <row r="15" spans="1:23" x14ac:dyDescent="0.25">
      <c r="A15" s="18">
        <v>10</v>
      </c>
      <c r="B15" s="4" t="s">
        <v>25</v>
      </c>
      <c r="C15" s="30">
        <v>86000000</v>
      </c>
      <c r="D15" s="5">
        <f t="shared" si="8"/>
        <v>11</v>
      </c>
      <c r="E15" s="5">
        <v>3</v>
      </c>
      <c r="F15" s="5">
        <v>8</v>
      </c>
      <c r="G15" s="6">
        <v>27680.97</v>
      </c>
      <c r="H15" s="9">
        <f t="shared" si="2"/>
        <v>28732.846860000001</v>
      </c>
      <c r="I15" s="7">
        <v>1.2070000000000001</v>
      </c>
      <c r="J15" s="6">
        <f t="shared" si="3"/>
        <v>33410.930790000006</v>
      </c>
      <c r="K15" s="6">
        <f t="shared" si="1"/>
        <v>34680.546160020007</v>
      </c>
      <c r="L15" s="6">
        <v>0</v>
      </c>
      <c r="M15" s="12">
        <f t="shared" si="4"/>
        <v>377677.2</v>
      </c>
      <c r="N15" s="5">
        <v>17</v>
      </c>
      <c r="O15" s="5">
        <v>18</v>
      </c>
      <c r="P15" s="6">
        <v>11863.27</v>
      </c>
      <c r="Q15" s="9">
        <f t="shared" si="5"/>
        <v>12314.074260000001</v>
      </c>
      <c r="R15" s="7">
        <v>1.2070000000000001</v>
      </c>
      <c r="S15" s="6">
        <f t="shared" si="6"/>
        <v>14318.966890000002</v>
      </c>
      <c r="T15" s="6">
        <f t="shared" si="10"/>
        <v>14863.087631820003</v>
      </c>
      <c r="U15" s="6">
        <v>2550</v>
      </c>
      <c r="V15" s="12">
        <f t="shared" si="7"/>
        <v>3203182.8</v>
      </c>
      <c r="W15" s="27">
        <f t="shared" si="9"/>
        <v>3580.9</v>
      </c>
    </row>
    <row r="16" spans="1:23" x14ac:dyDescent="0.25">
      <c r="A16" s="18">
        <v>11</v>
      </c>
      <c r="B16" s="4" t="s">
        <v>26</v>
      </c>
      <c r="C16" s="30">
        <v>87000000</v>
      </c>
      <c r="D16" s="5">
        <f t="shared" si="8"/>
        <v>39</v>
      </c>
      <c r="E16" s="5">
        <v>0</v>
      </c>
      <c r="F16" s="5">
        <v>39</v>
      </c>
      <c r="G16" s="6">
        <v>27680.97</v>
      </c>
      <c r="H16" s="9">
        <f t="shared" si="2"/>
        <v>28732.846860000001</v>
      </c>
      <c r="I16" s="7">
        <v>1.3</v>
      </c>
      <c r="J16" s="6">
        <f t="shared" si="3"/>
        <v>35985.261000000006</v>
      </c>
      <c r="K16" s="6">
        <f t="shared" si="1"/>
        <v>37352.700918000002</v>
      </c>
      <c r="L16" s="6">
        <v>0</v>
      </c>
      <c r="M16" s="12">
        <f t="shared" si="4"/>
        <v>1456755.3</v>
      </c>
      <c r="N16" s="5">
        <v>49</v>
      </c>
      <c r="O16" s="5">
        <v>50</v>
      </c>
      <c r="P16" s="6">
        <v>11863.27</v>
      </c>
      <c r="Q16" s="9">
        <f t="shared" si="5"/>
        <v>12314.074260000001</v>
      </c>
      <c r="R16" s="7">
        <v>1.3</v>
      </c>
      <c r="S16" s="6">
        <f t="shared" si="6"/>
        <v>15422.251</v>
      </c>
      <c r="T16" s="6">
        <f t="shared" si="10"/>
        <v>16008.296538000002</v>
      </c>
      <c r="U16" s="6">
        <v>9500</v>
      </c>
      <c r="V16" s="12">
        <f t="shared" si="7"/>
        <v>9585175.5999999996</v>
      </c>
      <c r="W16" s="27">
        <f t="shared" si="9"/>
        <v>11041.9</v>
      </c>
    </row>
    <row r="17" spans="1:23" x14ac:dyDescent="0.25">
      <c r="A17" s="18">
        <v>12</v>
      </c>
      <c r="B17" s="4" t="s">
        <v>38</v>
      </c>
      <c r="C17" s="30">
        <v>67000000</v>
      </c>
      <c r="D17" s="5">
        <f t="shared" si="8"/>
        <v>44</v>
      </c>
      <c r="E17" s="5">
        <v>5</v>
      </c>
      <c r="F17" s="5">
        <v>39</v>
      </c>
      <c r="G17" s="6">
        <v>27680.97</v>
      </c>
      <c r="H17" s="9">
        <f t="shared" si="2"/>
        <v>28732.846860000001</v>
      </c>
      <c r="I17" s="7">
        <v>1</v>
      </c>
      <c r="J17" s="6">
        <f t="shared" si="3"/>
        <v>27680.97</v>
      </c>
      <c r="K17" s="6">
        <f t="shared" si="1"/>
        <v>28732.846860000001</v>
      </c>
      <c r="L17" s="6">
        <v>0</v>
      </c>
      <c r="M17" s="12">
        <f t="shared" si="4"/>
        <v>1258985.8999999999</v>
      </c>
      <c r="N17" s="5">
        <v>121</v>
      </c>
      <c r="O17" s="5">
        <v>122</v>
      </c>
      <c r="P17" s="6">
        <v>11863.27</v>
      </c>
      <c r="Q17" s="9">
        <f t="shared" si="5"/>
        <v>12314.074260000001</v>
      </c>
      <c r="R17" s="7">
        <v>1</v>
      </c>
      <c r="S17" s="6">
        <f t="shared" si="6"/>
        <v>11863.27</v>
      </c>
      <c r="T17" s="6">
        <f t="shared" si="10"/>
        <v>12314.074260000001</v>
      </c>
      <c r="U17" s="6">
        <v>0</v>
      </c>
      <c r="V17" s="12">
        <f t="shared" si="7"/>
        <v>17972806.600000001</v>
      </c>
      <c r="W17" s="27">
        <f t="shared" si="9"/>
        <v>19231.8</v>
      </c>
    </row>
    <row r="18" spans="1:23" x14ac:dyDescent="0.25">
      <c r="A18" s="18">
        <v>13</v>
      </c>
      <c r="B18" s="4" t="s">
        <v>47</v>
      </c>
      <c r="C18" s="30">
        <v>88000000</v>
      </c>
      <c r="D18" s="5">
        <f t="shared" si="8"/>
        <v>19</v>
      </c>
      <c r="E18" s="5">
        <v>3</v>
      </c>
      <c r="F18" s="5">
        <v>16</v>
      </c>
      <c r="G18" s="6">
        <v>27680.97</v>
      </c>
      <c r="H18" s="9">
        <f t="shared" si="2"/>
        <v>28732.846860000001</v>
      </c>
      <c r="I18" s="7">
        <v>1</v>
      </c>
      <c r="J18" s="6">
        <f t="shared" si="3"/>
        <v>27680.97</v>
      </c>
      <c r="K18" s="6">
        <f t="shared" si="1"/>
        <v>28732.846860000001</v>
      </c>
      <c r="L18" s="6">
        <v>8141.53</v>
      </c>
      <c r="M18" s="12">
        <f t="shared" si="4"/>
        <v>550910</v>
      </c>
      <c r="N18" s="5">
        <v>22</v>
      </c>
      <c r="O18" s="5">
        <v>23</v>
      </c>
      <c r="P18" s="6">
        <v>11863.27</v>
      </c>
      <c r="Q18" s="9">
        <f t="shared" si="5"/>
        <v>12314.074260000001</v>
      </c>
      <c r="R18" s="7">
        <v>1</v>
      </c>
      <c r="S18" s="6">
        <f t="shared" si="6"/>
        <v>11863.27</v>
      </c>
      <c r="T18" s="6">
        <f t="shared" si="10"/>
        <v>12314.074260000001</v>
      </c>
      <c r="U18" s="6">
        <v>48614.97</v>
      </c>
      <c r="V18" s="12">
        <f t="shared" si="7"/>
        <v>3436931</v>
      </c>
      <c r="W18" s="27">
        <f t="shared" si="9"/>
        <v>3987.8</v>
      </c>
    </row>
    <row r="19" spans="1:23" x14ac:dyDescent="0.25">
      <c r="A19" s="18">
        <v>14</v>
      </c>
      <c r="B19" s="4" t="s">
        <v>48</v>
      </c>
      <c r="C19" s="30">
        <v>89000000</v>
      </c>
      <c r="D19" s="5">
        <f t="shared" si="8"/>
        <v>23</v>
      </c>
      <c r="E19" s="5">
        <v>4</v>
      </c>
      <c r="F19" s="5">
        <v>19</v>
      </c>
      <c r="G19" s="6">
        <v>27680.97</v>
      </c>
      <c r="H19" s="9">
        <f t="shared" si="2"/>
        <v>28732.846860000001</v>
      </c>
      <c r="I19" s="7">
        <v>1</v>
      </c>
      <c r="J19" s="6">
        <f t="shared" si="3"/>
        <v>27680.97</v>
      </c>
      <c r="K19" s="6">
        <f t="shared" si="1"/>
        <v>28732.846860000001</v>
      </c>
      <c r="L19" s="6">
        <v>0</v>
      </c>
      <c r="M19" s="12">
        <f t="shared" si="4"/>
        <v>656648</v>
      </c>
      <c r="N19" s="5">
        <v>30</v>
      </c>
      <c r="O19" s="5">
        <v>31</v>
      </c>
      <c r="P19" s="6">
        <v>11863.27</v>
      </c>
      <c r="Q19" s="9">
        <f t="shared" si="5"/>
        <v>12314.074260000001</v>
      </c>
      <c r="R19" s="48">
        <v>1</v>
      </c>
      <c r="S19" s="9">
        <f t="shared" si="6"/>
        <v>11863.27</v>
      </c>
      <c r="T19" s="6">
        <f t="shared" si="10"/>
        <v>12314.074260000001</v>
      </c>
      <c r="U19" s="6">
        <v>0</v>
      </c>
      <c r="V19" s="12">
        <f t="shared" si="7"/>
        <v>4566860.7</v>
      </c>
      <c r="W19" s="27">
        <f t="shared" si="9"/>
        <v>5223.5</v>
      </c>
    </row>
    <row r="20" spans="1:23" x14ac:dyDescent="0.25">
      <c r="A20" s="18">
        <v>15</v>
      </c>
      <c r="B20" s="47" t="s">
        <v>76</v>
      </c>
      <c r="C20" s="30">
        <v>98000000</v>
      </c>
      <c r="D20" s="8">
        <f t="shared" si="8"/>
        <v>21</v>
      </c>
      <c r="E20" s="8">
        <v>0</v>
      </c>
      <c r="F20" s="8">
        <v>21</v>
      </c>
      <c r="G20" s="9">
        <v>27680.97</v>
      </c>
      <c r="H20" s="9">
        <f t="shared" si="2"/>
        <v>28732.846860000001</v>
      </c>
      <c r="I20" s="48">
        <v>1.46</v>
      </c>
      <c r="J20" s="9">
        <f t="shared" si="3"/>
        <v>40414.216200000003</v>
      </c>
      <c r="K20" s="9">
        <f t="shared" si="1"/>
        <v>41949.956415599998</v>
      </c>
      <c r="L20" s="6">
        <f>12498.79-5746.46</f>
        <v>6752.3300000000008</v>
      </c>
      <c r="M20" s="12">
        <f t="shared" si="4"/>
        <v>887701.4</v>
      </c>
      <c r="N20" s="5">
        <v>128</v>
      </c>
      <c r="O20" s="5">
        <v>129</v>
      </c>
      <c r="P20" s="6">
        <v>11863.27</v>
      </c>
      <c r="Q20" s="9">
        <f t="shared" si="5"/>
        <v>12314.074260000001</v>
      </c>
      <c r="R20" s="48">
        <v>1.46</v>
      </c>
      <c r="S20" s="9">
        <f t="shared" si="6"/>
        <v>17320.374200000002</v>
      </c>
      <c r="T20" s="6">
        <f t="shared" si="10"/>
        <v>17978.5484196</v>
      </c>
      <c r="U20" s="6">
        <v>406509.53</v>
      </c>
      <c r="V20" s="12">
        <f t="shared" si="7"/>
        <v>28152398</v>
      </c>
      <c r="W20" s="27">
        <f t="shared" si="9"/>
        <v>29040.1</v>
      </c>
    </row>
    <row r="21" spans="1:23" ht="25.5" x14ac:dyDescent="0.25">
      <c r="A21" s="18">
        <v>16</v>
      </c>
      <c r="B21" s="47" t="s">
        <v>44</v>
      </c>
      <c r="C21" s="30">
        <v>90000000</v>
      </c>
      <c r="D21" s="8">
        <f t="shared" si="8"/>
        <v>5</v>
      </c>
      <c r="E21" s="8">
        <v>1</v>
      </c>
      <c r="F21" s="8">
        <v>4</v>
      </c>
      <c r="G21" s="9">
        <v>27680.97</v>
      </c>
      <c r="H21" s="9">
        <f t="shared" si="2"/>
        <v>28732.846860000001</v>
      </c>
      <c r="I21" s="48">
        <v>1</v>
      </c>
      <c r="J21" s="9">
        <f t="shared" si="3"/>
        <v>27680.97</v>
      </c>
      <c r="K21" s="9">
        <f t="shared" si="1"/>
        <v>28732.846860000001</v>
      </c>
      <c r="L21" s="6">
        <v>2139.19</v>
      </c>
      <c r="M21" s="12">
        <f t="shared" si="4"/>
        <v>144751.5</v>
      </c>
      <c r="N21" s="5">
        <v>8</v>
      </c>
      <c r="O21" s="5">
        <v>9</v>
      </c>
      <c r="P21" s="6">
        <v>11863.27</v>
      </c>
      <c r="Q21" s="9">
        <f t="shared" si="5"/>
        <v>12314.074260000001</v>
      </c>
      <c r="R21" s="48">
        <v>1</v>
      </c>
      <c r="S21" s="9">
        <f t="shared" si="6"/>
        <v>11863.27</v>
      </c>
      <c r="T21" s="6">
        <f t="shared" si="10"/>
        <v>12314.074260000001</v>
      </c>
      <c r="U21" s="6">
        <v>17678.169999999998</v>
      </c>
      <c r="V21" s="12">
        <f t="shared" si="7"/>
        <v>1343541</v>
      </c>
      <c r="W21" s="27">
        <f t="shared" si="9"/>
        <v>1488.3</v>
      </c>
    </row>
    <row r="22" spans="1:23" x14ac:dyDescent="0.25">
      <c r="A22" s="18">
        <v>17</v>
      </c>
      <c r="B22" s="47" t="s">
        <v>49</v>
      </c>
      <c r="C22" s="30">
        <v>92000000</v>
      </c>
      <c r="D22" s="8">
        <f t="shared" si="8"/>
        <v>31</v>
      </c>
      <c r="E22" s="8">
        <v>3</v>
      </c>
      <c r="F22" s="8">
        <v>28</v>
      </c>
      <c r="G22" s="9">
        <v>27680.97</v>
      </c>
      <c r="H22" s="9">
        <f t="shared" si="2"/>
        <v>28732.846860000001</v>
      </c>
      <c r="I22" s="48">
        <v>1</v>
      </c>
      <c r="J22" s="9">
        <f t="shared" si="3"/>
        <v>27680.97</v>
      </c>
      <c r="K22" s="9">
        <f t="shared" si="1"/>
        <v>28732.846860000001</v>
      </c>
      <c r="L22" s="6">
        <v>12451.45</v>
      </c>
      <c r="M22" s="12">
        <f t="shared" si="4"/>
        <v>900014.1</v>
      </c>
      <c r="N22" s="5">
        <v>70</v>
      </c>
      <c r="O22" s="5">
        <v>71</v>
      </c>
      <c r="P22" s="6">
        <v>11863.27</v>
      </c>
      <c r="Q22" s="9">
        <f t="shared" si="5"/>
        <v>12314.074260000001</v>
      </c>
      <c r="R22" s="48">
        <v>1</v>
      </c>
      <c r="S22" s="9">
        <f t="shared" si="6"/>
        <v>11863.27</v>
      </c>
      <c r="T22" s="6">
        <f t="shared" si="10"/>
        <v>12314.074260000001</v>
      </c>
      <c r="U22" s="6">
        <v>154683.99</v>
      </c>
      <c r="V22" s="12">
        <f t="shared" si="7"/>
        <v>10614268.199999999</v>
      </c>
      <c r="W22" s="27">
        <f t="shared" si="9"/>
        <v>11514.3</v>
      </c>
    </row>
    <row r="23" spans="1:23" x14ac:dyDescent="0.25">
      <c r="A23" s="18">
        <v>18</v>
      </c>
      <c r="B23" s="47" t="s">
        <v>66</v>
      </c>
      <c r="C23" s="30">
        <v>93000000</v>
      </c>
      <c r="D23" s="8">
        <f t="shared" si="8"/>
        <v>12</v>
      </c>
      <c r="E23" s="8">
        <v>2</v>
      </c>
      <c r="F23" s="8">
        <v>10</v>
      </c>
      <c r="G23" s="9">
        <v>27680.97</v>
      </c>
      <c r="H23" s="9">
        <f t="shared" si="2"/>
        <v>28732.846860000001</v>
      </c>
      <c r="I23" s="48">
        <v>1.4</v>
      </c>
      <c r="J23" s="9">
        <f t="shared" si="3"/>
        <v>38753.358</v>
      </c>
      <c r="K23" s="9">
        <f t="shared" si="1"/>
        <v>40225.985604000001</v>
      </c>
      <c r="L23" s="6">
        <v>0</v>
      </c>
      <c r="M23" s="12">
        <f t="shared" si="4"/>
        <v>479766.6</v>
      </c>
      <c r="N23" s="5">
        <v>212</v>
      </c>
      <c r="O23" s="5">
        <v>213</v>
      </c>
      <c r="P23" s="6">
        <v>11863.27</v>
      </c>
      <c r="Q23" s="9">
        <f t="shared" si="5"/>
        <v>12314.074260000001</v>
      </c>
      <c r="R23" s="48">
        <v>1.4</v>
      </c>
      <c r="S23" s="9">
        <f t="shared" si="6"/>
        <v>16608.578000000001</v>
      </c>
      <c r="T23" s="6">
        <f t="shared" si="10"/>
        <v>17239.703964</v>
      </c>
      <c r="U23" s="6">
        <v>0</v>
      </c>
      <c r="V23" s="12">
        <f t="shared" si="7"/>
        <v>43930253.5</v>
      </c>
      <c r="W23" s="27">
        <f t="shared" si="9"/>
        <v>44410</v>
      </c>
    </row>
    <row r="24" spans="1:23" x14ac:dyDescent="0.25">
      <c r="A24" s="18">
        <v>19</v>
      </c>
      <c r="B24" s="47" t="s">
        <v>88</v>
      </c>
      <c r="C24" s="30">
        <v>94000000</v>
      </c>
      <c r="D24" s="8">
        <f t="shared" si="8"/>
        <v>29</v>
      </c>
      <c r="E24" s="8">
        <v>5</v>
      </c>
      <c r="F24" s="8">
        <v>24</v>
      </c>
      <c r="G24" s="9">
        <v>27680.97</v>
      </c>
      <c r="H24" s="9">
        <f t="shared" si="2"/>
        <v>28732.846860000001</v>
      </c>
      <c r="I24" s="48">
        <v>1.1499999999999999</v>
      </c>
      <c r="J24" s="9">
        <f t="shared" si="3"/>
        <v>31833.1155</v>
      </c>
      <c r="K24" s="9">
        <f t="shared" si="1"/>
        <v>33042.773888999996</v>
      </c>
      <c r="L24" s="6">
        <v>1486.93</v>
      </c>
      <c r="M24" s="12">
        <f t="shared" si="4"/>
        <v>953679.1</v>
      </c>
      <c r="N24" s="5">
        <v>72</v>
      </c>
      <c r="O24" s="5">
        <v>73</v>
      </c>
      <c r="P24" s="6">
        <v>11863.27</v>
      </c>
      <c r="Q24" s="9">
        <f t="shared" si="5"/>
        <v>12314.074260000001</v>
      </c>
      <c r="R24" s="48">
        <v>1.1499999999999999</v>
      </c>
      <c r="S24" s="9">
        <f t="shared" si="6"/>
        <v>13642.7605</v>
      </c>
      <c r="T24" s="6">
        <f t="shared" si="10"/>
        <v>14161.185399</v>
      </c>
      <c r="U24" s="6">
        <v>4248.3500000000004</v>
      </c>
      <c r="V24" s="12">
        <f t="shared" si="7"/>
        <v>12371601.699999999</v>
      </c>
      <c r="W24" s="27">
        <f t="shared" si="9"/>
        <v>13325.3</v>
      </c>
    </row>
    <row r="25" spans="1:23" x14ac:dyDescent="0.25">
      <c r="A25" s="18">
        <v>20</v>
      </c>
      <c r="B25" s="47" t="s">
        <v>67</v>
      </c>
      <c r="C25" s="30">
        <v>95000000</v>
      </c>
      <c r="D25" s="8">
        <f t="shared" si="8"/>
        <v>19</v>
      </c>
      <c r="E25" s="8">
        <v>6</v>
      </c>
      <c r="F25" s="8">
        <v>13</v>
      </c>
      <c r="G25" s="9">
        <v>27680.97</v>
      </c>
      <c r="H25" s="9">
        <f t="shared" si="2"/>
        <v>28732.846860000001</v>
      </c>
      <c r="I25" s="48">
        <v>1.3</v>
      </c>
      <c r="J25" s="9">
        <f t="shared" si="3"/>
        <v>35985.261000000006</v>
      </c>
      <c r="K25" s="9">
        <f t="shared" si="1"/>
        <v>37352.700918000002</v>
      </c>
      <c r="L25" s="6">
        <v>0</v>
      </c>
      <c r="M25" s="12">
        <f t="shared" si="4"/>
        <v>701496.7</v>
      </c>
      <c r="N25" s="5">
        <v>37</v>
      </c>
      <c r="O25" s="5">
        <v>38</v>
      </c>
      <c r="P25" s="6">
        <v>11863.27</v>
      </c>
      <c r="Q25" s="9">
        <f t="shared" si="5"/>
        <v>12314.074260000001</v>
      </c>
      <c r="R25" s="48">
        <v>1.3</v>
      </c>
      <c r="S25" s="9">
        <f t="shared" si="6"/>
        <v>15422.251</v>
      </c>
      <c r="T25" s="6">
        <f t="shared" si="10"/>
        <v>16008.296538000002</v>
      </c>
      <c r="U25" s="6">
        <v>0</v>
      </c>
      <c r="V25" s="12">
        <f t="shared" si="7"/>
        <v>7277513.5</v>
      </c>
      <c r="W25" s="27">
        <f t="shared" si="9"/>
        <v>7979</v>
      </c>
    </row>
    <row r="26" spans="1:23" x14ac:dyDescent="0.25">
      <c r="A26" s="18">
        <v>21</v>
      </c>
      <c r="B26" s="47" t="s">
        <v>89</v>
      </c>
      <c r="C26" s="30">
        <v>96000000</v>
      </c>
      <c r="D26" s="8">
        <f t="shared" si="8"/>
        <v>15</v>
      </c>
      <c r="E26" s="8">
        <v>5</v>
      </c>
      <c r="F26" s="8">
        <v>10</v>
      </c>
      <c r="G26" s="9">
        <v>27680.97</v>
      </c>
      <c r="H26" s="9">
        <f t="shared" si="2"/>
        <v>28732.846860000001</v>
      </c>
      <c r="I26" s="48">
        <v>1</v>
      </c>
      <c r="J26" s="9">
        <f t="shared" si="3"/>
        <v>27680.97</v>
      </c>
      <c r="K26" s="9">
        <f t="shared" si="1"/>
        <v>28732.846860000001</v>
      </c>
      <c r="L26" s="6">
        <v>5955.01</v>
      </c>
      <c r="M26" s="12">
        <f t="shared" si="4"/>
        <v>431688.3</v>
      </c>
      <c r="N26" s="5">
        <v>25</v>
      </c>
      <c r="O26" s="5">
        <v>26</v>
      </c>
      <c r="P26" s="6">
        <v>11863.27</v>
      </c>
      <c r="Q26" s="9">
        <f t="shared" si="5"/>
        <v>12314.074260000001</v>
      </c>
      <c r="R26" s="48">
        <v>1</v>
      </c>
      <c r="S26" s="9">
        <f t="shared" si="6"/>
        <v>11863.27</v>
      </c>
      <c r="T26" s="6">
        <f t="shared" si="10"/>
        <v>12314.074260000001</v>
      </c>
      <c r="U26" s="6">
        <v>57244.28</v>
      </c>
      <c r="V26" s="12">
        <f t="shared" si="7"/>
        <v>3887514.5</v>
      </c>
      <c r="W26" s="27">
        <f t="shared" si="9"/>
        <v>4319.2</v>
      </c>
    </row>
    <row r="27" spans="1:23" x14ac:dyDescent="0.25">
      <c r="A27" s="18">
        <v>22</v>
      </c>
      <c r="B27" s="47" t="s">
        <v>94</v>
      </c>
      <c r="C27" s="30">
        <v>97000000</v>
      </c>
      <c r="D27" s="8">
        <f t="shared" si="8"/>
        <v>9</v>
      </c>
      <c r="E27" s="8">
        <v>1</v>
      </c>
      <c r="F27" s="8">
        <v>8</v>
      </c>
      <c r="G27" s="9">
        <v>27680.97</v>
      </c>
      <c r="H27" s="9">
        <f t="shared" si="2"/>
        <v>28732.846860000001</v>
      </c>
      <c r="I27" s="48">
        <v>1</v>
      </c>
      <c r="J27" s="9">
        <f t="shared" si="3"/>
        <v>27680.97</v>
      </c>
      <c r="K27" s="9">
        <f t="shared" si="1"/>
        <v>28732.846860000001</v>
      </c>
      <c r="L27" s="6">
        <v>0</v>
      </c>
      <c r="M27" s="12">
        <f t="shared" si="4"/>
        <v>257543.7</v>
      </c>
      <c r="N27" s="5">
        <v>22</v>
      </c>
      <c r="O27" s="5">
        <v>23</v>
      </c>
      <c r="P27" s="6">
        <v>11863.27</v>
      </c>
      <c r="Q27" s="9">
        <f t="shared" si="5"/>
        <v>12314.074260000001</v>
      </c>
      <c r="R27" s="48">
        <v>1</v>
      </c>
      <c r="S27" s="9">
        <f t="shared" si="6"/>
        <v>11863.27</v>
      </c>
      <c r="T27" s="6">
        <f t="shared" si="10"/>
        <v>12314.074260000001</v>
      </c>
      <c r="U27" s="6">
        <v>1</v>
      </c>
      <c r="V27" s="12">
        <f t="shared" si="7"/>
        <v>3388317</v>
      </c>
      <c r="W27" s="27">
        <f t="shared" si="9"/>
        <v>3645.9</v>
      </c>
    </row>
    <row r="28" spans="1:23" x14ac:dyDescent="0.25">
      <c r="A28" s="18">
        <v>23</v>
      </c>
      <c r="B28" s="47" t="s">
        <v>68</v>
      </c>
      <c r="C28" s="30">
        <v>1000000</v>
      </c>
      <c r="D28" s="8">
        <f t="shared" si="8"/>
        <v>31</v>
      </c>
      <c r="E28" s="8">
        <v>5</v>
      </c>
      <c r="F28" s="8">
        <v>26</v>
      </c>
      <c r="G28" s="9">
        <v>27680.97</v>
      </c>
      <c r="H28" s="9">
        <f t="shared" si="2"/>
        <v>28732.846860000001</v>
      </c>
      <c r="I28" s="48">
        <v>1.2</v>
      </c>
      <c r="J28" s="9">
        <f t="shared" si="3"/>
        <v>33217.163999999997</v>
      </c>
      <c r="K28" s="9">
        <f t="shared" si="1"/>
        <v>34479.416232000003</v>
      </c>
      <c r="L28" s="6">
        <v>15938.26</v>
      </c>
      <c r="M28" s="12">
        <f t="shared" si="4"/>
        <v>1078488.8999999999</v>
      </c>
      <c r="N28" s="5">
        <v>101</v>
      </c>
      <c r="O28" s="5">
        <v>102</v>
      </c>
      <c r="P28" s="6">
        <v>11863.27</v>
      </c>
      <c r="Q28" s="9">
        <f t="shared" si="5"/>
        <v>12314.074260000001</v>
      </c>
      <c r="R28" s="48">
        <v>1.2</v>
      </c>
      <c r="S28" s="9">
        <f t="shared" si="6"/>
        <v>14235.924000000001</v>
      </c>
      <c r="T28" s="6">
        <f t="shared" si="10"/>
        <v>14776.889112000001</v>
      </c>
      <c r="U28" s="6">
        <v>267824.28000000003</v>
      </c>
      <c r="V28" s="12">
        <f t="shared" si="7"/>
        <v>18299558.100000001</v>
      </c>
      <c r="W28" s="27">
        <f t="shared" si="9"/>
        <v>19378</v>
      </c>
    </row>
    <row r="29" spans="1:23" x14ac:dyDescent="0.25">
      <c r="A29" s="18">
        <v>24</v>
      </c>
      <c r="B29" s="47" t="s">
        <v>69</v>
      </c>
      <c r="C29" s="30">
        <v>76000000</v>
      </c>
      <c r="D29" s="8">
        <f t="shared" si="8"/>
        <v>32</v>
      </c>
      <c r="E29" s="8">
        <v>2</v>
      </c>
      <c r="F29" s="8">
        <v>30</v>
      </c>
      <c r="G29" s="9">
        <v>27680.97</v>
      </c>
      <c r="H29" s="9">
        <f t="shared" si="2"/>
        <v>28732.846860000001</v>
      </c>
      <c r="I29" s="48">
        <v>1.24</v>
      </c>
      <c r="J29" s="9">
        <f t="shared" si="3"/>
        <v>34324.402800000003</v>
      </c>
      <c r="K29" s="9">
        <f t="shared" si="1"/>
        <v>35628.730106399998</v>
      </c>
      <c r="L29" s="6">
        <v>7842.44</v>
      </c>
      <c r="M29" s="12">
        <f t="shared" si="4"/>
        <v>1145353.1000000001</v>
      </c>
      <c r="N29" s="5">
        <v>101</v>
      </c>
      <c r="O29" s="5">
        <v>102</v>
      </c>
      <c r="P29" s="6">
        <v>11863.27</v>
      </c>
      <c r="Q29" s="9">
        <f t="shared" si="5"/>
        <v>12314.074260000001</v>
      </c>
      <c r="R29" s="48">
        <v>1.24</v>
      </c>
      <c r="S29" s="9">
        <f t="shared" si="6"/>
        <v>14710.454800000001</v>
      </c>
      <c r="T29" s="6">
        <f t="shared" si="10"/>
        <v>15269.452082400001</v>
      </c>
      <c r="U29" s="6">
        <v>38909.65</v>
      </c>
      <c r="V29" s="12">
        <f t="shared" si="7"/>
        <v>18671701.300000001</v>
      </c>
      <c r="W29" s="27">
        <f t="shared" si="9"/>
        <v>19817.099999999999</v>
      </c>
    </row>
    <row r="30" spans="1:23" ht="18" customHeight="1" x14ac:dyDescent="0.25">
      <c r="A30" s="18">
        <v>25</v>
      </c>
      <c r="B30" s="47" t="s">
        <v>77</v>
      </c>
      <c r="C30" s="30">
        <v>30000000</v>
      </c>
      <c r="D30" s="8">
        <f t="shared" si="8"/>
        <v>15</v>
      </c>
      <c r="E30" s="8">
        <v>8</v>
      </c>
      <c r="F30" s="8">
        <v>7</v>
      </c>
      <c r="G30" s="9">
        <v>27680.97</v>
      </c>
      <c r="H30" s="9">
        <f t="shared" si="2"/>
        <v>28732.846860000001</v>
      </c>
      <c r="I30" s="48">
        <v>1.6</v>
      </c>
      <c r="J30" s="9">
        <f t="shared" si="3"/>
        <v>44289.552000000003</v>
      </c>
      <c r="K30" s="9">
        <f t="shared" si="1"/>
        <v>45972.554976000007</v>
      </c>
      <c r="L30" s="6">
        <v>2000</v>
      </c>
      <c r="M30" s="12">
        <f t="shared" si="4"/>
        <v>678124.3</v>
      </c>
      <c r="N30" s="5">
        <v>13</v>
      </c>
      <c r="O30" s="5">
        <v>14</v>
      </c>
      <c r="P30" s="6">
        <v>11863.27</v>
      </c>
      <c r="Q30" s="9">
        <f t="shared" si="5"/>
        <v>12314.074260000001</v>
      </c>
      <c r="R30" s="48">
        <v>1.6</v>
      </c>
      <c r="S30" s="9">
        <f t="shared" si="6"/>
        <v>18981.232</v>
      </c>
      <c r="T30" s="6">
        <f t="shared" si="10"/>
        <v>19702.518816000003</v>
      </c>
      <c r="U30" s="6">
        <v>13143.5</v>
      </c>
      <c r="V30" s="12">
        <f t="shared" si="7"/>
        <v>3313068.6</v>
      </c>
      <c r="W30" s="27">
        <f t="shared" si="9"/>
        <v>3991.2</v>
      </c>
    </row>
    <row r="31" spans="1:23" x14ac:dyDescent="0.25">
      <c r="A31" s="18">
        <v>26</v>
      </c>
      <c r="B31" s="47" t="s">
        <v>37</v>
      </c>
      <c r="C31" s="30">
        <v>3000000</v>
      </c>
      <c r="D31" s="8">
        <f t="shared" si="8"/>
        <v>61</v>
      </c>
      <c r="E31" s="8">
        <v>5</v>
      </c>
      <c r="F31" s="8">
        <v>56</v>
      </c>
      <c r="G31" s="9">
        <v>27680.97</v>
      </c>
      <c r="H31" s="9">
        <f t="shared" si="2"/>
        <v>28732.846860000001</v>
      </c>
      <c r="I31" s="48">
        <v>1</v>
      </c>
      <c r="J31" s="9">
        <f t="shared" si="3"/>
        <v>27680.97</v>
      </c>
      <c r="K31" s="9">
        <f t="shared" si="1"/>
        <v>28732.846860000001</v>
      </c>
      <c r="L31" s="6">
        <v>5000</v>
      </c>
      <c r="M31" s="12">
        <f t="shared" si="4"/>
        <v>1752444.3</v>
      </c>
      <c r="N31" s="5">
        <v>159</v>
      </c>
      <c r="O31" s="5">
        <v>160</v>
      </c>
      <c r="P31" s="6">
        <v>11863.27</v>
      </c>
      <c r="Q31" s="9">
        <f t="shared" si="5"/>
        <v>12314.074260000001</v>
      </c>
      <c r="R31" s="48">
        <v>1</v>
      </c>
      <c r="S31" s="9">
        <f t="shared" si="6"/>
        <v>11863.27</v>
      </c>
      <c r="T31" s="6">
        <f t="shared" si="10"/>
        <v>12314.074260000001</v>
      </c>
      <c r="U31" s="6">
        <v>5000</v>
      </c>
      <c r="V31" s="12">
        <f t="shared" si="7"/>
        <v>23575893.899999999</v>
      </c>
      <c r="W31" s="27">
        <f t="shared" si="9"/>
        <v>25328.3</v>
      </c>
    </row>
    <row r="32" spans="1:23" x14ac:dyDescent="0.25">
      <c r="A32" s="18">
        <v>27</v>
      </c>
      <c r="B32" s="47" t="s">
        <v>70</v>
      </c>
      <c r="C32" s="30">
        <v>4000000</v>
      </c>
      <c r="D32" s="8">
        <f t="shared" si="8"/>
        <v>43</v>
      </c>
      <c r="E32" s="8">
        <v>0</v>
      </c>
      <c r="F32" s="8">
        <v>43</v>
      </c>
      <c r="G32" s="9">
        <v>27680.97</v>
      </c>
      <c r="H32" s="9">
        <f t="shared" si="2"/>
        <v>28732.846860000001</v>
      </c>
      <c r="I32" s="48">
        <v>1.25</v>
      </c>
      <c r="J32" s="9">
        <f t="shared" si="3"/>
        <v>34601.212500000001</v>
      </c>
      <c r="K32" s="9">
        <f t="shared" si="1"/>
        <v>35916.058575000003</v>
      </c>
      <c r="L32" s="6">
        <v>23165.86</v>
      </c>
      <c r="M32" s="12">
        <f t="shared" si="4"/>
        <v>1567556.4</v>
      </c>
      <c r="N32" s="5">
        <v>112</v>
      </c>
      <c r="O32" s="5">
        <v>113</v>
      </c>
      <c r="P32" s="6">
        <v>11863.27</v>
      </c>
      <c r="Q32" s="9">
        <f t="shared" si="5"/>
        <v>12314.074260000001</v>
      </c>
      <c r="R32" s="48">
        <v>1.25</v>
      </c>
      <c r="S32" s="9">
        <f t="shared" si="6"/>
        <v>14829.087500000001</v>
      </c>
      <c r="T32" s="6">
        <f t="shared" si="10"/>
        <v>15392.592825000002</v>
      </c>
      <c r="U32" s="6">
        <v>42000</v>
      </c>
      <c r="V32" s="12">
        <f t="shared" si="7"/>
        <v>20850679.800000001</v>
      </c>
      <c r="W32" s="27">
        <f t="shared" si="9"/>
        <v>22418.2</v>
      </c>
    </row>
    <row r="33" spans="1:23" x14ac:dyDescent="0.25">
      <c r="A33" s="18">
        <v>28</v>
      </c>
      <c r="B33" s="47" t="s">
        <v>57</v>
      </c>
      <c r="C33" s="30">
        <v>57000000</v>
      </c>
      <c r="D33" s="8">
        <f t="shared" si="8"/>
        <v>38</v>
      </c>
      <c r="E33" s="8">
        <v>2</v>
      </c>
      <c r="F33" s="8">
        <v>36</v>
      </c>
      <c r="G33" s="9">
        <v>27680.97</v>
      </c>
      <c r="H33" s="9">
        <f t="shared" si="2"/>
        <v>28732.846860000001</v>
      </c>
      <c r="I33" s="48">
        <v>1.1499999999999999</v>
      </c>
      <c r="J33" s="9">
        <f t="shared" si="3"/>
        <v>31833.1155</v>
      </c>
      <c r="K33" s="9">
        <f t="shared" si="1"/>
        <v>33042.773888999996</v>
      </c>
      <c r="L33" s="6">
        <v>0</v>
      </c>
      <c r="M33" s="12">
        <f t="shared" si="4"/>
        <v>1253206.1000000001</v>
      </c>
      <c r="N33" s="5">
        <v>124</v>
      </c>
      <c r="O33" s="5">
        <v>125</v>
      </c>
      <c r="P33" s="6">
        <v>11863.27</v>
      </c>
      <c r="Q33" s="9">
        <f t="shared" si="5"/>
        <v>12314.074260000001</v>
      </c>
      <c r="R33" s="48">
        <v>1.1499999999999999</v>
      </c>
      <c r="S33" s="9">
        <f t="shared" si="6"/>
        <v>13642.7605</v>
      </c>
      <c r="T33" s="6">
        <f t="shared" si="10"/>
        <v>14161.185399</v>
      </c>
      <c r="U33" s="6">
        <v>0</v>
      </c>
      <c r="V33" s="12">
        <f t="shared" si="7"/>
        <v>21176975</v>
      </c>
      <c r="W33" s="27">
        <f t="shared" si="9"/>
        <v>22430.2</v>
      </c>
    </row>
    <row r="34" spans="1:23" x14ac:dyDescent="0.25">
      <c r="A34" s="18">
        <v>29</v>
      </c>
      <c r="B34" s="47" t="s">
        <v>78</v>
      </c>
      <c r="C34" s="30">
        <v>5000000</v>
      </c>
      <c r="D34" s="8">
        <f t="shared" si="8"/>
        <v>22</v>
      </c>
      <c r="E34" s="8">
        <v>4</v>
      </c>
      <c r="F34" s="8">
        <v>18</v>
      </c>
      <c r="G34" s="9">
        <v>27680.97</v>
      </c>
      <c r="H34" s="9">
        <f t="shared" si="2"/>
        <v>28732.846860000001</v>
      </c>
      <c r="I34" s="48">
        <v>1.21</v>
      </c>
      <c r="J34" s="9">
        <f t="shared" si="3"/>
        <v>33493.973700000002</v>
      </c>
      <c r="K34" s="9">
        <f t="shared" si="1"/>
        <v>34766.7447006</v>
      </c>
      <c r="L34" s="6">
        <v>3160</v>
      </c>
      <c r="M34" s="12">
        <f t="shared" si="4"/>
        <v>762937.3</v>
      </c>
      <c r="N34" s="5">
        <v>69</v>
      </c>
      <c r="O34" s="5">
        <v>70</v>
      </c>
      <c r="P34" s="6">
        <v>11863.27</v>
      </c>
      <c r="Q34" s="9">
        <f t="shared" si="5"/>
        <v>12314.074260000001</v>
      </c>
      <c r="R34" s="48">
        <v>1.21</v>
      </c>
      <c r="S34" s="9">
        <f t="shared" si="6"/>
        <v>14354.556700000001</v>
      </c>
      <c r="T34" s="6">
        <f t="shared" si="10"/>
        <v>14900.029854600001</v>
      </c>
      <c r="U34" s="6">
        <v>38200</v>
      </c>
      <c r="V34" s="12">
        <f t="shared" si="7"/>
        <v>12516042</v>
      </c>
      <c r="W34" s="27">
        <f t="shared" si="9"/>
        <v>13279</v>
      </c>
    </row>
    <row r="35" spans="1:23" x14ac:dyDescent="0.25">
      <c r="A35" s="18">
        <v>30</v>
      </c>
      <c r="B35" s="47" t="s">
        <v>45</v>
      </c>
      <c r="C35" s="30">
        <v>7000000</v>
      </c>
      <c r="D35" s="8">
        <f t="shared" si="8"/>
        <v>39</v>
      </c>
      <c r="E35" s="8">
        <v>3</v>
      </c>
      <c r="F35" s="8">
        <v>36</v>
      </c>
      <c r="G35" s="9">
        <v>27680.97</v>
      </c>
      <c r="H35" s="9">
        <f t="shared" si="2"/>
        <v>28732.846860000001</v>
      </c>
      <c r="I35" s="48">
        <v>1</v>
      </c>
      <c r="J35" s="9">
        <f t="shared" si="3"/>
        <v>27680.97</v>
      </c>
      <c r="K35" s="9">
        <f t="shared" si="1"/>
        <v>28732.846860000001</v>
      </c>
      <c r="L35" s="6">
        <v>0</v>
      </c>
      <c r="M35" s="12">
        <f t="shared" si="4"/>
        <v>1117425.3999999999</v>
      </c>
      <c r="N35" s="5">
        <v>65</v>
      </c>
      <c r="O35" s="5">
        <v>66</v>
      </c>
      <c r="P35" s="6">
        <v>11863.27</v>
      </c>
      <c r="Q35" s="9">
        <f t="shared" si="5"/>
        <v>12314.074260000001</v>
      </c>
      <c r="R35" s="48">
        <v>1</v>
      </c>
      <c r="S35" s="9">
        <f t="shared" si="6"/>
        <v>11863.27</v>
      </c>
      <c r="T35" s="6">
        <f t="shared" si="10"/>
        <v>12314.074260000001</v>
      </c>
      <c r="U35" s="6">
        <v>0</v>
      </c>
      <c r="V35" s="12">
        <f t="shared" si="7"/>
        <v>9722993.6999999993</v>
      </c>
      <c r="W35" s="27">
        <f t="shared" si="9"/>
        <v>10840.4</v>
      </c>
    </row>
    <row r="36" spans="1:23" x14ac:dyDescent="0.25">
      <c r="A36" s="18">
        <v>31</v>
      </c>
      <c r="B36" s="47" t="s">
        <v>79</v>
      </c>
      <c r="C36" s="30">
        <v>8000000</v>
      </c>
      <c r="D36" s="8">
        <f t="shared" si="8"/>
        <v>26</v>
      </c>
      <c r="E36" s="8">
        <v>3</v>
      </c>
      <c r="F36" s="8">
        <v>23</v>
      </c>
      <c r="G36" s="9">
        <v>27680.97</v>
      </c>
      <c r="H36" s="9">
        <f t="shared" si="2"/>
        <v>28732.846860000001</v>
      </c>
      <c r="I36" s="48">
        <v>1.27</v>
      </c>
      <c r="J36" s="9">
        <f t="shared" si="3"/>
        <v>35154.831900000005</v>
      </c>
      <c r="K36" s="9">
        <f t="shared" si="1"/>
        <v>36490.715512200004</v>
      </c>
      <c r="L36" s="6">
        <v>5000</v>
      </c>
      <c r="M36" s="12">
        <f t="shared" si="4"/>
        <v>949751</v>
      </c>
      <c r="N36" s="5">
        <v>49</v>
      </c>
      <c r="O36" s="5">
        <v>50</v>
      </c>
      <c r="P36" s="6">
        <v>11863.27</v>
      </c>
      <c r="Q36" s="9">
        <f t="shared" si="5"/>
        <v>12314.074260000001</v>
      </c>
      <c r="R36" s="48">
        <v>1.27</v>
      </c>
      <c r="S36" s="9">
        <f t="shared" si="6"/>
        <v>15066.3529</v>
      </c>
      <c r="T36" s="6">
        <f t="shared" si="10"/>
        <v>15638.874310200003</v>
      </c>
      <c r="U36" s="6">
        <v>20600</v>
      </c>
      <c r="V36" s="12">
        <f t="shared" si="7"/>
        <v>9375298.5</v>
      </c>
      <c r="W36" s="27">
        <f t="shared" si="9"/>
        <v>10325</v>
      </c>
    </row>
    <row r="37" spans="1:23" x14ac:dyDescent="0.25">
      <c r="A37" s="18">
        <v>32</v>
      </c>
      <c r="B37" s="47" t="s">
        <v>80</v>
      </c>
      <c r="C37" s="30">
        <v>10000000</v>
      </c>
      <c r="D37" s="8">
        <f t="shared" si="8"/>
        <v>8</v>
      </c>
      <c r="E37" s="8">
        <v>1</v>
      </c>
      <c r="F37" s="8">
        <v>7</v>
      </c>
      <c r="G37" s="9">
        <v>27680.97</v>
      </c>
      <c r="H37" s="9">
        <f t="shared" si="2"/>
        <v>28732.846860000001</v>
      </c>
      <c r="I37" s="48">
        <v>1.3</v>
      </c>
      <c r="J37" s="9">
        <f t="shared" si="3"/>
        <v>35985.261000000006</v>
      </c>
      <c r="K37" s="9">
        <f t="shared" si="1"/>
        <v>37352.700918000002</v>
      </c>
      <c r="L37" s="6">
        <v>4461.8100000000004</v>
      </c>
      <c r="M37" s="12">
        <f t="shared" si="4"/>
        <v>301916</v>
      </c>
      <c r="N37" s="5">
        <v>45</v>
      </c>
      <c r="O37" s="5">
        <v>46</v>
      </c>
      <c r="P37" s="6">
        <v>11863.27</v>
      </c>
      <c r="Q37" s="9">
        <f t="shared" si="5"/>
        <v>12314.074260000001</v>
      </c>
      <c r="R37" s="48">
        <v>1.3</v>
      </c>
      <c r="S37" s="9">
        <f t="shared" si="6"/>
        <v>15422.251</v>
      </c>
      <c r="T37" s="6">
        <f t="shared" si="10"/>
        <v>16008.296538000002</v>
      </c>
      <c r="U37" s="6">
        <v>129271.62</v>
      </c>
      <c r="V37" s="12">
        <f t="shared" si="7"/>
        <v>8938893.1999999993</v>
      </c>
      <c r="W37" s="27">
        <f t="shared" si="9"/>
        <v>9240.7999999999993</v>
      </c>
    </row>
    <row r="38" spans="1:23" x14ac:dyDescent="0.25">
      <c r="A38" s="18">
        <v>33</v>
      </c>
      <c r="B38" s="47" t="s">
        <v>27</v>
      </c>
      <c r="C38" s="30">
        <v>11000000</v>
      </c>
      <c r="D38" s="8">
        <f t="shared" si="8"/>
        <v>15</v>
      </c>
      <c r="E38" s="8">
        <v>3</v>
      </c>
      <c r="F38" s="8">
        <v>12</v>
      </c>
      <c r="G38" s="9">
        <v>27680.97</v>
      </c>
      <c r="H38" s="9">
        <f t="shared" si="2"/>
        <v>28732.846860000001</v>
      </c>
      <c r="I38" s="48">
        <v>1.28</v>
      </c>
      <c r="J38" s="9">
        <f t="shared" si="3"/>
        <v>35431.641600000003</v>
      </c>
      <c r="K38" s="9">
        <f t="shared" si="1"/>
        <v>36778.043980800001</v>
      </c>
      <c r="L38" s="9">
        <v>0</v>
      </c>
      <c r="M38" s="12">
        <f t="shared" si="4"/>
        <v>547631.5</v>
      </c>
      <c r="N38" s="8">
        <v>31</v>
      </c>
      <c r="O38" s="8">
        <v>32</v>
      </c>
      <c r="P38" s="9">
        <v>11863.27</v>
      </c>
      <c r="Q38" s="9">
        <f t="shared" si="5"/>
        <v>12314.074260000001</v>
      </c>
      <c r="R38" s="48">
        <v>1.28</v>
      </c>
      <c r="S38" s="9">
        <f t="shared" si="6"/>
        <v>15184.9856</v>
      </c>
      <c r="T38" s="6">
        <f t="shared" si="10"/>
        <v>15762.015052800001</v>
      </c>
      <c r="U38" s="9">
        <v>0</v>
      </c>
      <c r="V38" s="12">
        <f t="shared" si="7"/>
        <v>6034148.7999999998</v>
      </c>
      <c r="W38" s="27">
        <f t="shared" si="9"/>
        <v>6581.8</v>
      </c>
    </row>
    <row r="39" spans="1:23" x14ac:dyDescent="0.25">
      <c r="A39" s="18">
        <v>34</v>
      </c>
      <c r="B39" s="47" t="s">
        <v>39</v>
      </c>
      <c r="C39" s="30">
        <v>12000000</v>
      </c>
      <c r="D39" s="8">
        <f t="shared" si="8"/>
        <v>14</v>
      </c>
      <c r="E39" s="8">
        <v>1</v>
      </c>
      <c r="F39" s="8">
        <v>13</v>
      </c>
      <c r="G39" s="9">
        <v>27680.97</v>
      </c>
      <c r="H39" s="9">
        <f t="shared" si="2"/>
        <v>28732.846860000001</v>
      </c>
      <c r="I39" s="48">
        <v>1</v>
      </c>
      <c r="J39" s="9">
        <f t="shared" si="3"/>
        <v>27680.97</v>
      </c>
      <c r="K39" s="9">
        <f t="shared" si="1"/>
        <v>28732.846860000001</v>
      </c>
      <c r="L39" s="6">
        <v>4758.16</v>
      </c>
      <c r="M39" s="12">
        <f t="shared" si="4"/>
        <v>405966.1</v>
      </c>
      <c r="N39" s="5">
        <v>35</v>
      </c>
      <c r="O39" s="5">
        <v>36</v>
      </c>
      <c r="P39" s="6">
        <v>11863.27</v>
      </c>
      <c r="Q39" s="9">
        <f t="shared" si="5"/>
        <v>12314.074260000001</v>
      </c>
      <c r="R39" s="48">
        <v>1</v>
      </c>
      <c r="S39" s="9">
        <f t="shared" si="6"/>
        <v>11863.27</v>
      </c>
      <c r="T39" s="6">
        <f t="shared" si="10"/>
        <v>12314.074260000001</v>
      </c>
      <c r="U39" s="6">
        <v>2039.21</v>
      </c>
      <c r="V39" s="12">
        <f t="shared" si="7"/>
        <v>5305490.3</v>
      </c>
      <c r="W39" s="27">
        <f t="shared" si="9"/>
        <v>5711.5</v>
      </c>
    </row>
    <row r="40" spans="1:23" x14ac:dyDescent="0.25">
      <c r="A40" s="18">
        <v>35</v>
      </c>
      <c r="B40" s="47" t="s">
        <v>8</v>
      </c>
      <c r="C40" s="30">
        <v>14000000</v>
      </c>
      <c r="D40" s="8">
        <f t="shared" si="8"/>
        <v>36</v>
      </c>
      <c r="E40" s="8">
        <v>1</v>
      </c>
      <c r="F40" s="8">
        <v>35</v>
      </c>
      <c r="G40" s="9">
        <v>27680.97</v>
      </c>
      <c r="H40" s="9">
        <f t="shared" si="2"/>
        <v>28732.846860000001</v>
      </c>
      <c r="I40" s="48">
        <v>1</v>
      </c>
      <c r="J40" s="9">
        <f t="shared" si="3"/>
        <v>27680.97</v>
      </c>
      <c r="K40" s="9">
        <f t="shared" si="1"/>
        <v>28732.846860000001</v>
      </c>
      <c r="L40" s="6">
        <v>15499.96</v>
      </c>
      <c r="M40" s="12">
        <f t="shared" si="4"/>
        <v>1048830.6000000001</v>
      </c>
      <c r="N40" s="5">
        <v>45</v>
      </c>
      <c r="O40" s="5">
        <v>46</v>
      </c>
      <c r="P40" s="6">
        <v>11863.27</v>
      </c>
      <c r="Q40" s="9">
        <f t="shared" si="5"/>
        <v>12314.074260000001</v>
      </c>
      <c r="R40" s="48">
        <v>1</v>
      </c>
      <c r="S40" s="9">
        <f t="shared" si="6"/>
        <v>11863.27</v>
      </c>
      <c r="T40" s="6">
        <f t="shared" si="10"/>
        <v>12314.074260000001</v>
      </c>
      <c r="U40" s="6">
        <v>99439.71</v>
      </c>
      <c r="V40" s="12">
        <f t="shared" si="7"/>
        <v>6876071.7000000002</v>
      </c>
      <c r="W40" s="27">
        <f t="shared" si="9"/>
        <v>7924.9</v>
      </c>
    </row>
    <row r="41" spans="1:23" x14ac:dyDescent="0.25">
      <c r="A41" s="18">
        <v>36</v>
      </c>
      <c r="B41" s="47" t="s">
        <v>9</v>
      </c>
      <c r="C41" s="30">
        <v>15000000</v>
      </c>
      <c r="D41" s="8">
        <f t="shared" si="8"/>
        <v>11</v>
      </c>
      <c r="E41" s="8">
        <v>3</v>
      </c>
      <c r="F41" s="8">
        <v>8</v>
      </c>
      <c r="G41" s="9">
        <v>27680.97</v>
      </c>
      <c r="H41" s="9">
        <f t="shared" si="2"/>
        <v>28732.846860000001</v>
      </c>
      <c r="I41" s="48">
        <v>1</v>
      </c>
      <c r="J41" s="9">
        <f t="shared" si="3"/>
        <v>27680.97</v>
      </c>
      <c r="K41" s="9">
        <f t="shared" si="1"/>
        <v>28732.846860000001</v>
      </c>
      <c r="L41" s="6">
        <v>0</v>
      </c>
      <c r="M41" s="12">
        <f t="shared" si="4"/>
        <v>312905.7</v>
      </c>
      <c r="N41" s="5">
        <v>30</v>
      </c>
      <c r="O41" s="5">
        <v>31</v>
      </c>
      <c r="P41" s="6">
        <v>11863.27</v>
      </c>
      <c r="Q41" s="9">
        <f t="shared" si="5"/>
        <v>12314.074260000001</v>
      </c>
      <c r="R41" s="48">
        <v>1</v>
      </c>
      <c r="S41" s="9">
        <f t="shared" si="6"/>
        <v>11863.27</v>
      </c>
      <c r="T41" s="6">
        <f t="shared" si="10"/>
        <v>12314.074260000001</v>
      </c>
      <c r="U41" s="6">
        <v>0</v>
      </c>
      <c r="V41" s="12">
        <f t="shared" si="7"/>
        <v>4566860.7</v>
      </c>
      <c r="W41" s="27">
        <f t="shared" si="9"/>
        <v>4879.8</v>
      </c>
    </row>
    <row r="42" spans="1:23" x14ac:dyDescent="0.25">
      <c r="A42" s="18">
        <v>37</v>
      </c>
      <c r="B42" s="47" t="s">
        <v>10</v>
      </c>
      <c r="C42" s="30">
        <v>17000000</v>
      </c>
      <c r="D42" s="8">
        <f t="shared" si="8"/>
        <v>14</v>
      </c>
      <c r="E42" s="8">
        <v>4</v>
      </c>
      <c r="F42" s="8">
        <v>10</v>
      </c>
      <c r="G42" s="9">
        <v>27680.97</v>
      </c>
      <c r="H42" s="9">
        <f t="shared" si="2"/>
        <v>28732.846860000001</v>
      </c>
      <c r="I42" s="48">
        <v>1</v>
      </c>
      <c r="J42" s="9">
        <f t="shared" si="3"/>
        <v>27680.97</v>
      </c>
      <c r="K42" s="9">
        <f t="shared" si="1"/>
        <v>28732.846860000001</v>
      </c>
      <c r="L42" s="6">
        <v>5970.79</v>
      </c>
      <c r="M42" s="12">
        <f t="shared" si="4"/>
        <v>404023.1</v>
      </c>
      <c r="N42" s="5">
        <v>25</v>
      </c>
      <c r="O42" s="5">
        <v>26</v>
      </c>
      <c r="P42" s="6">
        <v>11863.27</v>
      </c>
      <c r="Q42" s="9">
        <f t="shared" si="5"/>
        <v>12314.074260000001</v>
      </c>
      <c r="R42" s="48">
        <v>1</v>
      </c>
      <c r="S42" s="9">
        <f t="shared" si="6"/>
        <v>11863.27</v>
      </c>
      <c r="T42" s="6">
        <f t="shared" si="10"/>
        <v>12314.074260000001</v>
      </c>
      <c r="U42" s="6">
        <v>55244.28</v>
      </c>
      <c r="V42" s="12">
        <f t="shared" si="7"/>
        <v>3885514.5</v>
      </c>
      <c r="W42" s="27">
        <f t="shared" si="9"/>
        <v>4289.5</v>
      </c>
    </row>
    <row r="43" spans="1:23" x14ac:dyDescent="0.25">
      <c r="A43" s="18">
        <v>38</v>
      </c>
      <c r="B43" s="47" t="s">
        <v>40</v>
      </c>
      <c r="C43" s="30">
        <v>18000000</v>
      </c>
      <c r="D43" s="8">
        <f t="shared" si="8"/>
        <v>33</v>
      </c>
      <c r="E43" s="8">
        <v>4</v>
      </c>
      <c r="F43" s="8">
        <v>29</v>
      </c>
      <c r="G43" s="9">
        <v>27680.97</v>
      </c>
      <c r="H43" s="9">
        <f t="shared" si="2"/>
        <v>28732.846860000001</v>
      </c>
      <c r="I43" s="48">
        <v>1</v>
      </c>
      <c r="J43" s="9">
        <f t="shared" si="3"/>
        <v>27680.97</v>
      </c>
      <c r="K43" s="9">
        <f t="shared" si="1"/>
        <v>28732.846860000001</v>
      </c>
      <c r="L43" s="6">
        <v>0</v>
      </c>
      <c r="M43" s="12">
        <f t="shared" si="4"/>
        <v>943976.4</v>
      </c>
      <c r="N43" s="5">
        <v>75</v>
      </c>
      <c r="O43" s="5">
        <v>76</v>
      </c>
      <c r="P43" s="6">
        <v>11863.27</v>
      </c>
      <c r="Q43" s="9">
        <f t="shared" si="5"/>
        <v>12314.074260000001</v>
      </c>
      <c r="R43" s="48">
        <v>1</v>
      </c>
      <c r="S43" s="9">
        <f t="shared" si="6"/>
        <v>11863.27</v>
      </c>
      <c r="T43" s="6">
        <f t="shared" si="10"/>
        <v>12314.074260000001</v>
      </c>
      <c r="U43" s="6">
        <v>167732.85</v>
      </c>
      <c r="V43" s="12">
        <f t="shared" si="7"/>
        <v>11363907.5</v>
      </c>
      <c r="W43" s="27">
        <f t="shared" si="9"/>
        <v>12307.9</v>
      </c>
    </row>
    <row r="44" spans="1:23" x14ac:dyDescent="0.25">
      <c r="A44" s="18">
        <v>39</v>
      </c>
      <c r="B44" s="47" t="s">
        <v>28</v>
      </c>
      <c r="C44" s="30">
        <v>19000000</v>
      </c>
      <c r="D44" s="8">
        <f t="shared" si="8"/>
        <v>21</v>
      </c>
      <c r="E44" s="8">
        <v>2</v>
      </c>
      <c r="F44" s="8">
        <v>19</v>
      </c>
      <c r="G44" s="9">
        <v>27680.97</v>
      </c>
      <c r="H44" s="9">
        <f t="shared" si="2"/>
        <v>28732.846860000001</v>
      </c>
      <c r="I44" s="48">
        <v>1.2</v>
      </c>
      <c r="J44" s="9">
        <f t="shared" si="3"/>
        <v>33217.163999999997</v>
      </c>
      <c r="K44" s="9">
        <f t="shared" si="1"/>
        <v>34479.416232000003</v>
      </c>
      <c r="L44" s="6">
        <v>10823.15</v>
      </c>
      <c r="M44" s="12">
        <f t="shared" si="4"/>
        <v>732366.4</v>
      </c>
      <c r="N44" s="5">
        <v>35</v>
      </c>
      <c r="O44" s="5">
        <v>36</v>
      </c>
      <c r="P44" s="6">
        <v>11863.27</v>
      </c>
      <c r="Q44" s="9">
        <f t="shared" si="5"/>
        <v>12314.074260000001</v>
      </c>
      <c r="R44" s="48">
        <v>1.2</v>
      </c>
      <c r="S44" s="9">
        <f t="shared" si="6"/>
        <v>14235.924000000001</v>
      </c>
      <c r="T44" s="6">
        <f t="shared" si="10"/>
        <v>14776.889112000001</v>
      </c>
      <c r="U44" s="6">
        <v>92810.39</v>
      </c>
      <c r="V44" s="12">
        <f t="shared" si="7"/>
        <v>6456951.7000000002</v>
      </c>
      <c r="W44" s="27">
        <f t="shared" si="9"/>
        <v>7189.3</v>
      </c>
    </row>
    <row r="45" spans="1:23" x14ac:dyDescent="0.25">
      <c r="A45" s="18">
        <v>40</v>
      </c>
      <c r="B45" s="47" t="s">
        <v>11</v>
      </c>
      <c r="C45" s="30">
        <v>20000000</v>
      </c>
      <c r="D45" s="8">
        <f t="shared" si="8"/>
        <v>31</v>
      </c>
      <c r="E45" s="8">
        <v>2</v>
      </c>
      <c r="F45" s="8">
        <v>29</v>
      </c>
      <c r="G45" s="9">
        <v>27680.97</v>
      </c>
      <c r="H45" s="9">
        <f t="shared" si="2"/>
        <v>28732.846860000001</v>
      </c>
      <c r="I45" s="48">
        <v>1</v>
      </c>
      <c r="J45" s="9">
        <f t="shared" si="3"/>
        <v>27680.97</v>
      </c>
      <c r="K45" s="9">
        <f t="shared" si="1"/>
        <v>28732.846860000001</v>
      </c>
      <c r="L45" s="6">
        <v>430.99</v>
      </c>
      <c r="M45" s="12">
        <f t="shared" si="4"/>
        <v>889045.5</v>
      </c>
      <c r="N45" s="5">
        <v>56</v>
      </c>
      <c r="O45" s="5">
        <v>60</v>
      </c>
      <c r="P45" s="6">
        <v>11863.27</v>
      </c>
      <c r="Q45" s="9">
        <f t="shared" si="5"/>
        <v>12314.074260000001</v>
      </c>
      <c r="R45" s="48">
        <v>1</v>
      </c>
      <c r="S45" s="9">
        <f t="shared" si="6"/>
        <v>11863.27</v>
      </c>
      <c r="T45" s="6">
        <f t="shared" si="10"/>
        <v>12314.074260000001</v>
      </c>
      <c r="U45" s="6">
        <v>2770.67</v>
      </c>
      <c r="V45" s="12">
        <f t="shared" si="7"/>
        <v>8841855.9000000004</v>
      </c>
      <c r="W45" s="27">
        <f t="shared" si="9"/>
        <v>9730.9</v>
      </c>
    </row>
    <row r="46" spans="1:23" x14ac:dyDescent="0.25">
      <c r="A46" s="18">
        <v>41</v>
      </c>
      <c r="B46" s="47" t="s">
        <v>12</v>
      </c>
      <c r="C46" s="30">
        <v>24000000</v>
      </c>
      <c r="D46" s="8">
        <f t="shared" si="8"/>
        <v>4</v>
      </c>
      <c r="E46" s="8">
        <v>1</v>
      </c>
      <c r="F46" s="8">
        <v>3</v>
      </c>
      <c r="G46" s="9">
        <v>27680.97</v>
      </c>
      <c r="H46" s="9">
        <f t="shared" si="2"/>
        <v>28732.846860000001</v>
      </c>
      <c r="I46" s="48">
        <v>1</v>
      </c>
      <c r="J46" s="9">
        <f t="shared" si="3"/>
        <v>27680.97</v>
      </c>
      <c r="K46" s="9">
        <f t="shared" si="1"/>
        <v>28732.846860000001</v>
      </c>
      <c r="L46" s="6">
        <v>1708.19</v>
      </c>
      <c r="M46" s="12">
        <f t="shared" si="4"/>
        <v>115587.7</v>
      </c>
      <c r="N46" s="5">
        <v>20</v>
      </c>
      <c r="O46" s="5">
        <v>21</v>
      </c>
      <c r="P46" s="6">
        <v>11863.27</v>
      </c>
      <c r="Q46" s="9">
        <f t="shared" si="5"/>
        <v>12314.074260000001</v>
      </c>
      <c r="R46" s="48">
        <v>1</v>
      </c>
      <c r="S46" s="9">
        <f t="shared" si="6"/>
        <v>11863.27</v>
      </c>
      <c r="T46" s="6">
        <f t="shared" si="10"/>
        <v>12314.074260000001</v>
      </c>
      <c r="U46" s="6">
        <v>44195.43</v>
      </c>
      <c r="V46" s="12">
        <f t="shared" si="7"/>
        <v>3137875.3</v>
      </c>
      <c r="W46" s="27">
        <f t="shared" si="9"/>
        <v>3253.5</v>
      </c>
    </row>
    <row r="47" spans="1:23" x14ac:dyDescent="0.25">
      <c r="A47" s="18">
        <v>42</v>
      </c>
      <c r="B47" s="47" t="s">
        <v>71</v>
      </c>
      <c r="C47" s="30">
        <v>25000000</v>
      </c>
      <c r="D47" s="8">
        <f t="shared" si="8"/>
        <v>74</v>
      </c>
      <c r="E47" s="8">
        <v>4</v>
      </c>
      <c r="F47" s="8">
        <v>70</v>
      </c>
      <c r="G47" s="9">
        <v>27680.97</v>
      </c>
      <c r="H47" s="9">
        <f t="shared" si="2"/>
        <v>28732.846860000001</v>
      </c>
      <c r="I47" s="48">
        <v>1.23</v>
      </c>
      <c r="J47" s="9">
        <f t="shared" si="3"/>
        <v>34047.593099999998</v>
      </c>
      <c r="K47" s="9">
        <f t="shared" si="1"/>
        <v>35341.401637800001</v>
      </c>
      <c r="L47" s="6">
        <v>39151.33</v>
      </c>
      <c r="M47" s="12">
        <f t="shared" si="4"/>
        <v>2649239.7999999998</v>
      </c>
      <c r="N47" s="5">
        <v>150</v>
      </c>
      <c r="O47" s="5">
        <v>151</v>
      </c>
      <c r="P47" s="6">
        <v>11863.27</v>
      </c>
      <c r="Q47" s="9">
        <f t="shared" si="5"/>
        <v>12314.074260000001</v>
      </c>
      <c r="R47" s="48">
        <v>1.23</v>
      </c>
      <c r="S47" s="9">
        <f t="shared" si="6"/>
        <v>14591.822100000001</v>
      </c>
      <c r="T47" s="6">
        <f t="shared" si="10"/>
        <v>15146.3113398</v>
      </c>
      <c r="U47" s="6">
        <v>407702.81</v>
      </c>
      <c r="V47" s="12">
        <f t="shared" si="7"/>
        <v>27769091.100000001</v>
      </c>
      <c r="W47" s="27">
        <f t="shared" si="9"/>
        <v>30418.3</v>
      </c>
    </row>
    <row r="48" spans="1:23" ht="18" customHeight="1" x14ac:dyDescent="0.25">
      <c r="A48" s="18">
        <v>43</v>
      </c>
      <c r="B48" s="47" t="s">
        <v>29</v>
      </c>
      <c r="C48" s="30">
        <v>27000000</v>
      </c>
      <c r="D48" s="8">
        <f t="shared" si="8"/>
        <v>19</v>
      </c>
      <c r="E48" s="8">
        <v>2</v>
      </c>
      <c r="F48" s="8">
        <v>17</v>
      </c>
      <c r="G48" s="9">
        <v>27680.97</v>
      </c>
      <c r="H48" s="9">
        <f t="shared" si="2"/>
        <v>28732.846860000001</v>
      </c>
      <c r="I48" s="48">
        <v>1</v>
      </c>
      <c r="J48" s="9">
        <f t="shared" si="3"/>
        <v>27680.97</v>
      </c>
      <c r="K48" s="9">
        <f t="shared" si="1"/>
        <v>28732.846860000001</v>
      </c>
      <c r="L48" s="6">
        <v>0</v>
      </c>
      <c r="M48" s="12">
        <f t="shared" si="4"/>
        <v>543820.30000000005</v>
      </c>
      <c r="N48" s="5">
        <v>20</v>
      </c>
      <c r="O48" s="5">
        <v>21</v>
      </c>
      <c r="P48" s="6">
        <v>11863.27</v>
      </c>
      <c r="Q48" s="9">
        <f t="shared" si="5"/>
        <v>12314.074260000001</v>
      </c>
      <c r="R48" s="48">
        <v>1</v>
      </c>
      <c r="S48" s="9">
        <f t="shared" si="6"/>
        <v>11863.27</v>
      </c>
      <c r="T48" s="6">
        <f t="shared" si="10"/>
        <v>12314.074260000001</v>
      </c>
      <c r="U48" s="6">
        <v>0</v>
      </c>
      <c r="V48" s="12">
        <f t="shared" si="7"/>
        <v>3093679.8</v>
      </c>
      <c r="W48" s="27">
        <f t="shared" si="9"/>
        <v>3637.5</v>
      </c>
    </row>
    <row r="49" spans="1:23" ht="18" customHeight="1" x14ac:dyDescent="0.25">
      <c r="A49" s="18">
        <v>44</v>
      </c>
      <c r="B49" s="47" t="s">
        <v>13</v>
      </c>
      <c r="C49" s="30">
        <v>29000000</v>
      </c>
      <c r="D49" s="8">
        <f t="shared" si="8"/>
        <v>21</v>
      </c>
      <c r="E49" s="8">
        <v>4</v>
      </c>
      <c r="F49" s="8">
        <v>17</v>
      </c>
      <c r="G49" s="9">
        <v>27680.97</v>
      </c>
      <c r="H49" s="9">
        <f t="shared" si="2"/>
        <v>28732.846860000001</v>
      </c>
      <c r="I49" s="48">
        <v>1</v>
      </c>
      <c r="J49" s="9">
        <f t="shared" si="3"/>
        <v>27680.97</v>
      </c>
      <c r="K49" s="9">
        <f t="shared" si="1"/>
        <v>28732.846860000001</v>
      </c>
      <c r="L49" s="6">
        <v>8987.73</v>
      </c>
      <c r="M49" s="12">
        <f t="shared" si="4"/>
        <v>608170</v>
      </c>
      <c r="N49" s="5">
        <v>30</v>
      </c>
      <c r="O49" s="5">
        <v>31</v>
      </c>
      <c r="P49" s="6">
        <v>11863.27</v>
      </c>
      <c r="Q49" s="9">
        <f t="shared" si="5"/>
        <v>12314.074260000001</v>
      </c>
      <c r="R49" s="48">
        <v>1</v>
      </c>
      <c r="S49" s="9">
        <f t="shared" si="6"/>
        <v>11863.27</v>
      </c>
      <c r="T49" s="6">
        <f t="shared" si="10"/>
        <v>12314.074260000001</v>
      </c>
      <c r="U49" s="6">
        <v>66293.14</v>
      </c>
      <c r="V49" s="12">
        <f t="shared" si="7"/>
        <v>4633153.8</v>
      </c>
      <c r="W49" s="27">
        <f t="shared" si="9"/>
        <v>5241.3</v>
      </c>
    </row>
    <row r="50" spans="1:23" s="10" customFormat="1" x14ac:dyDescent="0.25">
      <c r="A50" s="18">
        <v>45</v>
      </c>
      <c r="B50" s="47" t="s">
        <v>72</v>
      </c>
      <c r="C50" s="30">
        <v>32000000</v>
      </c>
      <c r="D50" s="8">
        <f t="shared" si="8"/>
        <v>41</v>
      </c>
      <c r="E50" s="8">
        <v>6</v>
      </c>
      <c r="F50" s="8">
        <v>35</v>
      </c>
      <c r="G50" s="9">
        <v>27680.97</v>
      </c>
      <c r="H50" s="9">
        <f t="shared" si="2"/>
        <v>28732.846860000001</v>
      </c>
      <c r="I50" s="48">
        <v>1.3</v>
      </c>
      <c r="J50" s="9">
        <f t="shared" si="3"/>
        <v>35985.261000000006</v>
      </c>
      <c r="K50" s="9">
        <f t="shared" si="1"/>
        <v>37352.700918000002</v>
      </c>
      <c r="L50" s="6">
        <v>0</v>
      </c>
      <c r="M50" s="12">
        <f t="shared" si="4"/>
        <v>1523256.1</v>
      </c>
      <c r="N50" s="5">
        <v>132</v>
      </c>
      <c r="O50" s="5">
        <v>133</v>
      </c>
      <c r="P50" s="6">
        <v>11863.27</v>
      </c>
      <c r="Q50" s="9">
        <f t="shared" si="5"/>
        <v>12314.074260000001</v>
      </c>
      <c r="R50" s="48">
        <v>1.3</v>
      </c>
      <c r="S50" s="9">
        <f t="shared" si="6"/>
        <v>15422.251</v>
      </c>
      <c r="T50" s="6">
        <f t="shared" si="10"/>
        <v>16008.296538000002</v>
      </c>
      <c r="U50" s="6">
        <v>0</v>
      </c>
      <c r="V50" s="12">
        <f t="shared" si="7"/>
        <v>25471297.199999999</v>
      </c>
      <c r="W50" s="27">
        <f t="shared" si="9"/>
        <v>26994.6</v>
      </c>
    </row>
    <row r="51" spans="1:23" x14ac:dyDescent="0.25">
      <c r="A51" s="18">
        <v>46</v>
      </c>
      <c r="B51" s="47" t="s">
        <v>50</v>
      </c>
      <c r="C51" s="30">
        <v>33000000</v>
      </c>
      <c r="D51" s="8">
        <f t="shared" si="8"/>
        <v>17</v>
      </c>
      <c r="E51" s="8">
        <v>0</v>
      </c>
      <c r="F51" s="8">
        <v>17</v>
      </c>
      <c r="G51" s="9">
        <v>27680.97</v>
      </c>
      <c r="H51" s="9">
        <f t="shared" si="2"/>
        <v>28732.846860000001</v>
      </c>
      <c r="I51" s="48">
        <v>1.1000000000000001</v>
      </c>
      <c r="J51" s="9">
        <f t="shared" si="3"/>
        <v>30449.067000000003</v>
      </c>
      <c r="K51" s="9">
        <f t="shared" si="1"/>
        <v>31606.131546000004</v>
      </c>
      <c r="L51" s="6">
        <v>900</v>
      </c>
      <c r="M51" s="12">
        <f t="shared" si="4"/>
        <v>538204.19999999995</v>
      </c>
      <c r="N51" s="5">
        <v>35</v>
      </c>
      <c r="O51" s="5">
        <v>36</v>
      </c>
      <c r="P51" s="6">
        <v>11863.27</v>
      </c>
      <c r="Q51" s="9">
        <f t="shared" si="5"/>
        <v>12314.074260000001</v>
      </c>
      <c r="R51" s="48">
        <v>1.1000000000000001</v>
      </c>
      <c r="S51" s="9">
        <f t="shared" si="6"/>
        <v>13049.597000000002</v>
      </c>
      <c r="T51" s="6">
        <f t="shared" si="10"/>
        <v>13545.481686000003</v>
      </c>
      <c r="U51" s="6">
        <v>2000</v>
      </c>
      <c r="V51" s="12">
        <f t="shared" si="7"/>
        <v>5835796.2000000002</v>
      </c>
      <c r="W51" s="27">
        <f t="shared" si="9"/>
        <v>6374</v>
      </c>
    </row>
    <row r="52" spans="1:23" x14ac:dyDescent="0.25">
      <c r="A52" s="18">
        <v>47</v>
      </c>
      <c r="B52" s="47" t="s">
        <v>14</v>
      </c>
      <c r="C52" s="30">
        <v>34000000</v>
      </c>
      <c r="D52" s="8">
        <f t="shared" si="8"/>
        <v>13</v>
      </c>
      <c r="E52" s="8">
        <v>1</v>
      </c>
      <c r="F52" s="8">
        <v>12</v>
      </c>
      <c r="G52" s="9">
        <v>27680.97</v>
      </c>
      <c r="H52" s="9">
        <f t="shared" si="2"/>
        <v>28732.846860000001</v>
      </c>
      <c r="I52" s="48">
        <v>1</v>
      </c>
      <c r="J52" s="9">
        <f t="shared" si="3"/>
        <v>27680.97</v>
      </c>
      <c r="K52" s="9">
        <f t="shared" si="1"/>
        <v>28732.846860000001</v>
      </c>
      <c r="L52" s="6">
        <v>5587.13</v>
      </c>
      <c r="M52" s="12">
        <f t="shared" si="4"/>
        <v>378062.3</v>
      </c>
      <c r="N52" s="5">
        <v>12</v>
      </c>
      <c r="O52" s="5">
        <v>13</v>
      </c>
      <c r="P52" s="6">
        <v>11863.27</v>
      </c>
      <c r="Q52" s="9">
        <f t="shared" si="5"/>
        <v>12314.074260000001</v>
      </c>
      <c r="R52" s="48">
        <v>1</v>
      </c>
      <c r="S52" s="9">
        <f t="shared" si="6"/>
        <v>11863.27</v>
      </c>
      <c r="T52" s="6">
        <f t="shared" si="10"/>
        <v>12314.074260000001</v>
      </c>
      <c r="U52" s="6">
        <v>26517.26</v>
      </c>
      <c r="V52" s="12">
        <f t="shared" si="7"/>
        <v>1941652.4</v>
      </c>
      <c r="W52" s="27">
        <f t="shared" si="9"/>
        <v>2319.6999999999998</v>
      </c>
    </row>
    <row r="53" spans="1:23" x14ac:dyDescent="0.25">
      <c r="A53" s="18">
        <v>48</v>
      </c>
      <c r="B53" s="47" t="s">
        <v>58</v>
      </c>
      <c r="C53" s="30">
        <v>37000000</v>
      </c>
      <c r="D53" s="8">
        <f t="shared" si="8"/>
        <v>26</v>
      </c>
      <c r="E53" s="8">
        <v>3</v>
      </c>
      <c r="F53" s="8">
        <v>23</v>
      </c>
      <c r="G53" s="9">
        <v>27680.97</v>
      </c>
      <c r="H53" s="9">
        <f t="shared" si="2"/>
        <v>28732.846860000001</v>
      </c>
      <c r="I53" s="48">
        <v>1.1499999999999999</v>
      </c>
      <c r="J53" s="9">
        <f t="shared" si="3"/>
        <v>31833.1155</v>
      </c>
      <c r="K53" s="9">
        <f t="shared" si="1"/>
        <v>33042.773888999996</v>
      </c>
      <c r="L53" s="6">
        <v>12832.25</v>
      </c>
      <c r="M53" s="12">
        <f t="shared" si="4"/>
        <v>868315.4</v>
      </c>
      <c r="N53" s="5">
        <v>56</v>
      </c>
      <c r="O53" s="5">
        <v>57</v>
      </c>
      <c r="P53" s="6">
        <v>11863.27</v>
      </c>
      <c r="Q53" s="9">
        <f t="shared" si="5"/>
        <v>12314.074260000001</v>
      </c>
      <c r="R53" s="48">
        <v>1.1499999999999999</v>
      </c>
      <c r="S53" s="9">
        <f t="shared" si="6"/>
        <v>13642.7605</v>
      </c>
      <c r="T53" s="6">
        <f t="shared" si="10"/>
        <v>14161.185399</v>
      </c>
      <c r="U53" s="6">
        <v>144309.26999999999</v>
      </c>
      <c r="V53" s="12">
        <f t="shared" si="7"/>
        <v>9801009.9000000004</v>
      </c>
      <c r="W53" s="27">
        <f t="shared" si="9"/>
        <v>10669.3</v>
      </c>
    </row>
    <row r="54" spans="1:23" x14ac:dyDescent="0.25">
      <c r="A54" s="18">
        <v>49</v>
      </c>
      <c r="B54" s="47" t="s">
        <v>15</v>
      </c>
      <c r="C54" s="30">
        <v>38000000</v>
      </c>
      <c r="D54" s="8">
        <f t="shared" si="8"/>
        <v>19</v>
      </c>
      <c r="E54" s="8">
        <v>1</v>
      </c>
      <c r="F54" s="8">
        <v>18</v>
      </c>
      <c r="G54" s="9">
        <v>27680.97</v>
      </c>
      <c r="H54" s="9">
        <f t="shared" si="2"/>
        <v>28732.846860000001</v>
      </c>
      <c r="I54" s="48">
        <v>1</v>
      </c>
      <c r="J54" s="9">
        <f t="shared" si="3"/>
        <v>27680.97</v>
      </c>
      <c r="K54" s="9">
        <f t="shared" si="1"/>
        <v>28732.846860000001</v>
      </c>
      <c r="L54" s="6">
        <v>1000</v>
      </c>
      <c r="M54" s="12">
        <f t="shared" si="4"/>
        <v>545872.19999999995</v>
      </c>
      <c r="N54" s="5">
        <v>45</v>
      </c>
      <c r="O54" s="5">
        <v>46</v>
      </c>
      <c r="P54" s="6">
        <v>11863.27</v>
      </c>
      <c r="Q54" s="9">
        <f t="shared" si="5"/>
        <v>12314.074260000001</v>
      </c>
      <c r="R54" s="48">
        <v>1</v>
      </c>
      <c r="S54" s="9">
        <f t="shared" si="6"/>
        <v>11863.27</v>
      </c>
      <c r="T54" s="6">
        <f t="shared" si="10"/>
        <v>12314.074260000001</v>
      </c>
      <c r="U54" s="6">
        <v>1000</v>
      </c>
      <c r="V54" s="12">
        <f t="shared" si="7"/>
        <v>6777632</v>
      </c>
      <c r="W54" s="27">
        <f t="shared" si="9"/>
        <v>7323.5</v>
      </c>
    </row>
    <row r="55" spans="1:23" x14ac:dyDescent="0.25">
      <c r="A55" s="18">
        <v>50</v>
      </c>
      <c r="B55" s="47" t="s">
        <v>30</v>
      </c>
      <c r="C55" s="30">
        <v>41000000</v>
      </c>
      <c r="D55" s="8">
        <f t="shared" si="8"/>
        <v>9</v>
      </c>
      <c r="E55" s="8">
        <v>3</v>
      </c>
      <c r="F55" s="8">
        <v>6</v>
      </c>
      <c r="G55" s="9">
        <v>27680.97</v>
      </c>
      <c r="H55" s="9">
        <f t="shared" si="2"/>
        <v>28732.846860000001</v>
      </c>
      <c r="I55" s="48">
        <v>1</v>
      </c>
      <c r="J55" s="9">
        <f t="shared" si="3"/>
        <v>27680.97</v>
      </c>
      <c r="K55" s="9">
        <f t="shared" si="1"/>
        <v>28732.846860000001</v>
      </c>
      <c r="L55" s="6">
        <v>1293</v>
      </c>
      <c r="M55" s="12">
        <f t="shared" si="4"/>
        <v>256733</v>
      </c>
      <c r="N55" s="5">
        <v>28</v>
      </c>
      <c r="O55" s="5">
        <v>29</v>
      </c>
      <c r="P55" s="6">
        <v>11863.27</v>
      </c>
      <c r="Q55" s="9">
        <f t="shared" si="5"/>
        <v>12314.074260000001</v>
      </c>
      <c r="R55" s="48">
        <v>1</v>
      </c>
      <c r="S55" s="9">
        <f t="shared" si="6"/>
        <v>11863.27</v>
      </c>
      <c r="T55" s="6">
        <f t="shared" si="10"/>
        <v>12314.074260000001</v>
      </c>
      <c r="U55" s="6">
        <v>6650</v>
      </c>
      <c r="V55" s="12">
        <f t="shared" si="7"/>
        <v>4278874.5</v>
      </c>
      <c r="W55" s="27">
        <f t="shared" si="9"/>
        <v>4535.6000000000004</v>
      </c>
    </row>
    <row r="56" spans="1:23" x14ac:dyDescent="0.25">
      <c r="A56" s="18">
        <v>51</v>
      </c>
      <c r="B56" s="47" t="s">
        <v>16</v>
      </c>
      <c r="C56" s="30">
        <v>42000000</v>
      </c>
      <c r="D56" s="8">
        <f t="shared" si="8"/>
        <v>19</v>
      </c>
      <c r="E56" s="8">
        <v>3</v>
      </c>
      <c r="F56" s="8">
        <v>16</v>
      </c>
      <c r="G56" s="9">
        <v>27680.97</v>
      </c>
      <c r="H56" s="9">
        <f t="shared" si="2"/>
        <v>28732.846860000001</v>
      </c>
      <c r="I56" s="48">
        <v>1</v>
      </c>
      <c r="J56" s="9">
        <f t="shared" si="3"/>
        <v>27680.97</v>
      </c>
      <c r="K56" s="9">
        <f t="shared" si="1"/>
        <v>28732.846860000001</v>
      </c>
      <c r="L56" s="6">
        <v>0</v>
      </c>
      <c r="M56" s="12">
        <f t="shared" si="4"/>
        <v>542768.5</v>
      </c>
      <c r="N56" s="5">
        <v>45</v>
      </c>
      <c r="O56" s="5">
        <v>46</v>
      </c>
      <c r="P56" s="6">
        <v>11863.27</v>
      </c>
      <c r="Q56" s="9">
        <f t="shared" si="5"/>
        <v>12314.074260000001</v>
      </c>
      <c r="R56" s="48">
        <v>1</v>
      </c>
      <c r="S56" s="9">
        <f t="shared" si="6"/>
        <v>11863.27</v>
      </c>
      <c r="T56" s="6">
        <f t="shared" si="10"/>
        <v>12314.074260000001</v>
      </c>
      <c r="U56" s="6">
        <v>0</v>
      </c>
      <c r="V56" s="12">
        <f t="shared" si="7"/>
        <v>6776632</v>
      </c>
      <c r="W56" s="27">
        <f t="shared" si="9"/>
        <v>7319.4</v>
      </c>
    </row>
    <row r="57" spans="1:23" x14ac:dyDescent="0.25">
      <c r="A57" s="18">
        <v>52</v>
      </c>
      <c r="B57" s="47" t="s">
        <v>81</v>
      </c>
      <c r="C57" s="30">
        <v>44000000</v>
      </c>
      <c r="D57" s="8">
        <f t="shared" si="8"/>
        <v>4</v>
      </c>
      <c r="E57" s="8">
        <v>1</v>
      </c>
      <c r="F57" s="8">
        <v>3</v>
      </c>
      <c r="G57" s="9">
        <v>27680.97</v>
      </c>
      <c r="H57" s="9">
        <f t="shared" si="2"/>
        <v>28732.846860000001</v>
      </c>
      <c r="I57" s="48">
        <v>1.7</v>
      </c>
      <c r="J57" s="9">
        <f t="shared" si="3"/>
        <v>47057.648999999998</v>
      </c>
      <c r="K57" s="9">
        <f t="shared" si="1"/>
        <v>48845.839661999998</v>
      </c>
      <c r="L57" s="6">
        <v>0</v>
      </c>
      <c r="M57" s="12">
        <f t="shared" si="4"/>
        <v>193595.2</v>
      </c>
      <c r="N57" s="5">
        <v>12</v>
      </c>
      <c r="O57" s="5">
        <v>13</v>
      </c>
      <c r="P57" s="6">
        <v>11863.27</v>
      </c>
      <c r="Q57" s="9">
        <f t="shared" si="5"/>
        <v>12314.074260000001</v>
      </c>
      <c r="R57" s="48">
        <v>1.7</v>
      </c>
      <c r="S57" s="9">
        <f t="shared" si="6"/>
        <v>20167.559000000001</v>
      </c>
      <c r="T57" s="6">
        <f t="shared" si="10"/>
        <v>20933.926242000001</v>
      </c>
      <c r="U57" s="6">
        <v>0</v>
      </c>
      <c r="V57" s="12">
        <f t="shared" si="7"/>
        <v>3255729.7</v>
      </c>
      <c r="W57" s="27">
        <f t="shared" si="9"/>
        <v>3449.3</v>
      </c>
    </row>
    <row r="58" spans="1:23" x14ac:dyDescent="0.25">
      <c r="A58" s="18">
        <v>53</v>
      </c>
      <c r="B58" s="47" t="s">
        <v>17</v>
      </c>
      <c r="C58" s="30">
        <v>46000000</v>
      </c>
      <c r="D58" s="8">
        <f t="shared" si="8"/>
        <v>44</v>
      </c>
      <c r="E58" s="8">
        <v>5</v>
      </c>
      <c r="F58" s="8">
        <v>39</v>
      </c>
      <c r="G58" s="9">
        <v>27680.97</v>
      </c>
      <c r="H58" s="9">
        <f t="shared" si="2"/>
        <v>28732.846860000001</v>
      </c>
      <c r="I58" s="48">
        <v>1</v>
      </c>
      <c r="J58" s="9">
        <f t="shared" si="3"/>
        <v>27680.97</v>
      </c>
      <c r="K58" s="9">
        <f t="shared" si="1"/>
        <v>28732.846860000001</v>
      </c>
      <c r="L58" s="6">
        <v>0</v>
      </c>
      <c r="M58" s="12">
        <f t="shared" si="4"/>
        <v>1258985.8999999999</v>
      </c>
      <c r="N58" s="5">
        <v>110</v>
      </c>
      <c r="O58" s="5">
        <v>114</v>
      </c>
      <c r="P58" s="6">
        <v>11863.27</v>
      </c>
      <c r="Q58" s="9">
        <f t="shared" si="5"/>
        <v>12314.074260000001</v>
      </c>
      <c r="R58" s="48">
        <v>1</v>
      </c>
      <c r="S58" s="9">
        <f t="shared" si="6"/>
        <v>11863.27</v>
      </c>
      <c r="T58" s="6">
        <f t="shared" si="10"/>
        <v>12314.074260000001</v>
      </c>
      <c r="U58" s="6">
        <v>0</v>
      </c>
      <c r="V58" s="12">
        <f t="shared" si="7"/>
        <v>16794261.899999999</v>
      </c>
      <c r="W58" s="27">
        <f t="shared" si="9"/>
        <v>18053.2</v>
      </c>
    </row>
    <row r="59" spans="1:23" x14ac:dyDescent="0.25">
      <c r="A59" s="18">
        <v>54</v>
      </c>
      <c r="B59" s="47" t="s">
        <v>31</v>
      </c>
      <c r="C59" s="30">
        <v>47000000</v>
      </c>
      <c r="D59" s="8">
        <f t="shared" si="8"/>
        <v>12</v>
      </c>
      <c r="E59" s="8">
        <v>2</v>
      </c>
      <c r="F59" s="8">
        <v>10</v>
      </c>
      <c r="G59" s="9">
        <v>27680.97</v>
      </c>
      <c r="H59" s="9">
        <f t="shared" si="2"/>
        <v>28732.846860000001</v>
      </c>
      <c r="I59" s="48">
        <v>1.4</v>
      </c>
      <c r="J59" s="9">
        <f t="shared" si="3"/>
        <v>38753.358</v>
      </c>
      <c r="K59" s="9">
        <f t="shared" si="1"/>
        <v>40225.985604000001</v>
      </c>
      <c r="L59" s="6">
        <v>0</v>
      </c>
      <c r="M59" s="12">
        <f t="shared" si="4"/>
        <v>479766.6</v>
      </c>
      <c r="N59" s="5">
        <v>17</v>
      </c>
      <c r="O59" s="5">
        <v>19</v>
      </c>
      <c r="P59" s="6">
        <v>11863.27</v>
      </c>
      <c r="Q59" s="9">
        <f t="shared" si="5"/>
        <v>12314.074260000001</v>
      </c>
      <c r="R59" s="48">
        <v>1.4</v>
      </c>
      <c r="S59" s="9">
        <f t="shared" si="6"/>
        <v>16608.578000000001</v>
      </c>
      <c r="T59" s="6">
        <f t="shared" si="10"/>
        <v>17239.703964</v>
      </c>
      <c r="U59" s="6">
        <v>0</v>
      </c>
      <c r="V59" s="12">
        <f t="shared" si="7"/>
        <v>3918661.1</v>
      </c>
      <c r="W59" s="27">
        <f t="shared" si="9"/>
        <v>4398.3999999999996</v>
      </c>
    </row>
    <row r="60" spans="1:23" x14ac:dyDescent="0.25">
      <c r="A60" s="18">
        <v>55</v>
      </c>
      <c r="B60" s="47" t="s">
        <v>51</v>
      </c>
      <c r="C60" s="30">
        <v>22000000</v>
      </c>
      <c r="D60" s="8">
        <f t="shared" si="8"/>
        <v>49</v>
      </c>
      <c r="E60" s="8">
        <v>10</v>
      </c>
      <c r="F60" s="8">
        <v>39</v>
      </c>
      <c r="G60" s="9">
        <v>27680.97</v>
      </c>
      <c r="H60" s="9">
        <f t="shared" si="2"/>
        <v>28732.846860000001</v>
      </c>
      <c r="I60" s="48">
        <v>1</v>
      </c>
      <c r="J60" s="9">
        <f t="shared" si="3"/>
        <v>27680.97</v>
      </c>
      <c r="K60" s="9">
        <f t="shared" si="1"/>
        <v>28732.846860000001</v>
      </c>
      <c r="L60" s="6">
        <v>20960.86</v>
      </c>
      <c r="M60" s="12">
        <f t="shared" si="4"/>
        <v>1418351.6</v>
      </c>
      <c r="N60" s="5">
        <v>58</v>
      </c>
      <c r="O60" s="5">
        <v>58</v>
      </c>
      <c r="P60" s="6">
        <v>11863.27</v>
      </c>
      <c r="Q60" s="9">
        <f t="shared" si="5"/>
        <v>12314.074260000001</v>
      </c>
      <c r="R60" s="48">
        <v>1</v>
      </c>
      <c r="S60" s="9">
        <f t="shared" si="6"/>
        <v>11863.27</v>
      </c>
      <c r="T60" s="6">
        <f t="shared" si="10"/>
        <v>12314.074260000001</v>
      </c>
      <c r="U60" s="6">
        <v>128166.74</v>
      </c>
      <c r="V60" s="12">
        <f t="shared" si="7"/>
        <v>8672615.8000000007</v>
      </c>
      <c r="W60" s="27">
        <f t="shared" si="9"/>
        <v>10091</v>
      </c>
    </row>
    <row r="61" spans="1:23" x14ac:dyDescent="0.25">
      <c r="A61" s="18">
        <v>56</v>
      </c>
      <c r="B61" s="47" t="s">
        <v>32</v>
      </c>
      <c r="C61" s="30">
        <v>49000000</v>
      </c>
      <c r="D61" s="8">
        <f t="shared" si="8"/>
        <v>9</v>
      </c>
      <c r="E61" s="8">
        <v>2</v>
      </c>
      <c r="F61" s="8">
        <v>7</v>
      </c>
      <c r="G61" s="9">
        <v>27680.97</v>
      </c>
      <c r="H61" s="9">
        <f t="shared" si="2"/>
        <v>28732.846860000001</v>
      </c>
      <c r="I61" s="48">
        <v>1</v>
      </c>
      <c r="J61" s="9">
        <f t="shared" si="3"/>
        <v>27680.97</v>
      </c>
      <c r="K61" s="9">
        <f t="shared" si="1"/>
        <v>28732.846860000001</v>
      </c>
      <c r="L61" s="6">
        <v>0</v>
      </c>
      <c r="M61" s="12">
        <f t="shared" si="4"/>
        <v>256491.9</v>
      </c>
      <c r="N61" s="5">
        <v>9</v>
      </c>
      <c r="O61" s="5">
        <v>10</v>
      </c>
      <c r="P61" s="6">
        <v>11863.27</v>
      </c>
      <c r="Q61" s="9">
        <f t="shared" si="5"/>
        <v>12314.074260000001</v>
      </c>
      <c r="R61" s="48">
        <v>1</v>
      </c>
      <c r="S61" s="9">
        <f t="shared" si="6"/>
        <v>11863.27</v>
      </c>
      <c r="T61" s="6">
        <f t="shared" si="10"/>
        <v>12314.074260000001</v>
      </c>
      <c r="U61" s="6">
        <v>0</v>
      </c>
      <c r="V61" s="12">
        <f t="shared" si="7"/>
        <v>1473180.9</v>
      </c>
      <c r="W61" s="27">
        <f t="shared" si="9"/>
        <v>1729.7</v>
      </c>
    </row>
    <row r="62" spans="1:23" x14ac:dyDescent="0.25">
      <c r="A62" s="18">
        <v>57</v>
      </c>
      <c r="B62" s="47" t="s">
        <v>73</v>
      </c>
      <c r="C62" s="30">
        <v>50000000</v>
      </c>
      <c r="D62" s="8">
        <f t="shared" si="8"/>
        <v>41</v>
      </c>
      <c r="E62" s="8">
        <v>4</v>
      </c>
      <c r="F62" s="8">
        <v>37</v>
      </c>
      <c r="G62" s="9">
        <v>27680.97</v>
      </c>
      <c r="H62" s="9">
        <f t="shared" si="2"/>
        <v>28732.846860000001</v>
      </c>
      <c r="I62" s="48">
        <v>1.2</v>
      </c>
      <c r="J62" s="9">
        <f t="shared" si="3"/>
        <v>33217.163999999997</v>
      </c>
      <c r="K62" s="9">
        <f t="shared" si="1"/>
        <v>34479.416232000003</v>
      </c>
      <c r="L62" s="6">
        <v>0</v>
      </c>
      <c r="M62" s="12">
        <f t="shared" si="4"/>
        <v>1408607.1</v>
      </c>
      <c r="N62" s="5">
        <v>79</v>
      </c>
      <c r="O62" s="5">
        <v>80</v>
      </c>
      <c r="P62" s="6">
        <v>11863.27</v>
      </c>
      <c r="Q62" s="9">
        <f t="shared" si="5"/>
        <v>12314.074260000001</v>
      </c>
      <c r="R62" s="48">
        <v>1.2</v>
      </c>
      <c r="S62" s="9">
        <f t="shared" si="6"/>
        <v>14235.924000000001</v>
      </c>
      <c r="T62" s="6">
        <f t="shared" si="10"/>
        <v>14776.889112000001</v>
      </c>
      <c r="U62" s="6">
        <v>0</v>
      </c>
      <c r="V62" s="12">
        <f t="shared" si="7"/>
        <v>14142536.300000001</v>
      </c>
      <c r="W62" s="27">
        <f t="shared" si="9"/>
        <v>15551.1</v>
      </c>
    </row>
    <row r="63" spans="1:23" x14ac:dyDescent="0.25">
      <c r="A63" s="18">
        <v>58</v>
      </c>
      <c r="B63" s="47" t="s">
        <v>74</v>
      </c>
      <c r="C63" s="30">
        <v>52000000</v>
      </c>
      <c r="D63" s="8">
        <f t="shared" si="8"/>
        <v>39</v>
      </c>
      <c r="E63" s="8">
        <v>4</v>
      </c>
      <c r="F63" s="8">
        <v>35</v>
      </c>
      <c r="G63" s="9">
        <v>27680.97</v>
      </c>
      <c r="H63" s="9">
        <f t="shared" si="2"/>
        <v>28732.846860000001</v>
      </c>
      <c r="I63" s="48">
        <v>1.1499999999999999</v>
      </c>
      <c r="J63" s="9">
        <f t="shared" si="3"/>
        <v>31833.1155</v>
      </c>
      <c r="K63" s="9">
        <f t="shared" si="1"/>
        <v>33042.773888999996</v>
      </c>
      <c r="L63" s="6">
        <v>5560.97</v>
      </c>
      <c r="M63" s="12">
        <f t="shared" si="4"/>
        <v>1289390.5</v>
      </c>
      <c r="N63" s="5">
        <v>70</v>
      </c>
      <c r="O63" s="5">
        <v>71</v>
      </c>
      <c r="P63" s="6">
        <v>11863.27</v>
      </c>
      <c r="Q63" s="9">
        <f t="shared" si="5"/>
        <v>12314.074260000001</v>
      </c>
      <c r="R63" s="48">
        <v>1.1499999999999999</v>
      </c>
      <c r="S63" s="9">
        <f t="shared" si="6"/>
        <v>13642.7605</v>
      </c>
      <c r="T63" s="6">
        <f t="shared" si="10"/>
        <v>14161.185399</v>
      </c>
      <c r="U63" s="6">
        <v>135000</v>
      </c>
      <c r="V63" s="12">
        <f t="shared" si="7"/>
        <v>12163521.800000001</v>
      </c>
      <c r="W63" s="27">
        <f t="shared" si="9"/>
        <v>13452.9</v>
      </c>
    </row>
    <row r="64" spans="1:23" x14ac:dyDescent="0.25">
      <c r="A64" s="18">
        <v>59</v>
      </c>
      <c r="B64" s="47" t="s">
        <v>52</v>
      </c>
      <c r="C64" s="30">
        <v>53000000</v>
      </c>
      <c r="D64" s="8">
        <f t="shared" si="8"/>
        <v>35</v>
      </c>
      <c r="E64" s="8">
        <v>3</v>
      </c>
      <c r="F64" s="8">
        <v>32</v>
      </c>
      <c r="G64" s="9">
        <v>27680.97</v>
      </c>
      <c r="H64" s="9">
        <f t="shared" si="2"/>
        <v>28732.846860000001</v>
      </c>
      <c r="I64" s="48">
        <v>1.1499999999999999</v>
      </c>
      <c r="J64" s="9">
        <f t="shared" si="3"/>
        <v>31833.1155</v>
      </c>
      <c r="K64" s="9">
        <f t="shared" si="1"/>
        <v>33042.773888999996</v>
      </c>
      <c r="L64" s="6">
        <v>17293.02</v>
      </c>
      <c r="M64" s="12">
        <f t="shared" si="4"/>
        <v>1170161.1000000001</v>
      </c>
      <c r="N64" s="5">
        <v>53</v>
      </c>
      <c r="O64" s="5">
        <v>54</v>
      </c>
      <c r="P64" s="6">
        <v>11863.27</v>
      </c>
      <c r="Q64" s="9">
        <f t="shared" si="5"/>
        <v>12314.074260000001</v>
      </c>
      <c r="R64" s="48">
        <v>1.1499999999999999</v>
      </c>
      <c r="S64" s="9">
        <f t="shared" si="6"/>
        <v>13642.7605</v>
      </c>
      <c r="T64" s="6">
        <f t="shared" si="10"/>
        <v>14161.185399</v>
      </c>
      <c r="U64" s="6">
        <v>137226.79999999999</v>
      </c>
      <c r="V64" s="12">
        <f t="shared" si="7"/>
        <v>9285680</v>
      </c>
      <c r="W64" s="27">
        <f t="shared" si="9"/>
        <v>10455.799999999999</v>
      </c>
    </row>
    <row r="65" spans="1:23" x14ac:dyDescent="0.25">
      <c r="A65" s="18">
        <v>60</v>
      </c>
      <c r="B65" s="47" t="s">
        <v>18</v>
      </c>
      <c r="C65" s="30">
        <v>54000000</v>
      </c>
      <c r="D65" s="8">
        <f t="shared" si="8"/>
        <v>21</v>
      </c>
      <c r="E65" s="8">
        <v>6</v>
      </c>
      <c r="F65" s="8">
        <v>15</v>
      </c>
      <c r="G65" s="9">
        <v>27680.97</v>
      </c>
      <c r="H65" s="9">
        <f t="shared" si="2"/>
        <v>28732.846860000001</v>
      </c>
      <c r="I65" s="48">
        <v>1</v>
      </c>
      <c r="J65" s="9">
        <f t="shared" si="3"/>
        <v>27680.97</v>
      </c>
      <c r="K65" s="9">
        <f t="shared" si="1"/>
        <v>28732.846860000001</v>
      </c>
      <c r="L65" s="6">
        <v>0</v>
      </c>
      <c r="M65" s="12">
        <f t="shared" si="4"/>
        <v>597078.5</v>
      </c>
      <c r="N65" s="5">
        <v>19</v>
      </c>
      <c r="O65" s="5">
        <v>20</v>
      </c>
      <c r="P65" s="6">
        <v>11863.27</v>
      </c>
      <c r="Q65" s="9">
        <f t="shared" si="5"/>
        <v>12314.074260000001</v>
      </c>
      <c r="R65" s="48">
        <v>1</v>
      </c>
      <c r="S65" s="9">
        <f t="shared" si="6"/>
        <v>11863.27</v>
      </c>
      <c r="T65" s="6">
        <f t="shared" si="10"/>
        <v>12314.074260000001</v>
      </c>
      <c r="U65" s="6">
        <v>0</v>
      </c>
      <c r="V65" s="12">
        <f t="shared" si="7"/>
        <v>2946361.7</v>
      </c>
      <c r="W65" s="27">
        <f t="shared" si="9"/>
        <v>3543.4</v>
      </c>
    </row>
    <row r="66" spans="1:23" x14ac:dyDescent="0.25">
      <c r="A66" s="18">
        <v>61</v>
      </c>
      <c r="B66" s="47" t="s">
        <v>53</v>
      </c>
      <c r="C66" s="30">
        <v>56000000</v>
      </c>
      <c r="D66" s="8">
        <f t="shared" si="8"/>
        <v>25</v>
      </c>
      <c r="E66" s="8">
        <v>5</v>
      </c>
      <c r="F66" s="8">
        <v>20</v>
      </c>
      <c r="G66" s="9">
        <v>27680.97</v>
      </c>
      <c r="H66" s="9">
        <f t="shared" si="2"/>
        <v>28732.846860000001</v>
      </c>
      <c r="I66" s="48">
        <v>1</v>
      </c>
      <c r="J66" s="9">
        <f t="shared" si="3"/>
        <v>27680.97</v>
      </c>
      <c r="K66" s="9">
        <f t="shared" ref="K66:K91" si="11">H66*I66</f>
        <v>28732.846860000001</v>
      </c>
      <c r="L66" s="6">
        <v>10695.93</v>
      </c>
      <c r="M66" s="12">
        <f t="shared" si="4"/>
        <v>723757.7</v>
      </c>
      <c r="N66" s="5">
        <v>31</v>
      </c>
      <c r="O66" s="5">
        <v>32</v>
      </c>
      <c r="P66" s="6">
        <v>11863.27</v>
      </c>
      <c r="Q66" s="9">
        <f t="shared" si="5"/>
        <v>12314.074260000001</v>
      </c>
      <c r="R66" s="48">
        <v>1</v>
      </c>
      <c r="S66" s="9">
        <f t="shared" si="6"/>
        <v>11863.27</v>
      </c>
      <c r="T66" s="6">
        <f t="shared" si="10"/>
        <v>12314.074260000001</v>
      </c>
      <c r="U66" s="6">
        <v>68502.91</v>
      </c>
      <c r="V66" s="12">
        <f t="shared" si="7"/>
        <v>4782681.7</v>
      </c>
      <c r="W66" s="27">
        <f t="shared" si="9"/>
        <v>5506.4</v>
      </c>
    </row>
    <row r="67" spans="1:23" x14ac:dyDescent="0.25">
      <c r="A67" s="18">
        <v>62</v>
      </c>
      <c r="B67" s="47" t="s">
        <v>33</v>
      </c>
      <c r="C67" s="30">
        <v>58000000</v>
      </c>
      <c r="D67" s="8">
        <f t="shared" si="8"/>
        <v>12</v>
      </c>
      <c r="E67" s="8">
        <v>3</v>
      </c>
      <c r="F67" s="8">
        <v>9</v>
      </c>
      <c r="G67" s="9">
        <v>27680.97</v>
      </c>
      <c r="H67" s="9">
        <f t="shared" si="2"/>
        <v>28732.846860000001</v>
      </c>
      <c r="I67" s="48">
        <v>1</v>
      </c>
      <c r="J67" s="9">
        <f t="shared" si="3"/>
        <v>27680.97</v>
      </c>
      <c r="K67" s="9">
        <f t="shared" si="11"/>
        <v>28732.846860000001</v>
      </c>
      <c r="L67" s="6">
        <v>0</v>
      </c>
      <c r="M67" s="12">
        <f t="shared" si="4"/>
        <v>341638.5</v>
      </c>
      <c r="N67" s="5">
        <v>20</v>
      </c>
      <c r="O67" s="5">
        <v>21</v>
      </c>
      <c r="P67" s="6">
        <v>11863.27</v>
      </c>
      <c r="Q67" s="9">
        <f t="shared" si="5"/>
        <v>12314.074260000001</v>
      </c>
      <c r="R67" s="48">
        <v>1</v>
      </c>
      <c r="S67" s="9">
        <f t="shared" si="6"/>
        <v>11863.27</v>
      </c>
      <c r="T67" s="6">
        <f t="shared" si="10"/>
        <v>12314.074260000001</v>
      </c>
      <c r="U67" s="6">
        <v>2000</v>
      </c>
      <c r="V67" s="12">
        <f t="shared" si="7"/>
        <v>3095679.8</v>
      </c>
      <c r="W67" s="27">
        <f t="shared" si="9"/>
        <v>3437.3</v>
      </c>
    </row>
    <row r="68" spans="1:23" x14ac:dyDescent="0.25">
      <c r="A68" s="18">
        <v>63</v>
      </c>
      <c r="B68" s="47" t="s">
        <v>41</v>
      </c>
      <c r="C68" s="30">
        <v>60000000</v>
      </c>
      <c r="D68" s="8">
        <f t="shared" si="8"/>
        <v>48</v>
      </c>
      <c r="E68" s="8">
        <v>1</v>
      </c>
      <c r="F68" s="8">
        <v>47</v>
      </c>
      <c r="G68" s="9">
        <v>27680.97</v>
      </c>
      <c r="H68" s="9">
        <f t="shared" si="2"/>
        <v>28732.846860000001</v>
      </c>
      <c r="I68" s="48">
        <v>1</v>
      </c>
      <c r="J68" s="9">
        <f t="shared" si="3"/>
        <v>27680.97</v>
      </c>
      <c r="K68" s="9">
        <f t="shared" si="11"/>
        <v>28732.846860000001</v>
      </c>
      <c r="L68" s="6">
        <v>20671.87</v>
      </c>
      <c r="M68" s="12">
        <f t="shared" si="4"/>
        <v>1398796.6</v>
      </c>
      <c r="N68" s="5">
        <v>100</v>
      </c>
      <c r="O68" s="5">
        <v>100</v>
      </c>
      <c r="P68" s="6">
        <v>11863.27</v>
      </c>
      <c r="Q68" s="9">
        <f t="shared" si="5"/>
        <v>12314.074260000001</v>
      </c>
      <c r="R68" s="48">
        <v>1</v>
      </c>
      <c r="S68" s="9">
        <f t="shared" si="6"/>
        <v>11863.27</v>
      </c>
      <c r="T68" s="6">
        <f t="shared" si="10"/>
        <v>12314.074260000001</v>
      </c>
      <c r="U68" s="6">
        <v>220977.13</v>
      </c>
      <c r="V68" s="12">
        <f t="shared" si="7"/>
        <v>14952785.800000001</v>
      </c>
      <c r="W68" s="27">
        <f t="shared" si="9"/>
        <v>16351.6</v>
      </c>
    </row>
    <row r="69" spans="1:23" x14ac:dyDescent="0.25">
      <c r="A69" s="18">
        <v>64</v>
      </c>
      <c r="B69" s="47" t="s">
        <v>19</v>
      </c>
      <c r="C69" s="30">
        <v>61000000</v>
      </c>
      <c r="D69" s="8">
        <f t="shared" si="8"/>
        <v>11</v>
      </c>
      <c r="E69" s="8">
        <v>2</v>
      </c>
      <c r="F69" s="8">
        <v>9</v>
      </c>
      <c r="G69" s="9">
        <v>27680.97</v>
      </c>
      <c r="H69" s="9">
        <f t="shared" si="2"/>
        <v>28732.846860000001</v>
      </c>
      <c r="I69" s="48">
        <v>1</v>
      </c>
      <c r="J69" s="9">
        <f t="shared" si="3"/>
        <v>27680.97</v>
      </c>
      <c r="K69" s="9">
        <f t="shared" si="11"/>
        <v>28732.846860000001</v>
      </c>
      <c r="L69" s="6">
        <v>1034.3800000000001</v>
      </c>
      <c r="M69" s="12">
        <f t="shared" si="4"/>
        <v>314991.90000000002</v>
      </c>
      <c r="N69" s="5">
        <v>29</v>
      </c>
      <c r="O69" s="5">
        <v>30</v>
      </c>
      <c r="P69" s="6">
        <v>11863.27</v>
      </c>
      <c r="Q69" s="9">
        <f t="shared" si="5"/>
        <v>12314.074260000001</v>
      </c>
      <c r="R69" s="48">
        <v>1</v>
      </c>
      <c r="S69" s="9">
        <f t="shared" si="6"/>
        <v>11863.27</v>
      </c>
      <c r="T69" s="6">
        <f t="shared" ref="T69:T91" si="12">Q69*R69</f>
        <v>12314.074260000001</v>
      </c>
      <c r="U69" s="6">
        <v>6097.9</v>
      </c>
      <c r="V69" s="12">
        <f t="shared" si="7"/>
        <v>4425640.5</v>
      </c>
      <c r="W69" s="27">
        <f t="shared" si="9"/>
        <v>4740.6000000000004</v>
      </c>
    </row>
    <row r="70" spans="1:23" x14ac:dyDescent="0.25">
      <c r="A70" s="18">
        <v>65</v>
      </c>
      <c r="B70" s="47" t="s">
        <v>54</v>
      </c>
      <c r="C70" s="30">
        <v>36000000</v>
      </c>
      <c r="D70" s="8">
        <f t="shared" si="8"/>
        <v>27</v>
      </c>
      <c r="E70" s="8">
        <v>1</v>
      </c>
      <c r="F70" s="8">
        <v>26</v>
      </c>
      <c r="G70" s="9">
        <v>27680.97</v>
      </c>
      <c r="H70" s="9">
        <f t="shared" si="2"/>
        <v>28732.846860000001</v>
      </c>
      <c r="I70" s="48">
        <v>1</v>
      </c>
      <c r="J70" s="9">
        <f t="shared" si="3"/>
        <v>27680.97</v>
      </c>
      <c r="K70" s="9">
        <f t="shared" si="11"/>
        <v>28732.846860000001</v>
      </c>
      <c r="L70" s="6">
        <v>0</v>
      </c>
      <c r="M70" s="12">
        <f t="shared" si="4"/>
        <v>774735</v>
      </c>
      <c r="N70" s="5">
        <v>53</v>
      </c>
      <c r="O70" s="5">
        <v>54</v>
      </c>
      <c r="P70" s="6">
        <v>11863.27</v>
      </c>
      <c r="Q70" s="9">
        <f t="shared" si="5"/>
        <v>12314.074260000001</v>
      </c>
      <c r="R70" s="48">
        <v>1</v>
      </c>
      <c r="S70" s="9">
        <f t="shared" si="6"/>
        <v>11863.27</v>
      </c>
      <c r="T70" s="6">
        <f t="shared" si="12"/>
        <v>12314.074260000001</v>
      </c>
      <c r="U70" s="6">
        <v>5000</v>
      </c>
      <c r="V70" s="12">
        <f t="shared" si="7"/>
        <v>7960176.7000000002</v>
      </c>
      <c r="W70" s="27">
        <f t="shared" si="9"/>
        <v>8734.9</v>
      </c>
    </row>
    <row r="71" spans="1:23" x14ac:dyDescent="0.25">
      <c r="A71" s="18">
        <v>66</v>
      </c>
      <c r="B71" s="47" t="s">
        <v>55</v>
      </c>
      <c r="C71" s="30">
        <v>63000000</v>
      </c>
      <c r="D71" s="8">
        <f t="shared" si="8"/>
        <v>36</v>
      </c>
      <c r="E71" s="8">
        <v>2</v>
      </c>
      <c r="F71" s="8">
        <v>34</v>
      </c>
      <c r="G71" s="9">
        <v>27680.97</v>
      </c>
      <c r="H71" s="9">
        <f t="shared" ref="H71:H91" si="13">G71*1.038</f>
        <v>28732.846860000001</v>
      </c>
      <c r="I71" s="48">
        <v>1</v>
      </c>
      <c r="J71" s="9">
        <f t="shared" ref="J71:J91" si="14">G71*I71</f>
        <v>27680.97</v>
      </c>
      <c r="K71" s="9">
        <f t="shared" si="11"/>
        <v>28732.846860000001</v>
      </c>
      <c r="L71" s="6">
        <v>0</v>
      </c>
      <c r="M71" s="12">
        <f t="shared" ref="M71:M91" si="15">ROUND((E71*J71+F71*K71+L71),1)</f>
        <v>1032278.7</v>
      </c>
      <c r="N71" s="5">
        <v>78</v>
      </c>
      <c r="O71" s="5">
        <v>79</v>
      </c>
      <c r="P71" s="6">
        <v>11863.27</v>
      </c>
      <c r="Q71" s="9">
        <f t="shared" ref="Q71:Q91" si="16">P71*1.038</f>
        <v>12314.074260000001</v>
      </c>
      <c r="R71" s="48">
        <v>1</v>
      </c>
      <c r="S71" s="9">
        <f t="shared" ref="S71:S91" si="17">P71*R71</f>
        <v>11863.27</v>
      </c>
      <c r="T71" s="6">
        <f t="shared" si="12"/>
        <v>12314.074260000001</v>
      </c>
      <c r="U71" s="6">
        <v>2068.2399999999998</v>
      </c>
      <c r="V71" s="12">
        <f t="shared" ref="V71:V91" si="18">ROUND(O71*S71+O71*T71*11+U71,1)</f>
        <v>11640197.1</v>
      </c>
      <c r="W71" s="27">
        <f t="shared" si="9"/>
        <v>12672.5</v>
      </c>
    </row>
    <row r="72" spans="1:23" x14ac:dyDescent="0.25">
      <c r="A72" s="18">
        <v>67</v>
      </c>
      <c r="B72" s="47" t="s">
        <v>82</v>
      </c>
      <c r="C72" s="30">
        <v>64000000</v>
      </c>
      <c r="D72" s="8">
        <f t="shared" ref="D72:D91" si="19">E72+F72</f>
        <v>10</v>
      </c>
      <c r="E72" s="8">
        <v>2</v>
      </c>
      <c r="F72" s="8">
        <v>8</v>
      </c>
      <c r="G72" s="9">
        <v>27680.97</v>
      </c>
      <c r="H72" s="9">
        <f t="shared" si="13"/>
        <v>28732.846860000001</v>
      </c>
      <c r="I72" s="48">
        <v>1.42</v>
      </c>
      <c r="J72" s="9">
        <f t="shared" si="14"/>
        <v>39306.977399999996</v>
      </c>
      <c r="K72" s="9">
        <f t="shared" si="11"/>
        <v>40800.642541200003</v>
      </c>
      <c r="L72" s="6">
        <v>0</v>
      </c>
      <c r="M72" s="12">
        <f t="shared" si="15"/>
        <v>405019.1</v>
      </c>
      <c r="N72" s="5">
        <v>20</v>
      </c>
      <c r="O72" s="5">
        <v>21</v>
      </c>
      <c r="P72" s="6">
        <v>11863.27</v>
      </c>
      <c r="Q72" s="9">
        <f t="shared" si="16"/>
        <v>12314.074260000001</v>
      </c>
      <c r="R72" s="48">
        <v>1.42</v>
      </c>
      <c r="S72" s="9">
        <f t="shared" si="17"/>
        <v>16845.843400000002</v>
      </c>
      <c r="T72" s="6">
        <f t="shared" si="12"/>
        <v>17485.985449200001</v>
      </c>
      <c r="U72" s="6">
        <v>0</v>
      </c>
      <c r="V72" s="12">
        <f t="shared" si="18"/>
        <v>4393025.4000000004</v>
      </c>
      <c r="W72" s="27">
        <f t="shared" ref="W72:W91" si="20">ROUND(((M72+V72)/1000),1)</f>
        <v>4798</v>
      </c>
    </row>
    <row r="73" spans="1:23" x14ac:dyDescent="0.25">
      <c r="A73" s="18">
        <v>68</v>
      </c>
      <c r="B73" s="47" t="s">
        <v>59</v>
      </c>
      <c r="C73" s="30">
        <v>65000000</v>
      </c>
      <c r="D73" s="8">
        <f t="shared" si="19"/>
        <v>64</v>
      </c>
      <c r="E73" s="8">
        <v>5</v>
      </c>
      <c r="F73" s="8">
        <v>59</v>
      </c>
      <c r="G73" s="9">
        <v>27680.97</v>
      </c>
      <c r="H73" s="9">
        <f t="shared" si="13"/>
        <v>28732.846860000001</v>
      </c>
      <c r="I73" s="48">
        <v>1.1499999999999999</v>
      </c>
      <c r="J73" s="9">
        <f t="shared" si="14"/>
        <v>31833.1155</v>
      </c>
      <c r="K73" s="9">
        <f t="shared" si="11"/>
        <v>33042.773888999996</v>
      </c>
      <c r="L73" s="6">
        <v>0</v>
      </c>
      <c r="M73" s="12">
        <f t="shared" si="15"/>
        <v>2108689.2000000002</v>
      </c>
      <c r="N73" s="5">
        <v>100</v>
      </c>
      <c r="O73" s="5">
        <v>100</v>
      </c>
      <c r="P73" s="6">
        <v>11863.27</v>
      </c>
      <c r="Q73" s="9">
        <f t="shared" si="16"/>
        <v>12314.074260000001</v>
      </c>
      <c r="R73" s="48">
        <v>1.1499999999999999</v>
      </c>
      <c r="S73" s="9">
        <f t="shared" si="17"/>
        <v>13642.7605</v>
      </c>
      <c r="T73" s="6">
        <f t="shared" si="12"/>
        <v>14161.185399</v>
      </c>
      <c r="U73" s="6">
        <v>10000</v>
      </c>
      <c r="V73" s="12">
        <f t="shared" si="18"/>
        <v>16951580</v>
      </c>
      <c r="W73" s="27">
        <f t="shared" si="20"/>
        <v>19060.3</v>
      </c>
    </row>
    <row r="74" spans="1:23" x14ac:dyDescent="0.25">
      <c r="A74" s="18">
        <v>69</v>
      </c>
      <c r="B74" s="47" t="s">
        <v>20</v>
      </c>
      <c r="C74" s="30">
        <v>66000000</v>
      </c>
      <c r="D74" s="8">
        <f t="shared" si="19"/>
        <v>9</v>
      </c>
      <c r="E74" s="8">
        <v>1</v>
      </c>
      <c r="F74" s="8">
        <v>8</v>
      </c>
      <c r="G74" s="9">
        <v>27680.97</v>
      </c>
      <c r="H74" s="9">
        <f t="shared" si="13"/>
        <v>28732.846860000001</v>
      </c>
      <c r="I74" s="48">
        <v>1</v>
      </c>
      <c r="J74" s="9">
        <f t="shared" si="14"/>
        <v>27680.97</v>
      </c>
      <c r="K74" s="9">
        <f t="shared" si="11"/>
        <v>28732.846860000001</v>
      </c>
      <c r="L74" s="6">
        <v>3863.16</v>
      </c>
      <c r="M74" s="12">
        <f t="shared" si="15"/>
        <v>261406.9</v>
      </c>
      <c r="N74" s="5">
        <v>21</v>
      </c>
      <c r="O74" s="5">
        <v>22</v>
      </c>
      <c r="P74" s="6">
        <v>11863.27</v>
      </c>
      <c r="Q74" s="9">
        <f t="shared" si="16"/>
        <v>12314.074260000001</v>
      </c>
      <c r="R74" s="48">
        <v>1</v>
      </c>
      <c r="S74" s="9">
        <f t="shared" si="17"/>
        <v>11863.27</v>
      </c>
      <c r="T74" s="6">
        <f t="shared" si="12"/>
        <v>12314.074260000001</v>
      </c>
      <c r="U74" s="6">
        <v>46405.2</v>
      </c>
      <c r="V74" s="12">
        <f t="shared" si="18"/>
        <v>3287403.1</v>
      </c>
      <c r="W74" s="27">
        <f t="shared" si="20"/>
        <v>3548.8</v>
      </c>
    </row>
    <row r="75" spans="1:23" x14ac:dyDescent="0.25">
      <c r="A75" s="18">
        <v>70</v>
      </c>
      <c r="B75" s="47" t="s">
        <v>21</v>
      </c>
      <c r="C75" s="30">
        <v>68000000</v>
      </c>
      <c r="D75" s="8">
        <f t="shared" si="19"/>
        <v>29</v>
      </c>
      <c r="E75" s="8">
        <v>3</v>
      </c>
      <c r="F75" s="8">
        <v>26</v>
      </c>
      <c r="G75" s="9">
        <v>27680.97</v>
      </c>
      <c r="H75" s="9">
        <f t="shared" si="13"/>
        <v>28732.846860000001</v>
      </c>
      <c r="I75" s="48">
        <v>1</v>
      </c>
      <c r="J75" s="9">
        <f t="shared" si="14"/>
        <v>27680.97</v>
      </c>
      <c r="K75" s="9">
        <f t="shared" si="11"/>
        <v>28732.846860000001</v>
      </c>
      <c r="L75" s="6">
        <v>0</v>
      </c>
      <c r="M75" s="12">
        <f t="shared" si="15"/>
        <v>830096.9</v>
      </c>
      <c r="N75" s="5">
        <v>25</v>
      </c>
      <c r="O75" s="5">
        <v>26</v>
      </c>
      <c r="P75" s="6">
        <v>11863.27</v>
      </c>
      <c r="Q75" s="9">
        <f t="shared" si="16"/>
        <v>12314.074260000001</v>
      </c>
      <c r="R75" s="48">
        <v>1</v>
      </c>
      <c r="S75" s="9">
        <f t="shared" si="17"/>
        <v>11863.27</v>
      </c>
      <c r="T75" s="6">
        <f t="shared" si="12"/>
        <v>12314.074260000001</v>
      </c>
      <c r="U75" s="6">
        <v>0</v>
      </c>
      <c r="V75" s="12">
        <f t="shared" si="18"/>
        <v>3830270.3</v>
      </c>
      <c r="W75" s="27">
        <f t="shared" si="20"/>
        <v>4660.3999999999996</v>
      </c>
    </row>
    <row r="76" spans="1:23" x14ac:dyDescent="0.25">
      <c r="A76" s="18">
        <v>71</v>
      </c>
      <c r="B76" s="47" t="s">
        <v>22</v>
      </c>
      <c r="C76" s="30">
        <v>28000000</v>
      </c>
      <c r="D76" s="8">
        <f t="shared" si="19"/>
        <v>32</v>
      </c>
      <c r="E76" s="8">
        <v>3</v>
      </c>
      <c r="F76" s="8">
        <v>29</v>
      </c>
      <c r="G76" s="9">
        <v>27680.97</v>
      </c>
      <c r="H76" s="9">
        <f t="shared" si="13"/>
        <v>28732.846860000001</v>
      </c>
      <c r="I76" s="48">
        <v>1</v>
      </c>
      <c r="J76" s="9">
        <f t="shared" si="14"/>
        <v>27680.97</v>
      </c>
      <c r="K76" s="9">
        <f t="shared" si="11"/>
        <v>28732.846860000001</v>
      </c>
      <c r="L76" s="6">
        <v>0</v>
      </c>
      <c r="M76" s="12">
        <f t="shared" si="15"/>
        <v>916295.5</v>
      </c>
      <c r="N76" s="5">
        <v>26</v>
      </c>
      <c r="O76" s="5">
        <v>27</v>
      </c>
      <c r="P76" s="6">
        <v>11863.27</v>
      </c>
      <c r="Q76" s="9">
        <f t="shared" si="16"/>
        <v>12314.074260000001</v>
      </c>
      <c r="R76" s="48">
        <v>1</v>
      </c>
      <c r="S76" s="9">
        <f t="shared" si="17"/>
        <v>11863.27</v>
      </c>
      <c r="T76" s="6">
        <f t="shared" si="12"/>
        <v>12314.074260000001</v>
      </c>
      <c r="U76" s="6">
        <v>0</v>
      </c>
      <c r="V76" s="12">
        <f t="shared" si="18"/>
        <v>3977588.3</v>
      </c>
      <c r="W76" s="27">
        <f t="shared" si="20"/>
        <v>4893.8999999999996</v>
      </c>
    </row>
    <row r="77" spans="1:23" x14ac:dyDescent="0.25">
      <c r="A77" s="18">
        <v>72</v>
      </c>
      <c r="B77" s="47" t="s">
        <v>75</v>
      </c>
      <c r="C77" s="30">
        <v>69000000</v>
      </c>
      <c r="D77" s="8">
        <f t="shared" si="19"/>
        <v>9</v>
      </c>
      <c r="E77" s="8">
        <v>1</v>
      </c>
      <c r="F77" s="8">
        <v>8</v>
      </c>
      <c r="G77" s="9">
        <v>27680.97</v>
      </c>
      <c r="H77" s="9">
        <f t="shared" si="13"/>
        <v>28732.846860000001</v>
      </c>
      <c r="I77" s="48">
        <v>1.4</v>
      </c>
      <c r="J77" s="9">
        <f t="shared" si="14"/>
        <v>38753.358</v>
      </c>
      <c r="K77" s="9">
        <f t="shared" si="11"/>
        <v>40225.985604000001</v>
      </c>
      <c r="L77" s="6">
        <v>5408.42</v>
      </c>
      <c r="M77" s="12">
        <f t="shared" si="15"/>
        <v>365969.7</v>
      </c>
      <c r="N77" s="5">
        <v>50</v>
      </c>
      <c r="O77" s="5">
        <v>51</v>
      </c>
      <c r="P77" s="6">
        <v>11863.27</v>
      </c>
      <c r="Q77" s="9">
        <f t="shared" si="16"/>
        <v>12314.074260000001</v>
      </c>
      <c r="R77" s="48">
        <v>1.4</v>
      </c>
      <c r="S77" s="9">
        <f t="shared" si="17"/>
        <v>16608.578000000001</v>
      </c>
      <c r="T77" s="6">
        <f t="shared" si="12"/>
        <v>17239.703964</v>
      </c>
      <c r="U77" s="6">
        <v>154683.99</v>
      </c>
      <c r="V77" s="12">
        <f t="shared" si="18"/>
        <v>10673195.4</v>
      </c>
      <c r="W77" s="27">
        <f t="shared" si="20"/>
        <v>11039.2</v>
      </c>
    </row>
    <row r="78" spans="1:23" x14ac:dyDescent="0.25">
      <c r="A78" s="18">
        <v>73</v>
      </c>
      <c r="B78" s="47" t="s">
        <v>23</v>
      </c>
      <c r="C78" s="30">
        <v>70000000</v>
      </c>
      <c r="D78" s="8">
        <f t="shared" si="19"/>
        <v>14</v>
      </c>
      <c r="E78" s="8">
        <v>1</v>
      </c>
      <c r="F78" s="8">
        <v>13</v>
      </c>
      <c r="G78" s="9">
        <v>27680.97</v>
      </c>
      <c r="H78" s="9">
        <f t="shared" si="13"/>
        <v>28732.846860000001</v>
      </c>
      <c r="I78" s="48">
        <v>1</v>
      </c>
      <c r="J78" s="9">
        <f t="shared" si="14"/>
        <v>27680.97</v>
      </c>
      <c r="K78" s="9">
        <f t="shared" si="11"/>
        <v>28732.846860000001</v>
      </c>
      <c r="L78" s="6">
        <v>0</v>
      </c>
      <c r="M78" s="12">
        <f t="shared" si="15"/>
        <v>401208</v>
      </c>
      <c r="N78" s="5">
        <v>33</v>
      </c>
      <c r="O78" s="5">
        <v>34</v>
      </c>
      <c r="P78" s="6">
        <v>11863.27</v>
      </c>
      <c r="Q78" s="9">
        <f t="shared" si="16"/>
        <v>12314.074260000001</v>
      </c>
      <c r="R78" s="48">
        <v>1</v>
      </c>
      <c r="S78" s="9">
        <f t="shared" si="17"/>
        <v>11863.27</v>
      </c>
      <c r="T78" s="6">
        <f t="shared" si="12"/>
        <v>12314.074260000001</v>
      </c>
      <c r="U78" s="6">
        <v>0</v>
      </c>
      <c r="V78" s="12">
        <f t="shared" si="18"/>
        <v>5008815</v>
      </c>
      <c r="W78" s="27">
        <f t="shared" si="20"/>
        <v>5410</v>
      </c>
    </row>
    <row r="79" spans="1:23" x14ac:dyDescent="0.25">
      <c r="A79" s="18">
        <v>74</v>
      </c>
      <c r="B79" s="47" t="s">
        <v>60</v>
      </c>
      <c r="C79" s="30">
        <v>71000000</v>
      </c>
      <c r="D79" s="8">
        <f t="shared" si="19"/>
        <v>19</v>
      </c>
      <c r="E79" s="8">
        <v>2</v>
      </c>
      <c r="F79" s="8">
        <v>17</v>
      </c>
      <c r="G79" s="9">
        <v>27680.97</v>
      </c>
      <c r="H79" s="9">
        <f t="shared" si="13"/>
        <v>28732.846860000001</v>
      </c>
      <c r="I79" s="48">
        <v>1.1599999999999999</v>
      </c>
      <c r="J79" s="9">
        <f t="shared" si="14"/>
        <v>32109.925199999998</v>
      </c>
      <c r="K79" s="9">
        <f t="shared" si="11"/>
        <v>33330.102357600001</v>
      </c>
      <c r="L79" s="6">
        <v>1000</v>
      </c>
      <c r="M79" s="12">
        <f t="shared" si="15"/>
        <v>631831.6</v>
      </c>
      <c r="N79" s="5">
        <v>75</v>
      </c>
      <c r="O79" s="5">
        <v>76</v>
      </c>
      <c r="P79" s="6">
        <v>11863.27</v>
      </c>
      <c r="Q79" s="9">
        <f t="shared" si="16"/>
        <v>12314.074260000001</v>
      </c>
      <c r="R79" s="48">
        <v>1.1599999999999999</v>
      </c>
      <c r="S79" s="9">
        <f t="shared" si="17"/>
        <v>13761.3932</v>
      </c>
      <c r="T79" s="6">
        <f t="shared" si="12"/>
        <v>14284.3261416</v>
      </c>
      <c r="U79" s="6">
        <v>19000</v>
      </c>
      <c r="V79" s="12">
        <f t="shared" si="18"/>
        <v>13006562.5</v>
      </c>
      <c r="W79" s="27">
        <f t="shared" si="20"/>
        <v>13638.4</v>
      </c>
    </row>
    <row r="80" spans="1:23" x14ac:dyDescent="0.25">
      <c r="A80" s="18">
        <v>75</v>
      </c>
      <c r="B80" s="47" t="s">
        <v>56</v>
      </c>
      <c r="C80" s="30">
        <v>73000000</v>
      </c>
      <c r="D80" s="8">
        <f t="shared" si="19"/>
        <v>33</v>
      </c>
      <c r="E80" s="8">
        <v>3</v>
      </c>
      <c r="F80" s="8">
        <v>30</v>
      </c>
      <c r="G80" s="9">
        <v>27680.97</v>
      </c>
      <c r="H80" s="9">
        <f t="shared" si="13"/>
        <v>28732.846860000001</v>
      </c>
      <c r="I80" s="48">
        <v>1</v>
      </c>
      <c r="J80" s="9">
        <f t="shared" si="14"/>
        <v>27680.97</v>
      </c>
      <c r="K80" s="9">
        <f t="shared" si="11"/>
        <v>28732.846860000001</v>
      </c>
      <c r="L80" s="6">
        <v>14175.42</v>
      </c>
      <c r="M80" s="12">
        <f t="shared" si="15"/>
        <v>959203.7</v>
      </c>
      <c r="N80" s="5">
        <v>35</v>
      </c>
      <c r="O80" s="5">
        <v>36</v>
      </c>
      <c r="P80" s="6">
        <v>11863.27</v>
      </c>
      <c r="Q80" s="9">
        <f t="shared" si="16"/>
        <v>12314.074260000001</v>
      </c>
      <c r="R80" s="48">
        <v>1</v>
      </c>
      <c r="S80" s="9">
        <f t="shared" si="17"/>
        <v>11863.27</v>
      </c>
      <c r="T80" s="6">
        <f t="shared" si="12"/>
        <v>12314.074260000001</v>
      </c>
      <c r="U80" s="6">
        <v>77342</v>
      </c>
      <c r="V80" s="12">
        <f t="shared" si="18"/>
        <v>5380793.0999999996</v>
      </c>
      <c r="W80" s="27">
        <f t="shared" si="20"/>
        <v>6340</v>
      </c>
    </row>
    <row r="81" spans="1:23" x14ac:dyDescent="0.25">
      <c r="A81" s="18">
        <v>76</v>
      </c>
      <c r="B81" s="47" t="s">
        <v>61</v>
      </c>
      <c r="C81" s="30">
        <v>75000000</v>
      </c>
      <c r="D81" s="8">
        <f t="shared" si="19"/>
        <v>60</v>
      </c>
      <c r="E81" s="8">
        <v>5</v>
      </c>
      <c r="F81" s="8">
        <v>55</v>
      </c>
      <c r="G81" s="9">
        <v>27680.97</v>
      </c>
      <c r="H81" s="9">
        <f t="shared" si="13"/>
        <v>28732.846860000001</v>
      </c>
      <c r="I81" s="48">
        <v>1.1499999999999999</v>
      </c>
      <c r="J81" s="9">
        <f t="shared" si="14"/>
        <v>31833.1155</v>
      </c>
      <c r="K81" s="9">
        <f t="shared" si="11"/>
        <v>33042.773888999996</v>
      </c>
      <c r="L81" s="6">
        <v>0</v>
      </c>
      <c r="M81" s="12">
        <f t="shared" si="15"/>
        <v>1976518.1</v>
      </c>
      <c r="N81" s="5">
        <v>156</v>
      </c>
      <c r="O81" s="5">
        <v>156</v>
      </c>
      <c r="P81" s="6">
        <v>11863.27</v>
      </c>
      <c r="Q81" s="9">
        <f t="shared" si="16"/>
        <v>12314.074260000001</v>
      </c>
      <c r="R81" s="48">
        <v>1.1499999999999999</v>
      </c>
      <c r="S81" s="9">
        <f t="shared" si="17"/>
        <v>13642.7605</v>
      </c>
      <c r="T81" s="6">
        <f t="shared" si="12"/>
        <v>14161.185399</v>
      </c>
      <c r="U81" s="6">
        <v>0</v>
      </c>
      <c r="V81" s="12">
        <f t="shared" si="18"/>
        <v>26428864.800000001</v>
      </c>
      <c r="W81" s="27">
        <f t="shared" si="20"/>
        <v>28405.4</v>
      </c>
    </row>
    <row r="82" spans="1:23" x14ac:dyDescent="0.25">
      <c r="A82" s="18">
        <v>77</v>
      </c>
      <c r="B82" s="47" t="s">
        <v>24</v>
      </c>
      <c r="C82" s="30">
        <v>78000000</v>
      </c>
      <c r="D82" s="8">
        <f t="shared" si="19"/>
        <v>23</v>
      </c>
      <c r="E82" s="8">
        <v>2</v>
      </c>
      <c r="F82" s="8">
        <v>21</v>
      </c>
      <c r="G82" s="9">
        <v>27680.97</v>
      </c>
      <c r="H82" s="9">
        <f t="shared" si="13"/>
        <v>28732.846860000001</v>
      </c>
      <c r="I82" s="48">
        <v>1</v>
      </c>
      <c r="J82" s="9">
        <f t="shared" si="14"/>
        <v>27680.97</v>
      </c>
      <c r="K82" s="9">
        <f t="shared" si="11"/>
        <v>28732.846860000001</v>
      </c>
      <c r="L82" s="6">
        <v>0</v>
      </c>
      <c r="M82" s="12">
        <f t="shared" si="15"/>
        <v>658751.69999999995</v>
      </c>
      <c r="N82" s="5">
        <v>29</v>
      </c>
      <c r="O82" s="5">
        <v>30</v>
      </c>
      <c r="P82" s="6">
        <v>11863.27</v>
      </c>
      <c r="Q82" s="9">
        <f t="shared" si="16"/>
        <v>12314.074260000001</v>
      </c>
      <c r="R82" s="48">
        <v>1</v>
      </c>
      <c r="S82" s="9">
        <f t="shared" si="17"/>
        <v>11863.27</v>
      </c>
      <c r="T82" s="6">
        <f t="shared" si="12"/>
        <v>12314.074260000001</v>
      </c>
      <c r="U82" s="6">
        <v>0</v>
      </c>
      <c r="V82" s="12">
        <f t="shared" si="18"/>
        <v>4419542.5999999996</v>
      </c>
      <c r="W82" s="27">
        <f t="shared" si="20"/>
        <v>5078.3</v>
      </c>
    </row>
    <row r="83" spans="1:23" x14ac:dyDescent="0.25">
      <c r="A83" s="18">
        <v>78</v>
      </c>
      <c r="B83" s="14" t="s">
        <v>90</v>
      </c>
      <c r="C83" s="30">
        <v>45000000</v>
      </c>
      <c r="D83" s="8">
        <f t="shared" si="19"/>
        <v>37</v>
      </c>
      <c r="E83" s="8">
        <v>1</v>
      </c>
      <c r="F83" s="8">
        <v>36</v>
      </c>
      <c r="G83" s="9">
        <v>27680.97</v>
      </c>
      <c r="H83" s="9">
        <f t="shared" si="13"/>
        <v>28732.846860000001</v>
      </c>
      <c r="I83" s="48">
        <v>1</v>
      </c>
      <c r="J83" s="9">
        <f t="shared" si="14"/>
        <v>27680.97</v>
      </c>
      <c r="K83" s="9">
        <f t="shared" si="11"/>
        <v>28732.846860000001</v>
      </c>
      <c r="L83" s="6">
        <v>0</v>
      </c>
      <c r="M83" s="12">
        <f t="shared" si="15"/>
        <v>1062063.5</v>
      </c>
      <c r="N83" s="5">
        <v>90</v>
      </c>
      <c r="O83" s="5">
        <v>96</v>
      </c>
      <c r="P83" s="6">
        <v>11863.27</v>
      </c>
      <c r="Q83" s="9">
        <f t="shared" si="16"/>
        <v>12314.074260000001</v>
      </c>
      <c r="R83" s="48">
        <v>1</v>
      </c>
      <c r="S83" s="9">
        <f t="shared" si="17"/>
        <v>11863.27</v>
      </c>
      <c r="T83" s="6">
        <f t="shared" si="12"/>
        <v>12314.074260000001</v>
      </c>
      <c r="U83" s="6">
        <v>0</v>
      </c>
      <c r="V83" s="12">
        <f t="shared" si="18"/>
        <v>14142536.300000001</v>
      </c>
      <c r="W83" s="27">
        <f t="shared" si="20"/>
        <v>15204.6</v>
      </c>
    </row>
    <row r="84" spans="1:23" x14ac:dyDescent="0.25">
      <c r="A84" s="18">
        <v>79</v>
      </c>
      <c r="B84" s="14" t="s">
        <v>91</v>
      </c>
      <c r="C84" s="30">
        <v>40000000</v>
      </c>
      <c r="D84" s="8">
        <f t="shared" si="19"/>
        <v>18</v>
      </c>
      <c r="E84" s="8">
        <v>0</v>
      </c>
      <c r="F84" s="8">
        <v>18</v>
      </c>
      <c r="G84" s="9">
        <v>27680.97</v>
      </c>
      <c r="H84" s="9">
        <f t="shared" si="13"/>
        <v>28732.846860000001</v>
      </c>
      <c r="I84" s="48">
        <v>1</v>
      </c>
      <c r="J84" s="9">
        <f t="shared" si="14"/>
        <v>27680.97</v>
      </c>
      <c r="K84" s="9">
        <f t="shared" si="11"/>
        <v>28732.846860000001</v>
      </c>
      <c r="L84" s="6">
        <v>2792.83</v>
      </c>
      <c r="M84" s="12">
        <f t="shared" si="15"/>
        <v>519984.1</v>
      </c>
      <c r="N84" s="5">
        <v>47</v>
      </c>
      <c r="O84" s="5">
        <v>48</v>
      </c>
      <c r="P84" s="6">
        <v>11863.27</v>
      </c>
      <c r="Q84" s="9">
        <f t="shared" si="16"/>
        <v>12314.074260000001</v>
      </c>
      <c r="R84" s="48">
        <v>1</v>
      </c>
      <c r="S84" s="9">
        <f t="shared" si="17"/>
        <v>11863.27</v>
      </c>
      <c r="T84" s="6">
        <f t="shared" si="12"/>
        <v>12314.074260000001</v>
      </c>
      <c r="U84" s="6">
        <v>28480.3</v>
      </c>
      <c r="V84" s="12">
        <f t="shared" si="18"/>
        <v>7099748.5</v>
      </c>
      <c r="W84" s="27">
        <f t="shared" si="20"/>
        <v>7619.7</v>
      </c>
    </row>
    <row r="85" spans="1:23" x14ac:dyDescent="0.25">
      <c r="A85" s="18">
        <v>80</v>
      </c>
      <c r="B85" s="15" t="s">
        <v>92</v>
      </c>
      <c r="C85" s="30">
        <v>35000000</v>
      </c>
      <c r="D85" s="8">
        <f t="shared" si="19"/>
        <v>8</v>
      </c>
      <c r="E85" s="8">
        <v>1</v>
      </c>
      <c r="F85" s="8">
        <v>7</v>
      </c>
      <c r="G85" s="9">
        <v>27680.97</v>
      </c>
      <c r="H85" s="9">
        <f t="shared" si="13"/>
        <v>28732.846860000001</v>
      </c>
      <c r="I85" s="48">
        <v>1</v>
      </c>
      <c r="J85" s="9">
        <f t="shared" si="14"/>
        <v>27680.97</v>
      </c>
      <c r="K85" s="9">
        <f t="shared" si="11"/>
        <v>28732.846860000001</v>
      </c>
      <c r="L85" s="6">
        <v>0</v>
      </c>
      <c r="M85" s="12">
        <f t="shared" si="15"/>
        <v>228810.9</v>
      </c>
      <c r="N85" s="5">
        <v>18</v>
      </c>
      <c r="O85" s="5">
        <v>19</v>
      </c>
      <c r="P85" s="6">
        <v>11863.27</v>
      </c>
      <c r="Q85" s="9">
        <f t="shared" si="16"/>
        <v>12314.074260000001</v>
      </c>
      <c r="R85" s="48">
        <v>1</v>
      </c>
      <c r="S85" s="9">
        <f t="shared" si="17"/>
        <v>11863.27</v>
      </c>
      <c r="T85" s="6">
        <f t="shared" si="12"/>
        <v>12314.074260000001</v>
      </c>
      <c r="U85" s="6">
        <v>2371.8000000000002</v>
      </c>
      <c r="V85" s="12">
        <f t="shared" si="18"/>
        <v>2801415.5</v>
      </c>
      <c r="W85" s="27">
        <f t="shared" si="20"/>
        <v>3030.2</v>
      </c>
    </row>
    <row r="86" spans="1:23" x14ac:dyDescent="0.25">
      <c r="A86" s="18">
        <v>81</v>
      </c>
      <c r="B86" s="47" t="s">
        <v>83</v>
      </c>
      <c r="C86" s="30">
        <v>99000000</v>
      </c>
      <c r="D86" s="8">
        <f t="shared" si="19"/>
        <v>7</v>
      </c>
      <c r="E86" s="8">
        <v>3</v>
      </c>
      <c r="F86" s="8">
        <v>4</v>
      </c>
      <c r="G86" s="9">
        <v>27680.97</v>
      </c>
      <c r="H86" s="9">
        <f t="shared" si="13"/>
        <v>28732.846860000001</v>
      </c>
      <c r="I86" s="48">
        <v>1.27</v>
      </c>
      <c r="J86" s="9">
        <f t="shared" si="14"/>
        <v>35154.831900000005</v>
      </c>
      <c r="K86" s="9">
        <f t="shared" si="11"/>
        <v>36490.715512200004</v>
      </c>
      <c r="L86" s="6">
        <v>0</v>
      </c>
      <c r="M86" s="12">
        <f t="shared" si="15"/>
        <v>251427.4</v>
      </c>
      <c r="N86" s="5">
        <v>13</v>
      </c>
      <c r="O86" s="5">
        <v>14</v>
      </c>
      <c r="P86" s="6">
        <v>11863.27</v>
      </c>
      <c r="Q86" s="9">
        <f t="shared" si="16"/>
        <v>12314.074260000001</v>
      </c>
      <c r="R86" s="48">
        <v>1.27</v>
      </c>
      <c r="S86" s="9">
        <f t="shared" si="17"/>
        <v>15066.3529</v>
      </c>
      <c r="T86" s="6">
        <f t="shared" si="12"/>
        <v>15638.874310200003</v>
      </c>
      <c r="U86" s="6">
        <v>0</v>
      </c>
      <c r="V86" s="12">
        <f t="shared" si="18"/>
        <v>2619315.6</v>
      </c>
      <c r="W86" s="27">
        <f t="shared" si="20"/>
        <v>2870.7</v>
      </c>
    </row>
    <row r="87" spans="1:23" x14ac:dyDescent="0.25">
      <c r="A87" s="18">
        <v>82</v>
      </c>
      <c r="B87" s="47" t="s">
        <v>34</v>
      </c>
      <c r="C87" s="30">
        <v>11800000</v>
      </c>
      <c r="D87" s="8">
        <f t="shared" si="19"/>
        <v>2</v>
      </c>
      <c r="E87" s="8">
        <v>1</v>
      </c>
      <c r="F87" s="8">
        <v>1</v>
      </c>
      <c r="G87" s="9">
        <v>27680.97</v>
      </c>
      <c r="H87" s="9">
        <f t="shared" si="13"/>
        <v>28732.846860000001</v>
      </c>
      <c r="I87" s="48">
        <v>1.5</v>
      </c>
      <c r="J87" s="9">
        <f t="shared" si="14"/>
        <v>41521.455000000002</v>
      </c>
      <c r="K87" s="9">
        <f t="shared" si="11"/>
        <v>43099.27029</v>
      </c>
      <c r="L87" s="6">
        <v>1190.06</v>
      </c>
      <c r="M87" s="12">
        <f t="shared" si="15"/>
        <v>85810.8</v>
      </c>
      <c r="N87" s="5">
        <v>2</v>
      </c>
      <c r="O87" s="5">
        <v>3</v>
      </c>
      <c r="P87" s="6">
        <v>11863.27</v>
      </c>
      <c r="Q87" s="9">
        <f t="shared" si="16"/>
        <v>12314.074260000001</v>
      </c>
      <c r="R87" s="48">
        <v>1.5</v>
      </c>
      <c r="S87" s="9">
        <f t="shared" si="17"/>
        <v>17794.904999999999</v>
      </c>
      <c r="T87" s="6">
        <f t="shared" si="12"/>
        <v>18471.111390000002</v>
      </c>
      <c r="U87" s="6">
        <v>1530.07</v>
      </c>
      <c r="V87" s="12">
        <f t="shared" si="18"/>
        <v>664461.5</v>
      </c>
      <c r="W87" s="27">
        <f t="shared" si="20"/>
        <v>750.3</v>
      </c>
    </row>
    <row r="88" spans="1:23" ht="25.5" x14ac:dyDescent="0.25">
      <c r="A88" s="18">
        <v>83</v>
      </c>
      <c r="B88" s="47" t="s">
        <v>62</v>
      </c>
      <c r="C88" s="30">
        <v>71800000</v>
      </c>
      <c r="D88" s="8">
        <f t="shared" si="19"/>
        <v>29</v>
      </c>
      <c r="E88" s="8">
        <v>1</v>
      </c>
      <c r="F88" s="8">
        <v>28</v>
      </c>
      <c r="G88" s="9">
        <v>27680.97</v>
      </c>
      <c r="H88" s="9">
        <f t="shared" si="13"/>
        <v>28732.846860000001</v>
      </c>
      <c r="I88" s="48">
        <v>1.5</v>
      </c>
      <c r="J88" s="9">
        <f t="shared" si="14"/>
        <v>41521.455000000002</v>
      </c>
      <c r="K88" s="9">
        <f t="shared" si="11"/>
        <v>43099.27029</v>
      </c>
      <c r="L88" s="6">
        <v>10000</v>
      </c>
      <c r="M88" s="12">
        <f t="shared" si="15"/>
        <v>1258301</v>
      </c>
      <c r="N88" s="5">
        <v>45</v>
      </c>
      <c r="O88" s="5">
        <v>46</v>
      </c>
      <c r="P88" s="6">
        <v>11863.27</v>
      </c>
      <c r="Q88" s="9">
        <f t="shared" si="16"/>
        <v>12314.074260000001</v>
      </c>
      <c r="R88" s="48">
        <v>1.5</v>
      </c>
      <c r="S88" s="9">
        <f t="shared" si="17"/>
        <v>17794.904999999999</v>
      </c>
      <c r="T88" s="6">
        <f t="shared" si="12"/>
        <v>18471.111390000002</v>
      </c>
      <c r="U88" s="6">
        <v>9500</v>
      </c>
      <c r="V88" s="12">
        <f t="shared" si="18"/>
        <v>10174448</v>
      </c>
      <c r="W88" s="27">
        <f t="shared" si="20"/>
        <v>11432.7</v>
      </c>
    </row>
    <row r="89" spans="1:23" x14ac:dyDescent="0.25">
      <c r="A89" s="18">
        <v>84</v>
      </c>
      <c r="B89" s="47" t="s">
        <v>84</v>
      </c>
      <c r="C89" s="30">
        <v>77000000</v>
      </c>
      <c r="D89" s="8">
        <f t="shared" si="19"/>
        <v>1</v>
      </c>
      <c r="E89" s="8">
        <v>0</v>
      </c>
      <c r="F89" s="8">
        <v>1</v>
      </c>
      <c r="G89" s="9">
        <v>27680.97</v>
      </c>
      <c r="H89" s="9">
        <f t="shared" si="13"/>
        <v>28732.846860000001</v>
      </c>
      <c r="I89" s="48">
        <v>2</v>
      </c>
      <c r="J89" s="9">
        <f t="shared" si="14"/>
        <v>55361.94</v>
      </c>
      <c r="K89" s="9">
        <f t="shared" si="11"/>
        <v>57465.693720000003</v>
      </c>
      <c r="L89" s="6">
        <v>287.33</v>
      </c>
      <c r="M89" s="12">
        <f t="shared" si="15"/>
        <v>57753</v>
      </c>
      <c r="N89" s="5">
        <v>1</v>
      </c>
      <c r="O89" s="5">
        <v>1</v>
      </c>
      <c r="P89" s="6">
        <v>11863.27</v>
      </c>
      <c r="Q89" s="9">
        <f t="shared" si="16"/>
        <v>12314.074260000001</v>
      </c>
      <c r="R89" s="7">
        <v>2</v>
      </c>
      <c r="S89" s="6">
        <f t="shared" si="17"/>
        <v>23726.54</v>
      </c>
      <c r="T89" s="6">
        <f t="shared" si="12"/>
        <v>24628.148520000002</v>
      </c>
      <c r="U89" s="6">
        <v>123.14</v>
      </c>
      <c r="V89" s="12">
        <f t="shared" si="18"/>
        <v>294759.3</v>
      </c>
      <c r="W89" s="27">
        <f t="shared" si="20"/>
        <v>352.5</v>
      </c>
    </row>
    <row r="90" spans="1:23" ht="25.5" x14ac:dyDescent="0.25">
      <c r="A90" s="18">
        <v>85</v>
      </c>
      <c r="B90" s="47" t="s">
        <v>63</v>
      </c>
      <c r="C90" s="30">
        <v>71900000</v>
      </c>
      <c r="D90" s="8">
        <f t="shared" si="19"/>
        <v>14</v>
      </c>
      <c r="E90" s="8">
        <v>1</v>
      </c>
      <c r="F90" s="8">
        <v>13</v>
      </c>
      <c r="G90" s="9">
        <v>27680.97</v>
      </c>
      <c r="H90" s="9">
        <f t="shared" si="13"/>
        <v>28732.846860000001</v>
      </c>
      <c r="I90" s="48">
        <v>1.5</v>
      </c>
      <c r="J90" s="9">
        <f t="shared" si="14"/>
        <v>41521.455000000002</v>
      </c>
      <c r="K90" s="9">
        <f t="shared" si="11"/>
        <v>43099.27029</v>
      </c>
      <c r="L90" s="6">
        <v>0</v>
      </c>
      <c r="M90" s="12">
        <f t="shared" si="15"/>
        <v>601812</v>
      </c>
      <c r="N90" s="5">
        <v>15</v>
      </c>
      <c r="O90" s="5">
        <v>16</v>
      </c>
      <c r="P90" s="6">
        <v>11863.27</v>
      </c>
      <c r="Q90" s="9">
        <f t="shared" si="16"/>
        <v>12314.074260000001</v>
      </c>
      <c r="R90" s="7">
        <v>1.5</v>
      </c>
      <c r="S90" s="6">
        <f t="shared" si="17"/>
        <v>17794.904999999999</v>
      </c>
      <c r="T90" s="6">
        <f t="shared" si="12"/>
        <v>18471.111390000002</v>
      </c>
      <c r="U90" s="6">
        <v>35775.17</v>
      </c>
      <c r="V90" s="12">
        <f t="shared" si="18"/>
        <v>3571409.3</v>
      </c>
      <c r="W90" s="27">
        <f t="shared" si="20"/>
        <v>4173.2</v>
      </c>
    </row>
    <row r="91" spans="1:23" x14ac:dyDescent="0.25">
      <c r="A91" s="18">
        <v>86</v>
      </c>
      <c r="B91" s="4" t="s">
        <v>85</v>
      </c>
      <c r="C91" s="31"/>
      <c r="D91" s="5">
        <f t="shared" si="19"/>
        <v>0</v>
      </c>
      <c r="E91" s="5">
        <v>0</v>
      </c>
      <c r="F91" s="5">
        <v>0</v>
      </c>
      <c r="G91" s="6">
        <v>27680.97</v>
      </c>
      <c r="H91" s="9">
        <f t="shared" si="13"/>
        <v>28732.846860000001</v>
      </c>
      <c r="I91" s="7">
        <v>1.4</v>
      </c>
      <c r="J91" s="6">
        <f t="shared" si="14"/>
        <v>38753.358</v>
      </c>
      <c r="K91" s="6">
        <f t="shared" si="11"/>
        <v>40225.985604000001</v>
      </c>
      <c r="L91" s="6">
        <v>0</v>
      </c>
      <c r="M91" s="12">
        <f t="shared" si="15"/>
        <v>0</v>
      </c>
      <c r="N91" s="5">
        <v>1</v>
      </c>
      <c r="O91" s="5">
        <v>1</v>
      </c>
      <c r="P91" s="6">
        <v>11863.27</v>
      </c>
      <c r="Q91" s="9">
        <f t="shared" si="16"/>
        <v>12314.074260000001</v>
      </c>
      <c r="R91" s="7">
        <v>1.4</v>
      </c>
      <c r="S91" s="6">
        <f t="shared" si="17"/>
        <v>16608.578000000001</v>
      </c>
      <c r="T91" s="6">
        <f t="shared" si="12"/>
        <v>17239.703964</v>
      </c>
      <c r="U91" s="6">
        <v>0</v>
      </c>
      <c r="V91" s="12">
        <f t="shared" si="18"/>
        <v>206245.3</v>
      </c>
      <c r="W91" s="27">
        <f t="shared" si="20"/>
        <v>206.2</v>
      </c>
    </row>
    <row r="92" spans="1:23" ht="23.25" customHeight="1" x14ac:dyDescent="0.25">
      <c r="A92" s="3"/>
      <c r="B92" s="16" t="s">
        <v>93</v>
      </c>
      <c r="C92" s="16"/>
      <c r="D92" s="5"/>
      <c r="E92" s="5"/>
      <c r="F92" s="5"/>
      <c r="G92" s="6"/>
      <c r="H92" s="9"/>
      <c r="I92" s="7"/>
      <c r="J92" s="7"/>
      <c r="K92" s="6"/>
      <c r="L92" s="6"/>
      <c r="M92" s="12"/>
      <c r="N92" s="5"/>
      <c r="O92" s="5"/>
      <c r="P92" s="6"/>
      <c r="Q92" s="6"/>
      <c r="R92" s="7"/>
      <c r="S92" s="7"/>
      <c r="T92" s="6"/>
      <c r="U92" s="6"/>
      <c r="V92" s="12"/>
      <c r="W92" s="19">
        <v>41397.69</v>
      </c>
    </row>
    <row r="93" spans="1:23" s="10" customFormat="1" x14ac:dyDescent="0.25"/>
    <row r="94" spans="1:23" s="10" customFormat="1" x14ac:dyDescent="0.25">
      <c r="W94" s="32"/>
    </row>
    <row r="95" spans="1:23" s="10" customFormat="1" x14ac:dyDescent="0.25">
      <c r="W95" s="32"/>
    </row>
    <row r="96" spans="1:23" s="10" customFormat="1" x14ac:dyDescent="0.25"/>
    <row r="97" spans="23:23" s="10" customFormat="1" x14ac:dyDescent="0.25"/>
    <row r="98" spans="23:23" s="10" customFormat="1" x14ac:dyDescent="0.25">
      <c r="W98" s="32"/>
    </row>
    <row r="99" spans="23:23" s="10" customFormat="1" x14ac:dyDescent="0.25"/>
    <row r="100" spans="23:23" s="10" customFormat="1" x14ac:dyDescent="0.25"/>
    <row r="101" spans="23:23" s="10" customFormat="1" x14ac:dyDescent="0.25"/>
    <row r="102" spans="23:23" s="10" customFormat="1" x14ac:dyDescent="0.25"/>
    <row r="103" spans="23:23" s="10" customFormat="1" x14ac:dyDescent="0.25"/>
    <row r="104" spans="23:23" s="10" customFormat="1" x14ac:dyDescent="0.25"/>
    <row r="105" spans="23:23" s="10" customFormat="1" x14ac:dyDescent="0.25"/>
    <row r="106" spans="23:23" s="10" customFormat="1" x14ac:dyDescent="0.25"/>
    <row r="107" spans="23:23" s="10" customFormat="1" x14ac:dyDescent="0.25"/>
    <row r="108" spans="23:23" s="10" customFormat="1" x14ac:dyDescent="0.25"/>
    <row r="109" spans="23:23" s="10" customFormat="1" x14ac:dyDescent="0.25"/>
    <row r="110" spans="23:23" s="10" customFormat="1" x14ac:dyDescent="0.25"/>
    <row r="111" spans="23:23" s="10" customFormat="1" x14ac:dyDescent="0.25"/>
    <row r="112" spans="23:23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pans="22:23" s="17" customFormat="1" x14ac:dyDescent="0.25">
      <c r="V321" s="10"/>
      <c r="W321" s="10"/>
    </row>
    <row r="322" spans="22:23" s="17" customFormat="1" x14ac:dyDescent="0.25">
      <c r="V322" s="10"/>
      <c r="W322" s="10"/>
    </row>
    <row r="323" spans="22:23" s="17" customFormat="1" x14ac:dyDescent="0.25">
      <c r="V323" s="10"/>
      <c r="W323" s="10"/>
    </row>
    <row r="324" spans="22:23" s="17" customFormat="1" x14ac:dyDescent="0.25">
      <c r="V324" s="10"/>
      <c r="W324" s="10"/>
    </row>
    <row r="325" spans="22:23" s="17" customFormat="1" x14ac:dyDescent="0.25">
      <c r="V325" s="10"/>
      <c r="W325" s="10"/>
    </row>
    <row r="326" spans="22:23" s="17" customFormat="1" x14ac:dyDescent="0.25">
      <c r="V326" s="10"/>
      <c r="W326" s="10"/>
    </row>
  </sheetData>
  <mergeCells count="15">
    <mergeCell ref="A1:W1"/>
    <mergeCell ref="A2:A3"/>
    <mergeCell ref="B2:B3"/>
    <mergeCell ref="D2:D3"/>
    <mergeCell ref="E2:F2"/>
    <mergeCell ref="G2:K2"/>
    <mergeCell ref="L2:L3"/>
    <mergeCell ref="M2:M3"/>
    <mergeCell ref="N2:N3"/>
    <mergeCell ref="O2:O3"/>
    <mergeCell ref="C2:C3"/>
    <mergeCell ref="P2:T2"/>
    <mergeCell ref="U2:U3"/>
    <mergeCell ref="V2:V3"/>
    <mergeCell ref="W2:W3"/>
  </mergeCells>
  <pageMargins left="0.23622047244094491" right="0.23622047244094491" top="0.35433070866141736" bottom="0.35433070866141736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6"/>
  <sheetViews>
    <sheetView zoomScale="86" zoomScaleNormal="86" workbookViewId="0">
      <pane xSplit="2" ySplit="5" topLeftCell="G6" activePane="bottomRight" state="frozen"/>
      <selection pane="topRight" activeCell="C1" sqref="C1"/>
      <selection pane="bottomLeft" activeCell="A7" sqref="A7"/>
      <selection pane="bottomRight" activeCell="X1" sqref="X1:AB1048576"/>
    </sheetView>
  </sheetViews>
  <sheetFormatPr defaultRowHeight="15" x14ac:dyDescent="0.25"/>
  <cols>
    <col min="1" max="1" width="3.7109375" customWidth="1"/>
    <col min="2" max="2" width="25.85546875" customWidth="1"/>
    <col min="3" max="3" width="10" customWidth="1"/>
    <col min="4" max="4" width="7.85546875" customWidth="1"/>
    <col min="5" max="5" width="6.5703125" customWidth="1"/>
    <col min="6" max="6" width="8.28515625" customWidth="1"/>
    <col min="7" max="7" width="10.85546875" customWidth="1"/>
    <col min="8" max="8" width="10.140625" customWidth="1"/>
    <col min="9" max="9" width="8" customWidth="1"/>
    <col min="10" max="10" width="10.5703125" customWidth="1"/>
    <col min="11" max="11" width="11.5703125" customWidth="1"/>
    <col min="12" max="12" width="11.140625" customWidth="1"/>
    <col min="13" max="13" width="13.85546875" style="13" customWidth="1"/>
    <col min="14" max="14" width="7.42578125" customWidth="1"/>
    <col min="15" max="15" width="7" customWidth="1"/>
    <col min="16" max="16" width="9.85546875" customWidth="1"/>
    <col min="17" max="17" width="9.7109375" customWidth="1"/>
    <col min="18" max="18" width="8.140625" customWidth="1"/>
    <col min="19" max="19" width="10.28515625" customWidth="1"/>
    <col min="20" max="20" width="11.5703125" customWidth="1"/>
    <col min="21" max="21" width="12.42578125" customWidth="1"/>
    <col min="22" max="22" width="16.85546875" style="10" customWidth="1"/>
    <col min="23" max="23" width="13.28515625" style="10" customWidth="1"/>
    <col min="24" max="24" width="13.28515625" style="10" hidden="1" customWidth="1"/>
    <col min="25" max="27" width="10.5703125" style="34" hidden="1" customWidth="1"/>
    <col min="28" max="28" width="13.42578125" style="34" hidden="1" customWidth="1"/>
    <col min="29" max="29" width="7.85546875" style="34" customWidth="1"/>
  </cols>
  <sheetData>
    <row r="1" spans="1:29" ht="60.75" customHeight="1" x14ac:dyDescent="0.25">
      <c r="A1" s="52" t="s">
        <v>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39"/>
    </row>
    <row r="2" spans="1:29" ht="30.75" customHeight="1" x14ac:dyDescent="0.25">
      <c r="A2" s="53" t="s">
        <v>0</v>
      </c>
      <c r="B2" s="53" t="s">
        <v>1</v>
      </c>
      <c r="C2" s="55" t="s">
        <v>104</v>
      </c>
      <c r="D2" s="55" t="s">
        <v>105</v>
      </c>
      <c r="E2" s="57" t="s">
        <v>2</v>
      </c>
      <c r="F2" s="58"/>
      <c r="G2" s="57" t="s">
        <v>3</v>
      </c>
      <c r="H2" s="59"/>
      <c r="I2" s="59"/>
      <c r="J2" s="59"/>
      <c r="K2" s="58"/>
      <c r="L2" s="55" t="s">
        <v>107</v>
      </c>
      <c r="M2" s="60" t="s">
        <v>95</v>
      </c>
      <c r="N2" s="55" t="s">
        <v>108</v>
      </c>
      <c r="O2" s="55" t="s">
        <v>117</v>
      </c>
      <c r="P2" s="57" t="s">
        <v>4</v>
      </c>
      <c r="Q2" s="59"/>
      <c r="R2" s="59"/>
      <c r="S2" s="59"/>
      <c r="T2" s="58"/>
      <c r="U2" s="55" t="s">
        <v>112</v>
      </c>
      <c r="V2" s="60" t="s">
        <v>96</v>
      </c>
      <c r="W2" s="64" t="s">
        <v>113</v>
      </c>
      <c r="X2" s="43"/>
    </row>
    <row r="3" spans="1:29" ht="147.75" customHeight="1" x14ac:dyDescent="0.25">
      <c r="A3" s="54"/>
      <c r="B3" s="54"/>
      <c r="C3" s="56"/>
      <c r="D3" s="56"/>
      <c r="E3" s="28" t="s">
        <v>5</v>
      </c>
      <c r="F3" s="28" t="s">
        <v>6</v>
      </c>
      <c r="G3" s="28" t="s">
        <v>124</v>
      </c>
      <c r="H3" s="29" t="s">
        <v>133</v>
      </c>
      <c r="I3" s="33" t="s">
        <v>109</v>
      </c>
      <c r="J3" s="33" t="s">
        <v>100</v>
      </c>
      <c r="K3" s="33" t="s">
        <v>134</v>
      </c>
      <c r="L3" s="56"/>
      <c r="M3" s="61"/>
      <c r="N3" s="56"/>
      <c r="O3" s="56"/>
      <c r="P3" s="28" t="s">
        <v>116</v>
      </c>
      <c r="Q3" s="29" t="s">
        <v>135</v>
      </c>
      <c r="R3" s="28" t="s">
        <v>109</v>
      </c>
      <c r="S3" s="28" t="s">
        <v>101</v>
      </c>
      <c r="T3" s="33" t="s">
        <v>136</v>
      </c>
      <c r="U3" s="56"/>
      <c r="V3" s="61"/>
      <c r="W3" s="65"/>
      <c r="X3" s="43"/>
      <c r="Y3" s="34" t="s">
        <v>119</v>
      </c>
      <c r="Z3" s="34" t="s">
        <v>118</v>
      </c>
      <c r="AA3" s="34" t="s">
        <v>120</v>
      </c>
      <c r="AB3" s="34" t="s">
        <v>118</v>
      </c>
    </row>
    <row r="4" spans="1:29" ht="15" customHeight="1" x14ac:dyDescent="0.25">
      <c r="A4" s="1"/>
      <c r="B4" s="1"/>
      <c r="C4" s="1">
        <v>1</v>
      </c>
      <c r="D4" s="2">
        <v>2</v>
      </c>
      <c r="E4" s="2">
        <v>3</v>
      </c>
      <c r="F4" s="2">
        <v>4</v>
      </c>
      <c r="G4" s="1">
        <v>5</v>
      </c>
      <c r="H4" s="2">
        <v>6</v>
      </c>
      <c r="I4" s="2">
        <v>7</v>
      </c>
      <c r="J4" s="2">
        <v>8</v>
      </c>
      <c r="K4" s="1">
        <v>9</v>
      </c>
      <c r="L4" s="2">
        <v>10</v>
      </c>
      <c r="M4" s="2">
        <v>11</v>
      </c>
      <c r="N4" s="2">
        <v>12</v>
      </c>
      <c r="O4" s="1">
        <v>13</v>
      </c>
      <c r="P4" s="2">
        <v>14</v>
      </c>
      <c r="Q4" s="2">
        <v>15</v>
      </c>
      <c r="R4" s="2">
        <v>16</v>
      </c>
      <c r="S4" s="1">
        <v>17</v>
      </c>
      <c r="T4" s="2">
        <v>18</v>
      </c>
      <c r="U4" s="2">
        <v>19</v>
      </c>
      <c r="V4" s="2">
        <v>20</v>
      </c>
      <c r="W4" s="1">
        <v>21</v>
      </c>
      <c r="X4" s="44"/>
    </row>
    <row r="5" spans="1:29" ht="27.75" customHeight="1" x14ac:dyDescent="0.25">
      <c r="A5" s="20"/>
      <c r="B5" s="21" t="s">
        <v>7</v>
      </c>
      <c r="C5" s="21"/>
      <c r="D5" s="22">
        <f>SUM(D6:D91)</f>
        <v>1998</v>
      </c>
      <c r="E5" s="22">
        <f t="shared" ref="E5:F5" si="0">SUM(E6:E91)</f>
        <v>222</v>
      </c>
      <c r="F5" s="22">
        <f t="shared" si="0"/>
        <v>1776</v>
      </c>
      <c r="G5" s="11"/>
      <c r="H5" s="11"/>
      <c r="I5" s="23"/>
      <c r="J5" s="23"/>
      <c r="K5" s="11"/>
      <c r="L5" s="11">
        <f>SUM(L6:L91)</f>
        <v>318711.52901399997</v>
      </c>
      <c r="M5" s="11">
        <f>SUM(M6:M91)</f>
        <v>66850431.499999993</v>
      </c>
      <c r="N5" s="22">
        <f>SUM(N6:N91)</f>
        <v>4418</v>
      </c>
      <c r="O5" s="22">
        <f>SUM(O6:O91)</f>
        <v>4511</v>
      </c>
      <c r="P5" s="11"/>
      <c r="Q5" s="11"/>
      <c r="R5" s="23"/>
      <c r="S5" s="23"/>
      <c r="T5" s="11"/>
      <c r="U5" s="11">
        <f>SUM(U6:U91)</f>
        <v>3840682.326154239</v>
      </c>
      <c r="V5" s="11">
        <f>SUM(V6:V91)</f>
        <v>795818550.49999952</v>
      </c>
      <c r="W5" s="26">
        <f>SUM(W6:W92)</f>
        <v>904133.39999999991</v>
      </c>
      <c r="X5" s="45"/>
    </row>
    <row r="6" spans="1:29" x14ac:dyDescent="0.25">
      <c r="A6" s="18">
        <v>1</v>
      </c>
      <c r="B6" s="4" t="s">
        <v>35</v>
      </c>
      <c r="C6" s="30">
        <v>79000000</v>
      </c>
      <c r="D6" s="5">
        <f>E6+F6</f>
        <v>4</v>
      </c>
      <c r="E6" s="5">
        <v>0</v>
      </c>
      <c r="F6" s="5">
        <v>4</v>
      </c>
      <c r="G6" s="6">
        <v>28732.85</v>
      </c>
      <c r="H6" s="9">
        <f>G6*1.04</f>
        <v>29882.164000000001</v>
      </c>
      <c r="I6" s="7">
        <v>1</v>
      </c>
      <c r="J6" s="6">
        <f>G6*I6</f>
        <v>28732.85</v>
      </c>
      <c r="K6" s="6">
        <f t="shared" ref="K6:K69" si="1">H6*I6</f>
        <v>29882.164000000001</v>
      </c>
      <c r="L6" s="6">
        <v>412.37</v>
      </c>
      <c r="M6" s="12">
        <f>ROUND((E6*J6+F6*K6+L6),1)</f>
        <v>119941</v>
      </c>
      <c r="N6" s="5">
        <v>15</v>
      </c>
      <c r="O6" s="5">
        <v>16</v>
      </c>
      <c r="P6" s="6">
        <v>12314.07</v>
      </c>
      <c r="Q6" s="9">
        <f>P6*1.04</f>
        <v>12806.632799999999</v>
      </c>
      <c r="R6" s="7">
        <v>1</v>
      </c>
      <c r="S6" s="6">
        <f>P6*R6</f>
        <v>12314.07</v>
      </c>
      <c r="T6" s="6">
        <f>Q6*R6</f>
        <v>12806.632799999999</v>
      </c>
      <c r="U6" s="6">
        <v>12724.67</v>
      </c>
      <c r="V6" s="12">
        <f>ROUND(O6*S6+O6*T6*11+U6,1)</f>
        <v>2463717.2000000002</v>
      </c>
      <c r="W6" s="27">
        <f>ROUND(((M6+V6)/1000),1)</f>
        <v>2583.6999999999998</v>
      </c>
      <c r="X6" s="46"/>
      <c r="Y6" s="34">
        <f>(E6-G6+F6*K6)*1.5/100</f>
        <v>1361.9370900000004</v>
      </c>
      <c r="Z6" s="38">
        <f>Y6-L6</f>
        <v>949.56709000000035</v>
      </c>
      <c r="AA6" s="34">
        <f>(O6*S6+O6*T6*11)*1.5/100</f>
        <v>36764.887392000004</v>
      </c>
      <c r="AB6" s="38">
        <f>AA6-U6</f>
        <v>24040.217392000006</v>
      </c>
    </row>
    <row r="7" spans="1:29" x14ac:dyDescent="0.25">
      <c r="A7" s="18">
        <v>2</v>
      </c>
      <c r="B7" s="4" t="s">
        <v>64</v>
      </c>
      <c r="C7" s="30">
        <v>84000000</v>
      </c>
      <c r="D7" s="5">
        <f>E7+F7</f>
        <v>9</v>
      </c>
      <c r="E7" s="5">
        <v>2</v>
      </c>
      <c r="F7" s="5">
        <v>7</v>
      </c>
      <c r="G7" s="6">
        <v>28732.85</v>
      </c>
      <c r="H7" s="9">
        <f t="shared" ref="H7:H70" si="2">G7*1.04</f>
        <v>29882.164000000001</v>
      </c>
      <c r="I7" s="7">
        <v>1.4</v>
      </c>
      <c r="J7" s="6">
        <f t="shared" ref="J7:J70" si="3">G7*I7</f>
        <v>40225.99</v>
      </c>
      <c r="K7" s="6">
        <f t="shared" si="1"/>
        <v>41835.029600000002</v>
      </c>
      <c r="L7" s="6">
        <v>0</v>
      </c>
      <c r="M7" s="12">
        <f t="shared" ref="M7:M70" si="4">ROUND((E7*J7+F7*K7+L7),1)</f>
        <v>373297.2</v>
      </c>
      <c r="N7" s="5">
        <v>28</v>
      </c>
      <c r="O7" s="5">
        <v>30</v>
      </c>
      <c r="P7" s="6">
        <v>12314.07</v>
      </c>
      <c r="Q7" s="9">
        <f t="shared" ref="Q7:Q70" si="5">P7*1.04</f>
        <v>12806.632799999999</v>
      </c>
      <c r="R7" s="7">
        <v>1.4</v>
      </c>
      <c r="S7" s="6">
        <f t="shared" ref="S7:S70" si="6">P7*R7</f>
        <v>17239.697999999997</v>
      </c>
      <c r="T7" s="6">
        <f>Q7*R7</f>
        <v>17929.285919999998</v>
      </c>
      <c r="U7" s="6">
        <f>AA7</f>
        <v>96507.829403999975</v>
      </c>
      <c r="V7" s="12">
        <f t="shared" ref="V7:V70" si="7">ROUND(O7*S7+O7*T7*11+U7,1)</f>
        <v>6530363.0999999996</v>
      </c>
      <c r="W7" s="27">
        <f>ROUND(((M7+V7)/1000),1)</f>
        <v>6903.7</v>
      </c>
      <c r="X7" s="46"/>
      <c r="Y7" s="34">
        <f t="shared" ref="Y7:Y70" si="8">(E7-G7+F7*K7)*1.5/100</f>
        <v>3961.7153580000008</v>
      </c>
      <c r="Z7" s="38">
        <f t="shared" ref="Z7:Z70" si="9">Y7-L7</f>
        <v>3961.7153580000008</v>
      </c>
      <c r="AA7" s="34">
        <f t="shared" ref="AA7:AA70" si="10">(O7*S7+O7*T7*11)*1.5/100</f>
        <v>96507.829403999975</v>
      </c>
      <c r="AB7" s="38">
        <f t="shared" ref="AB7:AB70" si="11">AA7-U7</f>
        <v>0</v>
      </c>
    </row>
    <row r="8" spans="1:29" x14ac:dyDescent="0.25">
      <c r="A8" s="18">
        <v>3</v>
      </c>
      <c r="B8" s="4" t="s">
        <v>46</v>
      </c>
      <c r="C8" s="30">
        <v>80000000</v>
      </c>
      <c r="D8" s="5">
        <f t="shared" ref="D8:D71" si="12">E8+F8</f>
        <v>45</v>
      </c>
      <c r="E8" s="5">
        <v>4</v>
      </c>
      <c r="F8" s="5">
        <v>41</v>
      </c>
      <c r="G8" s="6">
        <v>28732.85</v>
      </c>
      <c r="H8" s="9">
        <f t="shared" si="2"/>
        <v>29882.164000000001</v>
      </c>
      <c r="I8" s="7">
        <v>1.1499999999999999</v>
      </c>
      <c r="J8" s="6">
        <f t="shared" si="3"/>
        <v>33042.777499999997</v>
      </c>
      <c r="K8" s="6">
        <f t="shared" si="1"/>
        <v>34364.488599999997</v>
      </c>
      <c r="L8" s="6">
        <v>0</v>
      </c>
      <c r="M8" s="12">
        <f t="shared" si="4"/>
        <v>1541115.1</v>
      </c>
      <c r="N8" s="5">
        <v>114</v>
      </c>
      <c r="O8" s="5">
        <v>115</v>
      </c>
      <c r="P8" s="6">
        <v>12314.07</v>
      </c>
      <c r="Q8" s="9">
        <f t="shared" si="5"/>
        <v>12806.632799999999</v>
      </c>
      <c r="R8" s="7">
        <v>1.1499999999999999</v>
      </c>
      <c r="S8" s="6">
        <f t="shared" si="6"/>
        <v>14161.180499999999</v>
      </c>
      <c r="T8" s="6">
        <f>Q8*R8</f>
        <v>14727.627719999999</v>
      </c>
      <c r="U8" s="6">
        <v>0</v>
      </c>
      <c r="V8" s="12">
        <f t="shared" si="7"/>
        <v>20258984.800000001</v>
      </c>
      <c r="W8" s="27">
        <f t="shared" ref="W8:W71" si="13">ROUND(((M8+V8)/1000),1)</f>
        <v>21800.1</v>
      </c>
      <c r="X8" s="46"/>
      <c r="Y8" s="34">
        <f t="shared" si="8"/>
        <v>20703.227738999994</v>
      </c>
      <c r="Z8" s="38">
        <f t="shared" si="9"/>
        <v>20703.227738999994</v>
      </c>
      <c r="AA8" s="34">
        <f t="shared" si="10"/>
        <v>303884.77234949992</v>
      </c>
      <c r="AB8" s="38">
        <f t="shared" si="11"/>
        <v>303884.77234949992</v>
      </c>
    </row>
    <row r="9" spans="1:29" x14ac:dyDescent="0.25">
      <c r="A9" s="18">
        <v>4</v>
      </c>
      <c r="B9" s="4" t="s">
        <v>65</v>
      </c>
      <c r="C9" s="30">
        <v>81000000</v>
      </c>
      <c r="D9" s="5">
        <f t="shared" si="12"/>
        <v>21</v>
      </c>
      <c r="E9" s="5">
        <v>1</v>
      </c>
      <c r="F9" s="5">
        <v>20</v>
      </c>
      <c r="G9" s="6">
        <v>28732.85</v>
      </c>
      <c r="H9" s="9">
        <f t="shared" si="2"/>
        <v>29882.164000000001</v>
      </c>
      <c r="I9" s="7">
        <v>1.21</v>
      </c>
      <c r="J9" s="6">
        <f t="shared" si="3"/>
        <v>34766.748499999994</v>
      </c>
      <c r="K9" s="6">
        <f t="shared" si="1"/>
        <v>36157.418440000001</v>
      </c>
      <c r="L9" s="6">
        <v>0</v>
      </c>
      <c r="M9" s="12">
        <f t="shared" si="4"/>
        <v>757915.1</v>
      </c>
      <c r="N9" s="5">
        <v>80</v>
      </c>
      <c r="O9" s="5">
        <v>81</v>
      </c>
      <c r="P9" s="6">
        <v>12314.07</v>
      </c>
      <c r="Q9" s="9">
        <f t="shared" si="5"/>
        <v>12806.632799999999</v>
      </c>
      <c r="R9" s="7">
        <v>1.21</v>
      </c>
      <c r="S9" s="6">
        <f t="shared" si="6"/>
        <v>14900.0247</v>
      </c>
      <c r="T9" s="6">
        <f t="shared" ref="T9:T72" si="14">Q9*R9</f>
        <v>15496.025688</v>
      </c>
      <c r="U9" s="6">
        <v>0</v>
      </c>
      <c r="V9" s="12">
        <f t="shared" si="7"/>
        <v>15013860.9</v>
      </c>
      <c r="W9" s="27">
        <f t="shared" si="13"/>
        <v>15771.8</v>
      </c>
      <c r="X9" s="46"/>
      <c r="Y9" s="34">
        <f t="shared" si="8"/>
        <v>10416.247782</v>
      </c>
      <c r="Z9" s="38">
        <f t="shared" si="9"/>
        <v>10416.247782</v>
      </c>
      <c r="AA9" s="34">
        <f t="shared" si="10"/>
        <v>225207.91333062001</v>
      </c>
      <c r="AB9" s="38">
        <f t="shared" si="11"/>
        <v>225207.91333062001</v>
      </c>
    </row>
    <row r="10" spans="1:29" x14ac:dyDescent="0.25">
      <c r="A10" s="18">
        <v>5</v>
      </c>
      <c r="B10" s="4" t="s">
        <v>42</v>
      </c>
      <c r="C10" s="30">
        <v>82000000</v>
      </c>
      <c r="D10" s="5">
        <f t="shared" si="12"/>
        <v>34</v>
      </c>
      <c r="E10" s="5">
        <v>5</v>
      </c>
      <c r="F10" s="5">
        <v>29</v>
      </c>
      <c r="G10" s="6">
        <v>28732.85</v>
      </c>
      <c r="H10" s="9">
        <f t="shared" si="2"/>
        <v>29882.164000000001</v>
      </c>
      <c r="I10" s="7">
        <v>1</v>
      </c>
      <c r="J10" s="6">
        <f t="shared" si="3"/>
        <v>28732.85</v>
      </c>
      <c r="K10" s="6">
        <f t="shared" si="1"/>
        <v>29882.164000000001</v>
      </c>
      <c r="L10" s="6">
        <v>5000</v>
      </c>
      <c r="M10" s="12">
        <f t="shared" si="4"/>
        <v>1015247</v>
      </c>
      <c r="N10" s="5">
        <v>52</v>
      </c>
      <c r="O10" s="5">
        <v>53</v>
      </c>
      <c r="P10" s="6">
        <v>12314.07</v>
      </c>
      <c r="Q10" s="9">
        <f t="shared" si="5"/>
        <v>12806.632799999999</v>
      </c>
      <c r="R10" s="7">
        <v>1</v>
      </c>
      <c r="S10" s="6">
        <f t="shared" si="6"/>
        <v>12314.07</v>
      </c>
      <c r="T10" s="6">
        <f t="shared" si="14"/>
        <v>12806.632799999999</v>
      </c>
      <c r="U10" s="6">
        <v>10000</v>
      </c>
      <c r="V10" s="12">
        <f t="shared" si="7"/>
        <v>8128912.5999999996</v>
      </c>
      <c r="W10" s="27">
        <f t="shared" si="13"/>
        <v>9144.2000000000007</v>
      </c>
      <c r="X10" s="46"/>
      <c r="Y10" s="34">
        <f t="shared" si="8"/>
        <v>12567.823590000002</v>
      </c>
      <c r="Z10" s="38">
        <f t="shared" si="9"/>
        <v>7567.8235900000018</v>
      </c>
      <c r="AA10" s="34">
        <f t="shared" si="10"/>
        <v>121783.689486</v>
      </c>
      <c r="AB10" s="38">
        <f t="shared" si="11"/>
        <v>111783.689486</v>
      </c>
    </row>
    <row r="11" spans="1:29" x14ac:dyDescent="0.25">
      <c r="A11" s="18">
        <v>6</v>
      </c>
      <c r="B11" s="4" t="s">
        <v>43</v>
      </c>
      <c r="C11" s="30">
        <v>26000000</v>
      </c>
      <c r="D11" s="5">
        <f t="shared" si="12"/>
        <v>7</v>
      </c>
      <c r="E11" s="5">
        <v>1</v>
      </c>
      <c r="F11" s="5">
        <v>6</v>
      </c>
      <c r="G11" s="6">
        <v>28732.85</v>
      </c>
      <c r="H11" s="9">
        <f t="shared" si="2"/>
        <v>29882.164000000001</v>
      </c>
      <c r="I11" s="7">
        <v>1</v>
      </c>
      <c r="J11" s="6">
        <f t="shared" si="3"/>
        <v>28732.85</v>
      </c>
      <c r="K11" s="6">
        <f t="shared" si="1"/>
        <v>29882.164000000001</v>
      </c>
      <c r="L11" s="6">
        <f>Y11</f>
        <v>2258.4170100000001</v>
      </c>
      <c r="M11" s="12">
        <f t="shared" si="4"/>
        <v>210284.3</v>
      </c>
      <c r="N11" s="5">
        <v>5</v>
      </c>
      <c r="O11" s="5">
        <v>6</v>
      </c>
      <c r="P11" s="6">
        <v>12314.07</v>
      </c>
      <c r="Q11" s="9">
        <f t="shared" si="5"/>
        <v>12806.632799999999</v>
      </c>
      <c r="R11" s="7">
        <v>1</v>
      </c>
      <c r="S11" s="6">
        <f t="shared" si="6"/>
        <v>12314.07</v>
      </c>
      <c r="T11" s="6">
        <f t="shared" si="14"/>
        <v>12806.632799999999</v>
      </c>
      <c r="U11" s="6">
        <f>AA11</f>
        <v>13786.832772000002</v>
      </c>
      <c r="V11" s="12">
        <f t="shared" si="7"/>
        <v>932909</v>
      </c>
      <c r="W11" s="27">
        <f t="shared" si="13"/>
        <v>1143.2</v>
      </c>
      <c r="X11" s="46"/>
      <c r="Y11" s="34">
        <f t="shared" si="8"/>
        <v>2258.4170100000001</v>
      </c>
      <c r="Z11" s="38">
        <f t="shared" si="9"/>
        <v>0</v>
      </c>
      <c r="AA11" s="34">
        <f t="shared" si="10"/>
        <v>13786.832772000002</v>
      </c>
      <c r="AB11" s="38">
        <f t="shared" si="11"/>
        <v>0</v>
      </c>
    </row>
    <row r="12" spans="1:29" ht="30.75" customHeight="1" x14ac:dyDescent="0.25">
      <c r="A12" s="18">
        <v>7</v>
      </c>
      <c r="B12" s="4" t="s">
        <v>86</v>
      </c>
      <c r="C12" s="30">
        <v>83000000</v>
      </c>
      <c r="D12" s="5">
        <f t="shared" si="12"/>
        <v>4</v>
      </c>
      <c r="E12" s="5">
        <v>1</v>
      </c>
      <c r="F12" s="5">
        <v>3</v>
      </c>
      <c r="G12" s="6">
        <v>28732.85</v>
      </c>
      <c r="H12" s="9">
        <f t="shared" si="2"/>
        <v>29882.164000000001</v>
      </c>
      <c r="I12" s="7">
        <v>1</v>
      </c>
      <c r="J12" s="6">
        <f t="shared" si="3"/>
        <v>28732.85</v>
      </c>
      <c r="K12" s="6">
        <f t="shared" si="1"/>
        <v>29882.164000000001</v>
      </c>
      <c r="L12" s="6">
        <f>Y12</f>
        <v>913.71963000000005</v>
      </c>
      <c r="M12" s="12">
        <f t="shared" si="4"/>
        <v>119293.1</v>
      </c>
      <c r="N12" s="5">
        <v>10</v>
      </c>
      <c r="O12" s="5">
        <v>11</v>
      </c>
      <c r="P12" s="9">
        <v>12314.07</v>
      </c>
      <c r="Q12" s="9">
        <f t="shared" si="5"/>
        <v>12806.632799999999</v>
      </c>
      <c r="R12" s="48">
        <v>1</v>
      </c>
      <c r="S12" s="9">
        <f t="shared" si="6"/>
        <v>12314.07</v>
      </c>
      <c r="T12" s="9">
        <f t="shared" si="14"/>
        <v>12806.632799999999</v>
      </c>
      <c r="U12" s="6">
        <f>AA12</f>
        <v>25275.860081999999</v>
      </c>
      <c r="V12" s="12">
        <f t="shared" si="7"/>
        <v>1710333.2</v>
      </c>
      <c r="W12" s="27">
        <f t="shared" si="13"/>
        <v>1829.6</v>
      </c>
      <c r="X12" s="46"/>
      <c r="Y12" s="34">
        <f t="shared" si="8"/>
        <v>913.71963000000005</v>
      </c>
      <c r="Z12" s="38">
        <f t="shared" si="9"/>
        <v>0</v>
      </c>
      <c r="AA12" s="34">
        <f t="shared" si="10"/>
        <v>25275.860081999999</v>
      </c>
      <c r="AB12" s="38">
        <f t="shared" si="11"/>
        <v>0</v>
      </c>
    </row>
    <row r="13" spans="1:29" x14ac:dyDescent="0.25">
      <c r="A13" s="18">
        <v>8</v>
      </c>
      <c r="B13" s="4" t="s">
        <v>36</v>
      </c>
      <c r="C13" s="30">
        <v>85000000</v>
      </c>
      <c r="D13" s="5">
        <f t="shared" si="12"/>
        <v>8</v>
      </c>
      <c r="E13" s="5">
        <v>1</v>
      </c>
      <c r="F13" s="5">
        <v>7</v>
      </c>
      <c r="G13" s="6">
        <v>28732.85</v>
      </c>
      <c r="H13" s="9">
        <f t="shared" si="2"/>
        <v>29882.164000000001</v>
      </c>
      <c r="I13" s="7">
        <v>1.2</v>
      </c>
      <c r="J13" s="6">
        <f t="shared" si="3"/>
        <v>34479.42</v>
      </c>
      <c r="K13" s="6">
        <f t="shared" si="1"/>
        <v>35858.596799999999</v>
      </c>
      <c r="L13" s="6">
        <v>0</v>
      </c>
      <c r="M13" s="12">
        <f t="shared" si="4"/>
        <v>285489.59999999998</v>
      </c>
      <c r="N13" s="5">
        <v>14</v>
      </c>
      <c r="O13" s="5">
        <v>15</v>
      </c>
      <c r="P13" s="9">
        <v>12314.07</v>
      </c>
      <c r="Q13" s="9">
        <f t="shared" si="5"/>
        <v>12806.632799999999</v>
      </c>
      <c r="R13" s="48">
        <v>1.2</v>
      </c>
      <c r="S13" s="9">
        <f t="shared" si="6"/>
        <v>14776.883999999998</v>
      </c>
      <c r="T13" s="9">
        <f t="shared" si="14"/>
        <v>15367.959359999999</v>
      </c>
      <c r="U13" s="6">
        <v>6000</v>
      </c>
      <c r="V13" s="12">
        <f t="shared" si="7"/>
        <v>2763366.6</v>
      </c>
      <c r="W13" s="27">
        <f t="shared" si="13"/>
        <v>3048.9</v>
      </c>
      <c r="X13" s="46"/>
      <c r="Y13" s="34">
        <f t="shared" si="8"/>
        <v>3334.1749140000002</v>
      </c>
      <c r="Z13" s="38">
        <f t="shared" si="9"/>
        <v>3334.1749140000002</v>
      </c>
      <c r="AA13" s="34">
        <f t="shared" si="10"/>
        <v>41360.49831599999</v>
      </c>
      <c r="AB13" s="38">
        <f t="shared" si="11"/>
        <v>35360.49831599999</v>
      </c>
    </row>
    <row r="14" spans="1:29" s="10" customFormat="1" ht="27.75" customHeight="1" x14ac:dyDescent="0.25">
      <c r="A14" s="18">
        <v>9</v>
      </c>
      <c r="B14" s="47" t="s">
        <v>87</v>
      </c>
      <c r="C14" s="30">
        <v>91000000</v>
      </c>
      <c r="D14" s="8">
        <f t="shared" si="12"/>
        <v>6</v>
      </c>
      <c r="E14" s="8">
        <v>1</v>
      </c>
      <c r="F14" s="8">
        <v>5</v>
      </c>
      <c r="G14" s="9">
        <v>28732.85</v>
      </c>
      <c r="H14" s="9">
        <f t="shared" si="2"/>
        <v>29882.164000000001</v>
      </c>
      <c r="I14" s="48">
        <v>1</v>
      </c>
      <c r="J14" s="9">
        <f t="shared" si="3"/>
        <v>28732.85</v>
      </c>
      <c r="K14" s="9">
        <f t="shared" si="1"/>
        <v>29882.164000000001</v>
      </c>
      <c r="L14" s="6">
        <v>0</v>
      </c>
      <c r="M14" s="12">
        <f t="shared" si="4"/>
        <v>178143.7</v>
      </c>
      <c r="N14" s="5">
        <v>4</v>
      </c>
      <c r="O14" s="5">
        <v>5</v>
      </c>
      <c r="P14" s="9">
        <v>12314.07</v>
      </c>
      <c r="Q14" s="9">
        <f t="shared" si="5"/>
        <v>12806.632799999999</v>
      </c>
      <c r="R14" s="48">
        <v>1</v>
      </c>
      <c r="S14" s="9">
        <f t="shared" si="6"/>
        <v>12314.07</v>
      </c>
      <c r="T14" s="9">
        <f t="shared" si="14"/>
        <v>12806.632799999999</v>
      </c>
      <c r="U14" s="6">
        <v>0</v>
      </c>
      <c r="V14" s="12">
        <f t="shared" si="7"/>
        <v>765935.2</v>
      </c>
      <c r="W14" s="27">
        <f t="shared" si="13"/>
        <v>944.1</v>
      </c>
      <c r="X14" s="46"/>
      <c r="Y14" s="34">
        <f t="shared" si="8"/>
        <v>1810.1845500000002</v>
      </c>
      <c r="Z14" s="38">
        <f t="shared" si="9"/>
        <v>1810.1845500000002</v>
      </c>
      <c r="AA14" s="34">
        <f t="shared" si="10"/>
        <v>11489.027309999999</v>
      </c>
      <c r="AB14" s="38">
        <f t="shared" si="11"/>
        <v>11489.027309999999</v>
      </c>
      <c r="AC14" s="35"/>
    </row>
    <row r="15" spans="1:29" x14ac:dyDescent="0.25">
      <c r="A15" s="18">
        <v>10</v>
      </c>
      <c r="B15" s="47" t="s">
        <v>25</v>
      </c>
      <c r="C15" s="30">
        <v>86000000</v>
      </c>
      <c r="D15" s="8">
        <f t="shared" si="12"/>
        <v>11</v>
      </c>
      <c r="E15" s="8">
        <v>3</v>
      </c>
      <c r="F15" s="8">
        <v>8</v>
      </c>
      <c r="G15" s="9">
        <v>28732.85</v>
      </c>
      <c r="H15" s="9">
        <f t="shared" si="2"/>
        <v>29882.164000000001</v>
      </c>
      <c r="I15" s="48">
        <v>1.2070000000000001</v>
      </c>
      <c r="J15" s="9">
        <f t="shared" si="3"/>
        <v>34680.549950000001</v>
      </c>
      <c r="K15" s="9">
        <f t="shared" si="1"/>
        <v>36067.771948000001</v>
      </c>
      <c r="L15" s="6">
        <v>0</v>
      </c>
      <c r="M15" s="12">
        <f t="shared" si="4"/>
        <v>392583.8</v>
      </c>
      <c r="N15" s="5">
        <v>17</v>
      </c>
      <c r="O15" s="5">
        <v>18</v>
      </c>
      <c r="P15" s="9">
        <v>12314.07</v>
      </c>
      <c r="Q15" s="9">
        <f t="shared" si="5"/>
        <v>12806.632799999999</v>
      </c>
      <c r="R15" s="48">
        <v>1.2070000000000001</v>
      </c>
      <c r="S15" s="9">
        <f t="shared" si="6"/>
        <v>14863.082490000001</v>
      </c>
      <c r="T15" s="9">
        <f t="shared" si="14"/>
        <v>15457.6057896</v>
      </c>
      <c r="U15" s="6">
        <v>2550</v>
      </c>
      <c r="V15" s="12">
        <f t="shared" si="7"/>
        <v>3330691.4</v>
      </c>
      <c r="W15" s="27">
        <f t="shared" si="13"/>
        <v>3723.3</v>
      </c>
      <c r="X15" s="46"/>
      <c r="Y15" s="34">
        <f t="shared" si="8"/>
        <v>3897.18488376</v>
      </c>
      <c r="Z15" s="38">
        <f t="shared" si="9"/>
        <v>3897.18488376</v>
      </c>
      <c r="AA15" s="34">
        <f t="shared" si="10"/>
        <v>49922.121467412006</v>
      </c>
      <c r="AB15" s="38">
        <f t="shared" si="11"/>
        <v>47372.121467412006</v>
      </c>
    </row>
    <row r="16" spans="1:29" x14ac:dyDescent="0.25">
      <c r="A16" s="18">
        <v>11</v>
      </c>
      <c r="B16" s="47" t="s">
        <v>26</v>
      </c>
      <c r="C16" s="30">
        <v>87000000</v>
      </c>
      <c r="D16" s="8">
        <f t="shared" si="12"/>
        <v>39</v>
      </c>
      <c r="E16" s="8">
        <v>0</v>
      </c>
      <c r="F16" s="8">
        <v>39</v>
      </c>
      <c r="G16" s="9">
        <v>28732.85</v>
      </c>
      <c r="H16" s="9">
        <f t="shared" si="2"/>
        <v>29882.164000000001</v>
      </c>
      <c r="I16" s="48">
        <v>1.3</v>
      </c>
      <c r="J16" s="9">
        <f t="shared" si="3"/>
        <v>37352.705000000002</v>
      </c>
      <c r="K16" s="9">
        <f t="shared" si="1"/>
        <v>38846.813200000004</v>
      </c>
      <c r="L16" s="6">
        <v>0</v>
      </c>
      <c r="M16" s="12">
        <f t="shared" si="4"/>
        <v>1515025.7</v>
      </c>
      <c r="N16" s="5">
        <v>49</v>
      </c>
      <c r="O16" s="5">
        <v>50</v>
      </c>
      <c r="P16" s="9">
        <v>12314.07</v>
      </c>
      <c r="Q16" s="9">
        <f t="shared" si="5"/>
        <v>12806.632799999999</v>
      </c>
      <c r="R16" s="48">
        <v>1.3</v>
      </c>
      <c r="S16" s="9">
        <f t="shared" si="6"/>
        <v>16008.291000000001</v>
      </c>
      <c r="T16" s="9">
        <f t="shared" si="14"/>
        <v>16648.622640000001</v>
      </c>
      <c r="U16" s="6">
        <v>10000</v>
      </c>
      <c r="V16" s="12">
        <f t="shared" si="7"/>
        <v>9967157</v>
      </c>
      <c r="W16" s="27">
        <f t="shared" si="13"/>
        <v>11482.2</v>
      </c>
      <c r="X16" s="46"/>
      <c r="Y16" s="34">
        <f t="shared" si="8"/>
        <v>22294.392971999998</v>
      </c>
      <c r="Z16" s="38">
        <f t="shared" si="9"/>
        <v>22294.392971999998</v>
      </c>
      <c r="AA16" s="34">
        <f t="shared" si="10"/>
        <v>149357.35503000004</v>
      </c>
      <c r="AB16" s="38">
        <f t="shared" si="11"/>
        <v>139357.35503000004</v>
      </c>
    </row>
    <row r="17" spans="1:28" x14ac:dyDescent="0.25">
      <c r="A17" s="18">
        <v>12</v>
      </c>
      <c r="B17" s="47" t="s">
        <v>38</v>
      </c>
      <c r="C17" s="30">
        <v>67000000</v>
      </c>
      <c r="D17" s="8">
        <f t="shared" si="12"/>
        <v>44</v>
      </c>
      <c r="E17" s="8">
        <v>5</v>
      </c>
      <c r="F17" s="8">
        <v>39</v>
      </c>
      <c r="G17" s="9">
        <v>28732.85</v>
      </c>
      <c r="H17" s="9">
        <f t="shared" si="2"/>
        <v>29882.164000000001</v>
      </c>
      <c r="I17" s="48">
        <v>1</v>
      </c>
      <c r="J17" s="9">
        <f t="shared" si="3"/>
        <v>28732.85</v>
      </c>
      <c r="K17" s="9">
        <f t="shared" si="1"/>
        <v>29882.164000000001</v>
      </c>
      <c r="L17" s="6">
        <v>0</v>
      </c>
      <c r="M17" s="12">
        <f t="shared" si="4"/>
        <v>1309068.6000000001</v>
      </c>
      <c r="N17" s="5">
        <v>121</v>
      </c>
      <c r="O17" s="5">
        <v>122</v>
      </c>
      <c r="P17" s="9">
        <v>12314.07</v>
      </c>
      <c r="Q17" s="9">
        <f t="shared" si="5"/>
        <v>12806.632799999999</v>
      </c>
      <c r="R17" s="48">
        <v>1</v>
      </c>
      <c r="S17" s="9">
        <f t="shared" si="6"/>
        <v>12314.07</v>
      </c>
      <c r="T17" s="9">
        <f t="shared" si="14"/>
        <v>12806.632799999999</v>
      </c>
      <c r="U17" s="6">
        <v>0</v>
      </c>
      <c r="V17" s="12">
        <f t="shared" si="7"/>
        <v>18688817.800000001</v>
      </c>
      <c r="W17" s="27">
        <f t="shared" si="13"/>
        <v>19997.900000000001</v>
      </c>
      <c r="X17" s="46"/>
      <c r="Y17" s="34">
        <f t="shared" si="8"/>
        <v>17050.148189999996</v>
      </c>
      <c r="Z17" s="38">
        <f t="shared" si="9"/>
        <v>17050.148189999996</v>
      </c>
      <c r="AA17" s="34">
        <f t="shared" si="10"/>
        <v>280332.26636399998</v>
      </c>
      <c r="AB17" s="38">
        <f t="shared" si="11"/>
        <v>280332.26636399998</v>
      </c>
    </row>
    <row r="18" spans="1:28" x14ac:dyDescent="0.25">
      <c r="A18" s="18">
        <v>13</v>
      </c>
      <c r="B18" s="47" t="s">
        <v>47</v>
      </c>
      <c r="C18" s="30">
        <v>88000000</v>
      </c>
      <c r="D18" s="8">
        <f t="shared" si="12"/>
        <v>19</v>
      </c>
      <c r="E18" s="8">
        <v>3</v>
      </c>
      <c r="F18" s="8">
        <v>16</v>
      </c>
      <c r="G18" s="9">
        <v>28732.85</v>
      </c>
      <c r="H18" s="9">
        <f t="shared" si="2"/>
        <v>29882.164000000001</v>
      </c>
      <c r="I18" s="48">
        <v>1</v>
      </c>
      <c r="J18" s="9">
        <f t="shared" si="3"/>
        <v>28732.85</v>
      </c>
      <c r="K18" s="9">
        <f t="shared" si="1"/>
        <v>29882.164000000001</v>
      </c>
      <c r="L18" s="6">
        <f>Y18</f>
        <v>6740.7716100000007</v>
      </c>
      <c r="M18" s="12">
        <f t="shared" si="4"/>
        <v>571053.9</v>
      </c>
      <c r="N18" s="5">
        <v>22</v>
      </c>
      <c r="O18" s="5">
        <v>23</v>
      </c>
      <c r="P18" s="9">
        <v>12314.07</v>
      </c>
      <c r="Q18" s="9">
        <f t="shared" si="5"/>
        <v>12806.632799999999</v>
      </c>
      <c r="R18" s="48">
        <v>1</v>
      </c>
      <c r="S18" s="9">
        <f t="shared" si="6"/>
        <v>12314.07</v>
      </c>
      <c r="T18" s="9">
        <f t="shared" si="14"/>
        <v>12806.632799999999</v>
      </c>
      <c r="U18" s="6">
        <f>AA18</f>
        <v>52849.525625999988</v>
      </c>
      <c r="V18" s="12">
        <f t="shared" si="7"/>
        <v>3576151.2</v>
      </c>
      <c r="W18" s="27">
        <f t="shared" si="13"/>
        <v>4147.2</v>
      </c>
      <c r="X18" s="46"/>
      <c r="Y18" s="34">
        <f t="shared" si="8"/>
        <v>6740.7716100000007</v>
      </c>
      <c r="Z18" s="38">
        <f t="shared" si="9"/>
        <v>0</v>
      </c>
      <c r="AA18" s="34">
        <f t="shared" si="10"/>
        <v>52849.525625999988</v>
      </c>
      <c r="AB18" s="38">
        <f t="shared" si="11"/>
        <v>0</v>
      </c>
    </row>
    <row r="19" spans="1:28" x14ac:dyDescent="0.25">
      <c r="A19" s="18">
        <v>14</v>
      </c>
      <c r="B19" s="47" t="s">
        <v>48</v>
      </c>
      <c r="C19" s="30">
        <v>89000000</v>
      </c>
      <c r="D19" s="8">
        <f t="shared" si="12"/>
        <v>23</v>
      </c>
      <c r="E19" s="8">
        <v>4</v>
      </c>
      <c r="F19" s="8">
        <v>19</v>
      </c>
      <c r="G19" s="9">
        <v>28732.85</v>
      </c>
      <c r="H19" s="9">
        <f t="shared" si="2"/>
        <v>29882.164000000001</v>
      </c>
      <c r="I19" s="48">
        <v>1</v>
      </c>
      <c r="J19" s="9">
        <f t="shared" si="3"/>
        <v>28732.85</v>
      </c>
      <c r="K19" s="9">
        <f t="shared" si="1"/>
        <v>29882.164000000001</v>
      </c>
      <c r="L19" s="6">
        <v>0</v>
      </c>
      <c r="M19" s="12">
        <f t="shared" si="4"/>
        <v>682692.5</v>
      </c>
      <c r="N19" s="5">
        <v>30</v>
      </c>
      <c r="O19" s="5">
        <v>31</v>
      </c>
      <c r="P19" s="9">
        <v>12314.07</v>
      </c>
      <c r="Q19" s="9">
        <f t="shared" si="5"/>
        <v>12806.632799999999</v>
      </c>
      <c r="R19" s="48">
        <v>1</v>
      </c>
      <c r="S19" s="9">
        <f t="shared" si="6"/>
        <v>12314.07</v>
      </c>
      <c r="T19" s="9">
        <f t="shared" si="14"/>
        <v>12806.632799999999</v>
      </c>
      <c r="U19" s="6">
        <v>0</v>
      </c>
      <c r="V19" s="12">
        <f t="shared" si="7"/>
        <v>4748798</v>
      </c>
      <c r="W19" s="27">
        <f t="shared" si="13"/>
        <v>5431.5</v>
      </c>
      <c r="X19" s="46"/>
      <c r="Y19" s="34">
        <f t="shared" si="8"/>
        <v>8085.4839900000006</v>
      </c>
      <c r="Z19" s="38">
        <f t="shared" si="9"/>
        <v>8085.4839900000006</v>
      </c>
      <c r="AA19" s="34">
        <f t="shared" si="10"/>
        <v>71231.96932199999</v>
      </c>
      <c r="AB19" s="38">
        <f t="shared" si="11"/>
        <v>71231.96932199999</v>
      </c>
    </row>
    <row r="20" spans="1:28" x14ac:dyDescent="0.25">
      <c r="A20" s="18">
        <v>15</v>
      </c>
      <c r="B20" s="47" t="s">
        <v>76</v>
      </c>
      <c r="C20" s="30">
        <v>98000000</v>
      </c>
      <c r="D20" s="8">
        <f t="shared" si="12"/>
        <v>21</v>
      </c>
      <c r="E20" s="8">
        <v>0</v>
      </c>
      <c r="F20" s="8">
        <v>21</v>
      </c>
      <c r="G20" s="9">
        <v>28732.85</v>
      </c>
      <c r="H20" s="9">
        <f t="shared" si="2"/>
        <v>29882.164000000001</v>
      </c>
      <c r="I20" s="48">
        <v>1.46</v>
      </c>
      <c r="J20" s="9">
        <f t="shared" si="3"/>
        <v>41949.960999999996</v>
      </c>
      <c r="K20" s="9">
        <f t="shared" si="1"/>
        <v>43627.959439999999</v>
      </c>
      <c r="L20" s="6">
        <v>12657.4</v>
      </c>
      <c r="M20" s="12">
        <f t="shared" si="4"/>
        <v>928844.5</v>
      </c>
      <c r="N20" s="5">
        <v>128</v>
      </c>
      <c r="O20" s="5">
        <v>129</v>
      </c>
      <c r="P20" s="9">
        <v>12314.07</v>
      </c>
      <c r="Q20" s="9">
        <f t="shared" si="5"/>
        <v>12806.632799999999</v>
      </c>
      <c r="R20" s="48">
        <v>1.46</v>
      </c>
      <c r="S20" s="9">
        <f t="shared" si="6"/>
        <v>17978.5422</v>
      </c>
      <c r="T20" s="9">
        <f t="shared" si="14"/>
        <v>18697.683888</v>
      </c>
      <c r="U20" s="6">
        <f>AA20</f>
        <v>432768.68071307993</v>
      </c>
      <c r="V20" s="12">
        <f t="shared" si="7"/>
        <v>29284014.100000001</v>
      </c>
      <c r="W20" s="27">
        <f t="shared" si="13"/>
        <v>30212.9</v>
      </c>
      <c r="X20" s="46"/>
      <c r="Y20" s="34">
        <f t="shared" si="8"/>
        <v>13311.814473600001</v>
      </c>
      <c r="Z20" s="38">
        <f t="shared" si="9"/>
        <v>654.41447360000166</v>
      </c>
      <c r="AA20" s="34">
        <f t="shared" si="10"/>
        <v>432768.68071307993</v>
      </c>
      <c r="AB20" s="38">
        <f t="shared" si="11"/>
        <v>0</v>
      </c>
    </row>
    <row r="21" spans="1:28" ht="25.5" x14ac:dyDescent="0.25">
      <c r="A21" s="18">
        <v>16</v>
      </c>
      <c r="B21" s="47" t="s">
        <v>44</v>
      </c>
      <c r="C21" s="30">
        <v>90000000</v>
      </c>
      <c r="D21" s="8">
        <f t="shared" si="12"/>
        <v>5</v>
      </c>
      <c r="E21" s="8">
        <v>1</v>
      </c>
      <c r="F21" s="8">
        <v>4</v>
      </c>
      <c r="G21" s="9">
        <v>28732.85</v>
      </c>
      <c r="H21" s="9">
        <f t="shared" si="2"/>
        <v>29882.164000000001</v>
      </c>
      <c r="I21" s="48">
        <v>1</v>
      </c>
      <c r="J21" s="9">
        <f t="shared" si="3"/>
        <v>28732.85</v>
      </c>
      <c r="K21" s="9">
        <f t="shared" si="1"/>
        <v>29882.164000000001</v>
      </c>
      <c r="L21" s="6">
        <f>Y21</f>
        <v>1361.9520900000002</v>
      </c>
      <c r="M21" s="12">
        <f t="shared" si="4"/>
        <v>149623.5</v>
      </c>
      <c r="N21" s="5">
        <v>8</v>
      </c>
      <c r="O21" s="5">
        <v>9</v>
      </c>
      <c r="P21" s="9">
        <v>12314.07</v>
      </c>
      <c r="Q21" s="9">
        <f t="shared" si="5"/>
        <v>12806.632799999999</v>
      </c>
      <c r="R21" s="48">
        <v>1</v>
      </c>
      <c r="S21" s="9">
        <f t="shared" si="6"/>
        <v>12314.07</v>
      </c>
      <c r="T21" s="9">
        <f t="shared" si="14"/>
        <v>12806.632799999999</v>
      </c>
      <c r="U21" s="6">
        <f>AA21</f>
        <v>20680.249157999999</v>
      </c>
      <c r="V21" s="12">
        <f t="shared" si="7"/>
        <v>1399363.5</v>
      </c>
      <c r="W21" s="27">
        <f t="shared" si="13"/>
        <v>1549</v>
      </c>
      <c r="X21" s="46"/>
      <c r="Y21" s="34">
        <f t="shared" si="8"/>
        <v>1361.9520900000002</v>
      </c>
      <c r="Z21" s="38">
        <f t="shared" si="9"/>
        <v>0</v>
      </c>
      <c r="AA21" s="34">
        <f t="shared" si="10"/>
        <v>20680.249157999999</v>
      </c>
      <c r="AB21" s="38">
        <f t="shared" si="11"/>
        <v>0</v>
      </c>
    </row>
    <row r="22" spans="1:28" x14ac:dyDescent="0.25">
      <c r="A22" s="18">
        <v>17</v>
      </c>
      <c r="B22" s="47" t="s">
        <v>49</v>
      </c>
      <c r="C22" s="30">
        <v>92000000</v>
      </c>
      <c r="D22" s="8">
        <f t="shared" si="12"/>
        <v>31</v>
      </c>
      <c r="E22" s="8">
        <v>3</v>
      </c>
      <c r="F22" s="8">
        <v>28</v>
      </c>
      <c r="G22" s="9">
        <v>28732.85</v>
      </c>
      <c r="H22" s="9">
        <f t="shared" si="2"/>
        <v>29882.164000000001</v>
      </c>
      <c r="I22" s="48">
        <v>1</v>
      </c>
      <c r="J22" s="9">
        <f t="shared" si="3"/>
        <v>28732.85</v>
      </c>
      <c r="K22" s="9">
        <f t="shared" si="1"/>
        <v>29882.164000000001</v>
      </c>
      <c r="L22" s="6">
        <f>Y22</f>
        <v>12119.561130000002</v>
      </c>
      <c r="M22" s="12">
        <f t="shared" si="4"/>
        <v>935018.7</v>
      </c>
      <c r="N22" s="5">
        <v>70</v>
      </c>
      <c r="O22" s="5">
        <v>71</v>
      </c>
      <c r="P22" s="9">
        <v>12314.07</v>
      </c>
      <c r="Q22" s="9">
        <f t="shared" si="5"/>
        <v>12806.632799999999</v>
      </c>
      <c r="R22" s="48">
        <v>1</v>
      </c>
      <c r="S22" s="9">
        <f t="shared" si="6"/>
        <v>12314.07</v>
      </c>
      <c r="T22" s="9">
        <f t="shared" si="14"/>
        <v>12806.632799999999</v>
      </c>
      <c r="U22" s="6">
        <f>AA22</f>
        <v>163144.187802</v>
      </c>
      <c r="V22" s="12">
        <f t="shared" si="7"/>
        <v>11039423.4</v>
      </c>
      <c r="W22" s="27">
        <f t="shared" si="13"/>
        <v>11974.4</v>
      </c>
      <c r="X22" s="46"/>
      <c r="Y22" s="34">
        <f t="shared" si="8"/>
        <v>12119.561130000002</v>
      </c>
      <c r="Z22" s="38">
        <f t="shared" si="9"/>
        <v>0</v>
      </c>
      <c r="AA22" s="34">
        <f t="shared" si="10"/>
        <v>163144.187802</v>
      </c>
      <c r="AB22" s="38">
        <f t="shared" si="11"/>
        <v>0</v>
      </c>
    </row>
    <row r="23" spans="1:28" x14ac:dyDescent="0.25">
      <c r="A23" s="18">
        <v>18</v>
      </c>
      <c r="B23" s="47" t="s">
        <v>66</v>
      </c>
      <c r="C23" s="30">
        <v>93000000</v>
      </c>
      <c r="D23" s="8">
        <f t="shared" si="12"/>
        <v>12</v>
      </c>
      <c r="E23" s="8">
        <v>2</v>
      </c>
      <c r="F23" s="8">
        <v>10</v>
      </c>
      <c r="G23" s="9">
        <v>28732.85</v>
      </c>
      <c r="H23" s="9">
        <f t="shared" si="2"/>
        <v>29882.164000000001</v>
      </c>
      <c r="I23" s="48">
        <v>1.4</v>
      </c>
      <c r="J23" s="9">
        <f t="shared" si="3"/>
        <v>40225.99</v>
      </c>
      <c r="K23" s="9">
        <f t="shared" si="1"/>
        <v>41835.029600000002</v>
      </c>
      <c r="L23" s="6">
        <v>0</v>
      </c>
      <c r="M23" s="12">
        <f t="shared" si="4"/>
        <v>498802.3</v>
      </c>
      <c r="N23" s="5">
        <v>212</v>
      </c>
      <c r="O23" s="5">
        <v>213</v>
      </c>
      <c r="P23" s="9">
        <v>12314.07</v>
      </c>
      <c r="Q23" s="9">
        <f t="shared" si="5"/>
        <v>12806.632799999999</v>
      </c>
      <c r="R23" s="48">
        <v>1.4</v>
      </c>
      <c r="S23" s="9">
        <f t="shared" si="6"/>
        <v>17239.697999999997</v>
      </c>
      <c r="T23" s="9">
        <f t="shared" si="14"/>
        <v>17929.285919999998</v>
      </c>
      <c r="U23" s="6">
        <v>0</v>
      </c>
      <c r="V23" s="12">
        <f t="shared" si="7"/>
        <v>45680372.600000001</v>
      </c>
      <c r="W23" s="27">
        <f t="shared" si="13"/>
        <v>46179.199999999997</v>
      </c>
      <c r="X23" s="46"/>
      <c r="Y23" s="34">
        <f t="shared" si="8"/>
        <v>5844.2916900000009</v>
      </c>
      <c r="Z23" s="38">
        <f t="shared" si="9"/>
        <v>5844.2916900000009</v>
      </c>
      <c r="AA23" s="34">
        <f t="shared" si="10"/>
        <v>685205.5887683999</v>
      </c>
      <c r="AB23" s="38">
        <f t="shared" si="11"/>
        <v>685205.5887683999</v>
      </c>
    </row>
    <row r="24" spans="1:28" x14ac:dyDescent="0.25">
      <c r="A24" s="18">
        <v>19</v>
      </c>
      <c r="B24" s="47" t="s">
        <v>88</v>
      </c>
      <c r="C24" s="30">
        <v>94000000</v>
      </c>
      <c r="D24" s="8">
        <f t="shared" si="12"/>
        <v>29</v>
      </c>
      <c r="E24" s="8">
        <v>5</v>
      </c>
      <c r="F24" s="8">
        <v>24</v>
      </c>
      <c r="G24" s="9">
        <v>28732.85</v>
      </c>
      <c r="H24" s="9">
        <f t="shared" si="2"/>
        <v>29882.164000000001</v>
      </c>
      <c r="I24" s="48">
        <v>1.1499999999999999</v>
      </c>
      <c r="J24" s="9">
        <f t="shared" si="3"/>
        <v>33042.777499999997</v>
      </c>
      <c r="K24" s="9">
        <f t="shared" si="1"/>
        <v>34364.488599999997</v>
      </c>
      <c r="L24" s="6">
        <v>1546.4</v>
      </c>
      <c r="M24" s="12">
        <f t="shared" si="4"/>
        <v>991508</v>
      </c>
      <c r="N24" s="5">
        <v>72</v>
      </c>
      <c r="O24" s="5">
        <v>73</v>
      </c>
      <c r="P24" s="9">
        <v>12314.07</v>
      </c>
      <c r="Q24" s="9">
        <f t="shared" si="5"/>
        <v>12806.632799999999</v>
      </c>
      <c r="R24" s="48">
        <v>1.1499999999999999</v>
      </c>
      <c r="S24" s="9">
        <f t="shared" si="6"/>
        <v>14161.180499999999</v>
      </c>
      <c r="T24" s="9">
        <f t="shared" si="14"/>
        <v>14727.627719999999</v>
      </c>
      <c r="U24" s="6">
        <v>4418.29</v>
      </c>
      <c r="V24" s="12">
        <f t="shared" si="7"/>
        <v>12864469.5</v>
      </c>
      <c r="W24" s="27">
        <f t="shared" si="13"/>
        <v>13856</v>
      </c>
      <c r="X24" s="46"/>
      <c r="Y24" s="34">
        <f t="shared" si="8"/>
        <v>11940.298145999999</v>
      </c>
      <c r="Z24" s="38">
        <f t="shared" si="9"/>
        <v>10393.898146</v>
      </c>
      <c r="AA24" s="34">
        <f t="shared" si="10"/>
        <v>192900.76853489998</v>
      </c>
      <c r="AB24" s="38">
        <f t="shared" si="11"/>
        <v>188482.47853489997</v>
      </c>
    </row>
    <row r="25" spans="1:28" x14ac:dyDescent="0.25">
      <c r="A25" s="18">
        <v>20</v>
      </c>
      <c r="B25" s="47" t="s">
        <v>67</v>
      </c>
      <c r="C25" s="30">
        <v>95000000</v>
      </c>
      <c r="D25" s="8">
        <f t="shared" si="12"/>
        <v>19</v>
      </c>
      <c r="E25" s="8">
        <v>6</v>
      </c>
      <c r="F25" s="8">
        <v>13</v>
      </c>
      <c r="G25" s="9">
        <v>28732.85</v>
      </c>
      <c r="H25" s="9">
        <f t="shared" si="2"/>
        <v>29882.164000000001</v>
      </c>
      <c r="I25" s="48">
        <v>1.3</v>
      </c>
      <c r="J25" s="9">
        <f t="shared" si="3"/>
        <v>37352.705000000002</v>
      </c>
      <c r="K25" s="9">
        <f t="shared" si="1"/>
        <v>38846.813200000004</v>
      </c>
      <c r="L25" s="6">
        <v>0</v>
      </c>
      <c r="M25" s="12">
        <f t="shared" si="4"/>
        <v>729124.8</v>
      </c>
      <c r="N25" s="5">
        <v>37</v>
      </c>
      <c r="O25" s="5">
        <v>38</v>
      </c>
      <c r="P25" s="9">
        <v>12314.07</v>
      </c>
      <c r="Q25" s="9">
        <f t="shared" si="5"/>
        <v>12806.632799999999</v>
      </c>
      <c r="R25" s="48">
        <v>1.3</v>
      </c>
      <c r="S25" s="9">
        <f t="shared" si="6"/>
        <v>16008.291000000001</v>
      </c>
      <c r="T25" s="9">
        <f t="shared" si="14"/>
        <v>16648.622640000001</v>
      </c>
      <c r="U25" s="6">
        <v>0</v>
      </c>
      <c r="V25" s="12">
        <f t="shared" si="7"/>
        <v>7567439.2999999998</v>
      </c>
      <c r="W25" s="27">
        <f t="shared" si="13"/>
        <v>8296.6</v>
      </c>
      <c r="X25" s="46"/>
      <c r="Y25" s="34">
        <f t="shared" si="8"/>
        <v>7144.225824000001</v>
      </c>
      <c r="Z25" s="38">
        <f t="shared" si="9"/>
        <v>7144.225824000001</v>
      </c>
      <c r="AA25" s="34">
        <f t="shared" si="10"/>
        <v>113511.58982280002</v>
      </c>
      <c r="AB25" s="38">
        <f t="shared" si="11"/>
        <v>113511.58982280002</v>
      </c>
    </row>
    <row r="26" spans="1:28" x14ac:dyDescent="0.25">
      <c r="A26" s="18">
        <v>21</v>
      </c>
      <c r="B26" s="47" t="s">
        <v>89</v>
      </c>
      <c r="C26" s="30">
        <v>96000000</v>
      </c>
      <c r="D26" s="8">
        <f t="shared" si="12"/>
        <v>15</v>
      </c>
      <c r="E26" s="8">
        <v>5</v>
      </c>
      <c r="F26" s="8">
        <v>10</v>
      </c>
      <c r="G26" s="9">
        <v>28732.85</v>
      </c>
      <c r="H26" s="9">
        <f t="shared" si="2"/>
        <v>29882.164000000001</v>
      </c>
      <c r="I26" s="48">
        <v>1</v>
      </c>
      <c r="J26" s="9">
        <f t="shared" si="3"/>
        <v>28732.85</v>
      </c>
      <c r="K26" s="9">
        <f t="shared" si="1"/>
        <v>29882.164000000001</v>
      </c>
      <c r="L26" s="6">
        <f>Y26</f>
        <v>4051.4068500000008</v>
      </c>
      <c r="M26" s="12">
        <f t="shared" si="4"/>
        <v>446537.3</v>
      </c>
      <c r="N26" s="5">
        <v>25</v>
      </c>
      <c r="O26" s="5">
        <v>26</v>
      </c>
      <c r="P26" s="9">
        <v>12314.07</v>
      </c>
      <c r="Q26" s="9">
        <f t="shared" si="5"/>
        <v>12806.632799999999</v>
      </c>
      <c r="R26" s="48">
        <v>1</v>
      </c>
      <c r="S26" s="9">
        <f t="shared" si="6"/>
        <v>12314.07</v>
      </c>
      <c r="T26" s="9">
        <f t="shared" si="14"/>
        <v>12806.632799999999</v>
      </c>
      <c r="U26" s="6">
        <f>AA26</f>
        <v>59742.942011999992</v>
      </c>
      <c r="V26" s="12">
        <f t="shared" si="7"/>
        <v>4042605.7</v>
      </c>
      <c r="W26" s="27">
        <f t="shared" si="13"/>
        <v>4489.1000000000004</v>
      </c>
      <c r="X26" s="46"/>
      <c r="Y26" s="34">
        <f t="shared" si="8"/>
        <v>4051.4068500000008</v>
      </c>
      <c r="Z26" s="38">
        <f t="shared" si="9"/>
        <v>0</v>
      </c>
      <c r="AA26" s="34">
        <f t="shared" si="10"/>
        <v>59742.942011999992</v>
      </c>
      <c r="AB26" s="38">
        <f t="shared" si="11"/>
        <v>0</v>
      </c>
    </row>
    <row r="27" spans="1:28" x14ac:dyDescent="0.25">
      <c r="A27" s="18">
        <v>22</v>
      </c>
      <c r="B27" s="47" t="s">
        <v>94</v>
      </c>
      <c r="C27" s="30">
        <v>97000000</v>
      </c>
      <c r="D27" s="8">
        <f t="shared" si="12"/>
        <v>9</v>
      </c>
      <c r="E27" s="8">
        <v>1</v>
      </c>
      <c r="F27" s="8">
        <v>8</v>
      </c>
      <c r="G27" s="9">
        <v>28732.85</v>
      </c>
      <c r="H27" s="9">
        <f t="shared" si="2"/>
        <v>29882.164000000001</v>
      </c>
      <c r="I27" s="48">
        <v>1</v>
      </c>
      <c r="J27" s="9">
        <f t="shared" si="3"/>
        <v>28732.85</v>
      </c>
      <c r="K27" s="9">
        <f t="shared" si="1"/>
        <v>29882.164000000001</v>
      </c>
      <c r="L27" s="6">
        <v>0</v>
      </c>
      <c r="M27" s="12">
        <f t="shared" si="4"/>
        <v>267790.2</v>
      </c>
      <c r="N27" s="5">
        <v>22</v>
      </c>
      <c r="O27" s="5">
        <v>23</v>
      </c>
      <c r="P27" s="9">
        <v>12314.07</v>
      </c>
      <c r="Q27" s="9">
        <f t="shared" si="5"/>
        <v>12806.632799999999</v>
      </c>
      <c r="R27" s="48">
        <v>1</v>
      </c>
      <c r="S27" s="9">
        <f t="shared" si="6"/>
        <v>12314.07</v>
      </c>
      <c r="T27" s="9">
        <f t="shared" si="14"/>
        <v>12806.632799999999</v>
      </c>
      <c r="U27" s="6">
        <v>1</v>
      </c>
      <c r="V27" s="12">
        <f t="shared" si="7"/>
        <v>3523302.7</v>
      </c>
      <c r="W27" s="27">
        <f t="shared" si="13"/>
        <v>3791.1</v>
      </c>
      <c r="X27" s="46"/>
      <c r="Y27" s="34">
        <f t="shared" si="8"/>
        <v>3154.8819299999996</v>
      </c>
      <c r="Z27" s="38">
        <f t="shared" si="9"/>
        <v>3154.8819299999996</v>
      </c>
      <c r="AA27" s="34">
        <f t="shared" si="10"/>
        <v>52849.525625999988</v>
      </c>
      <c r="AB27" s="38">
        <f t="shared" si="11"/>
        <v>52848.525625999988</v>
      </c>
    </row>
    <row r="28" spans="1:28" x14ac:dyDescent="0.25">
      <c r="A28" s="18">
        <v>23</v>
      </c>
      <c r="B28" s="47" t="s">
        <v>68</v>
      </c>
      <c r="C28" s="30">
        <v>1000000</v>
      </c>
      <c r="D28" s="8">
        <f t="shared" si="12"/>
        <v>31</v>
      </c>
      <c r="E28" s="8">
        <v>5</v>
      </c>
      <c r="F28" s="8">
        <v>26</v>
      </c>
      <c r="G28" s="9">
        <v>28732.85</v>
      </c>
      <c r="H28" s="9">
        <f t="shared" si="2"/>
        <v>29882.164000000001</v>
      </c>
      <c r="I28" s="48">
        <v>1.2</v>
      </c>
      <c r="J28" s="9">
        <f t="shared" si="3"/>
        <v>34479.42</v>
      </c>
      <c r="K28" s="9">
        <f t="shared" si="1"/>
        <v>35858.596799999999</v>
      </c>
      <c r="L28" s="6">
        <f>Y28</f>
        <v>13553.935002000002</v>
      </c>
      <c r="M28" s="12">
        <f t="shared" si="4"/>
        <v>1118274.6000000001</v>
      </c>
      <c r="N28" s="5">
        <v>101</v>
      </c>
      <c r="O28" s="5">
        <v>102</v>
      </c>
      <c r="P28" s="9">
        <v>12314.07</v>
      </c>
      <c r="Q28" s="9">
        <f t="shared" si="5"/>
        <v>12806.632799999999</v>
      </c>
      <c r="R28" s="48">
        <v>1.2</v>
      </c>
      <c r="S28" s="9">
        <f t="shared" si="6"/>
        <v>14776.883999999998</v>
      </c>
      <c r="T28" s="9">
        <f t="shared" si="14"/>
        <v>15367.959359999999</v>
      </c>
      <c r="U28" s="6">
        <f>AA28</f>
        <v>281251.38854879997</v>
      </c>
      <c r="V28" s="12">
        <f t="shared" si="7"/>
        <v>19031344</v>
      </c>
      <c r="W28" s="27">
        <f t="shared" si="13"/>
        <v>20149.599999999999</v>
      </c>
      <c r="X28" s="46"/>
      <c r="Y28" s="34">
        <f t="shared" si="8"/>
        <v>13553.935002000002</v>
      </c>
      <c r="Z28" s="38">
        <f t="shared" si="9"/>
        <v>0</v>
      </c>
      <c r="AA28" s="34">
        <f t="shared" si="10"/>
        <v>281251.38854879997</v>
      </c>
      <c r="AB28" s="38">
        <f>AA28-U28</f>
        <v>0</v>
      </c>
    </row>
    <row r="29" spans="1:28" x14ac:dyDescent="0.25">
      <c r="A29" s="18">
        <v>24</v>
      </c>
      <c r="B29" s="47" t="s">
        <v>69</v>
      </c>
      <c r="C29" s="30">
        <v>76000000</v>
      </c>
      <c r="D29" s="8">
        <f t="shared" si="12"/>
        <v>32</v>
      </c>
      <c r="E29" s="8">
        <v>2</v>
      </c>
      <c r="F29" s="8">
        <v>30</v>
      </c>
      <c r="G29" s="9">
        <v>28732.85</v>
      </c>
      <c r="H29" s="9">
        <f t="shared" si="2"/>
        <v>29882.164000000001</v>
      </c>
      <c r="I29" s="48">
        <v>1.24</v>
      </c>
      <c r="J29" s="9">
        <f t="shared" si="3"/>
        <v>35628.733999999997</v>
      </c>
      <c r="K29" s="9">
        <f t="shared" si="1"/>
        <v>37053.88336</v>
      </c>
      <c r="L29" s="6">
        <v>8342.4699999999993</v>
      </c>
      <c r="M29" s="12">
        <f t="shared" si="4"/>
        <v>1191216.3999999999</v>
      </c>
      <c r="N29" s="5">
        <v>101</v>
      </c>
      <c r="O29" s="5">
        <v>102</v>
      </c>
      <c r="P29" s="9">
        <v>12314.07</v>
      </c>
      <c r="Q29" s="9">
        <f t="shared" si="5"/>
        <v>12806.632799999999</v>
      </c>
      <c r="R29" s="48">
        <v>1.24</v>
      </c>
      <c r="S29" s="9">
        <f t="shared" si="6"/>
        <v>15269.4468</v>
      </c>
      <c r="T29" s="9">
        <f t="shared" si="14"/>
        <v>15880.224671999998</v>
      </c>
      <c r="U29" s="6">
        <v>41029.599999999999</v>
      </c>
      <c r="V29" s="12">
        <f t="shared" si="7"/>
        <v>19416125.300000001</v>
      </c>
      <c r="W29" s="27">
        <f t="shared" si="13"/>
        <v>20607.3</v>
      </c>
      <c r="X29" s="46"/>
      <c r="Y29" s="34">
        <f t="shared" si="8"/>
        <v>16243.284761999999</v>
      </c>
      <c r="Z29" s="38">
        <f t="shared" si="9"/>
        <v>7900.814762</v>
      </c>
      <c r="AA29" s="34">
        <f t="shared" si="10"/>
        <v>290626.43483376002</v>
      </c>
      <c r="AB29" s="38">
        <f t="shared" si="11"/>
        <v>249596.83483376002</v>
      </c>
    </row>
    <row r="30" spans="1:28" ht="18" customHeight="1" x14ac:dyDescent="0.25">
      <c r="A30" s="18">
        <v>25</v>
      </c>
      <c r="B30" s="47" t="s">
        <v>77</v>
      </c>
      <c r="C30" s="30">
        <v>30000000</v>
      </c>
      <c r="D30" s="8">
        <f t="shared" si="12"/>
        <v>15</v>
      </c>
      <c r="E30" s="8">
        <v>8</v>
      </c>
      <c r="F30" s="8">
        <v>7</v>
      </c>
      <c r="G30" s="9">
        <v>28732.85</v>
      </c>
      <c r="H30" s="9">
        <f t="shared" si="2"/>
        <v>29882.164000000001</v>
      </c>
      <c r="I30" s="48">
        <v>1.6</v>
      </c>
      <c r="J30" s="9">
        <f t="shared" si="3"/>
        <v>45972.56</v>
      </c>
      <c r="K30" s="9">
        <f t="shared" si="1"/>
        <v>47811.462400000004</v>
      </c>
      <c r="L30" s="6">
        <v>2500</v>
      </c>
      <c r="M30" s="12">
        <f t="shared" si="4"/>
        <v>704960.7</v>
      </c>
      <c r="N30" s="5">
        <v>13</v>
      </c>
      <c r="O30" s="5">
        <v>14</v>
      </c>
      <c r="P30" s="9">
        <v>12314.07</v>
      </c>
      <c r="Q30" s="9">
        <f t="shared" si="5"/>
        <v>12806.632799999999</v>
      </c>
      <c r="R30" s="48">
        <v>1.6</v>
      </c>
      <c r="S30" s="9">
        <f t="shared" si="6"/>
        <v>19702.512000000002</v>
      </c>
      <c r="T30" s="9">
        <f t="shared" si="14"/>
        <v>20490.61248</v>
      </c>
      <c r="U30" s="6">
        <v>16559</v>
      </c>
      <c r="V30" s="12">
        <f t="shared" si="7"/>
        <v>3447948.5</v>
      </c>
      <c r="W30" s="27">
        <f t="shared" si="13"/>
        <v>4152.8999999999996</v>
      </c>
      <c r="X30" s="46"/>
      <c r="Y30" s="34">
        <f t="shared" si="8"/>
        <v>4589.3308020000004</v>
      </c>
      <c r="Z30" s="38">
        <f t="shared" si="9"/>
        <v>2089.3308020000004</v>
      </c>
      <c r="AA30" s="34">
        <f t="shared" si="10"/>
        <v>51470.842348799997</v>
      </c>
      <c r="AB30" s="38">
        <f t="shared" si="11"/>
        <v>34911.842348799997</v>
      </c>
    </row>
    <row r="31" spans="1:28" x14ac:dyDescent="0.25">
      <c r="A31" s="18">
        <v>26</v>
      </c>
      <c r="B31" s="47" t="s">
        <v>37</v>
      </c>
      <c r="C31" s="30">
        <v>3000000</v>
      </c>
      <c r="D31" s="8">
        <f t="shared" si="12"/>
        <v>61</v>
      </c>
      <c r="E31" s="8">
        <v>5</v>
      </c>
      <c r="F31" s="8">
        <v>56</v>
      </c>
      <c r="G31" s="9">
        <v>28732.85</v>
      </c>
      <c r="H31" s="9">
        <f t="shared" si="2"/>
        <v>29882.164000000001</v>
      </c>
      <c r="I31" s="48">
        <v>1</v>
      </c>
      <c r="J31" s="9">
        <f t="shared" si="3"/>
        <v>28732.85</v>
      </c>
      <c r="K31" s="9">
        <f t="shared" si="1"/>
        <v>29882.164000000001</v>
      </c>
      <c r="L31" s="6">
        <v>5000</v>
      </c>
      <c r="M31" s="12">
        <f t="shared" si="4"/>
        <v>1822065.4</v>
      </c>
      <c r="N31" s="5">
        <v>159</v>
      </c>
      <c r="O31" s="5">
        <v>160</v>
      </c>
      <c r="P31" s="9">
        <v>12314.07</v>
      </c>
      <c r="Q31" s="9">
        <f t="shared" si="5"/>
        <v>12806.632799999999</v>
      </c>
      <c r="R31" s="48">
        <v>1</v>
      </c>
      <c r="S31" s="9">
        <f t="shared" si="6"/>
        <v>12314.07</v>
      </c>
      <c r="T31" s="9">
        <f t="shared" si="14"/>
        <v>12806.632799999999</v>
      </c>
      <c r="U31" s="6">
        <v>5000</v>
      </c>
      <c r="V31" s="12">
        <f t="shared" si="7"/>
        <v>24514924.899999999</v>
      </c>
      <c r="W31" s="27">
        <f t="shared" si="13"/>
        <v>26337</v>
      </c>
      <c r="X31" s="46"/>
      <c r="Y31" s="34">
        <f t="shared" si="8"/>
        <v>24670.100010000002</v>
      </c>
      <c r="Z31" s="38">
        <f t="shared" si="9"/>
        <v>19670.100010000002</v>
      </c>
      <c r="AA31" s="34">
        <f t="shared" si="10"/>
        <v>367648.87391999998</v>
      </c>
      <c r="AB31" s="38">
        <f t="shared" si="11"/>
        <v>362648.87391999998</v>
      </c>
    </row>
    <row r="32" spans="1:28" x14ac:dyDescent="0.25">
      <c r="A32" s="18">
        <v>27</v>
      </c>
      <c r="B32" s="47" t="s">
        <v>70</v>
      </c>
      <c r="C32" s="30">
        <v>4000000</v>
      </c>
      <c r="D32" s="8">
        <f t="shared" si="12"/>
        <v>43</v>
      </c>
      <c r="E32" s="8">
        <v>0</v>
      </c>
      <c r="F32" s="8">
        <v>43</v>
      </c>
      <c r="G32" s="9">
        <v>28732.85</v>
      </c>
      <c r="H32" s="9">
        <f t="shared" si="2"/>
        <v>29882.164000000001</v>
      </c>
      <c r="I32" s="48">
        <v>1.25</v>
      </c>
      <c r="J32" s="9">
        <f t="shared" si="3"/>
        <v>35916.0625</v>
      </c>
      <c r="K32" s="9">
        <f t="shared" si="1"/>
        <v>37352.705000000002</v>
      </c>
      <c r="L32" s="6">
        <f>Y32</f>
        <v>23661.501975000003</v>
      </c>
      <c r="M32" s="12">
        <f t="shared" si="4"/>
        <v>1629827.8</v>
      </c>
      <c r="N32" s="5">
        <v>112</v>
      </c>
      <c r="O32" s="5">
        <v>113</v>
      </c>
      <c r="P32" s="9">
        <v>12314.07</v>
      </c>
      <c r="Q32" s="9">
        <f t="shared" si="5"/>
        <v>12806.632799999999</v>
      </c>
      <c r="R32" s="48">
        <v>1.25</v>
      </c>
      <c r="S32" s="9">
        <f t="shared" si="6"/>
        <v>15392.5875</v>
      </c>
      <c r="T32" s="9">
        <f t="shared" si="14"/>
        <v>16008.290999999999</v>
      </c>
      <c r="U32" s="6">
        <v>42000</v>
      </c>
      <c r="V32" s="12">
        <f t="shared" si="7"/>
        <v>21679668.100000001</v>
      </c>
      <c r="W32" s="27">
        <f t="shared" si="13"/>
        <v>23309.5</v>
      </c>
      <c r="X32" s="46"/>
      <c r="Y32" s="34">
        <f t="shared" si="8"/>
        <v>23661.501975000003</v>
      </c>
      <c r="Z32" s="38">
        <f t="shared" si="9"/>
        <v>0</v>
      </c>
      <c r="AA32" s="34">
        <f t="shared" si="10"/>
        <v>324565.02150749997</v>
      </c>
      <c r="AB32" s="38">
        <f t="shared" si="11"/>
        <v>282565.02150749997</v>
      </c>
    </row>
    <row r="33" spans="1:28" x14ac:dyDescent="0.25">
      <c r="A33" s="18">
        <v>28</v>
      </c>
      <c r="B33" s="47" t="s">
        <v>57</v>
      </c>
      <c r="C33" s="30">
        <v>57000000</v>
      </c>
      <c r="D33" s="8">
        <f t="shared" si="12"/>
        <v>38</v>
      </c>
      <c r="E33" s="8">
        <v>2</v>
      </c>
      <c r="F33" s="8">
        <v>36</v>
      </c>
      <c r="G33" s="9">
        <v>28732.85</v>
      </c>
      <c r="H33" s="9">
        <f t="shared" si="2"/>
        <v>29882.164000000001</v>
      </c>
      <c r="I33" s="48">
        <v>1.1499999999999999</v>
      </c>
      <c r="J33" s="9">
        <f t="shared" si="3"/>
        <v>33042.777499999997</v>
      </c>
      <c r="K33" s="9">
        <f t="shared" si="1"/>
        <v>34364.488599999997</v>
      </c>
      <c r="L33" s="6">
        <v>0</v>
      </c>
      <c r="M33" s="12">
        <f t="shared" si="4"/>
        <v>1303207.1000000001</v>
      </c>
      <c r="N33" s="5">
        <v>124</v>
      </c>
      <c r="O33" s="5">
        <v>125</v>
      </c>
      <c r="P33" s="9">
        <v>12314.07</v>
      </c>
      <c r="Q33" s="9">
        <f t="shared" si="5"/>
        <v>12806.632799999999</v>
      </c>
      <c r="R33" s="48">
        <v>1.1499999999999999</v>
      </c>
      <c r="S33" s="9">
        <f t="shared" si="6"/>
        <v>14161.180499999999</v>
      </c>
      <c r="T33" s="9">
        <f t="shared" si="14"/>
        <v>14727.627719999999</v>
      </c>
      <c r="U33" s="6">
        <v>0</v>
      </c>
      <c r="V33" s="12">
        <f t="shared" si="7"/>
        <v>22020635.699999999</v>
      </c>
      <c r="W33" s="27">
        <f t="shared" si="13"/>
        <v>23323.8</v>
      </c>
      <c r="X33" s="46"/>
      <c r="Y33" s="34">
        <f t="shared" si="8"/>
        <v>18125.861093999996</v>
      </c>
      <c r="Z33" s="38">
        <f t="shared" si="9"/>
        <v>18125.861093999996</v>
      </c>
      <c r="AA33" s="34">
        <f t="shared" si="10"/>
        <v>330309.53516249999</v>
      </c>
      <c r="AB33" s="38">
        <f t="shared" si="11"/>
        <v>330309.53516249999</v>
      </c>
    </row>
    <row r="34" spans="1:28" x14ac:dyDescent="0.25">
      <c r="A34" s="18">
        <v>29</v>
      </c>
      <c r="B34" s="47" t="s">
        <v>78</v>
      </c>
      <c r="C34" s="30">
        <v>5000000</v>
      </c>
      <c r="D34" s="8">
        <f t="shared" si="12"/>
        <v>22</v>
      </c>
      <c r="E34" s="8">
        <v>4</v>
      </c>
      <c r="F34" s="8">
        <v>18</v>
      </c>
      <c r="G34" s="9">
        <v>28732.85</v>
      </c>
      <c r="H34" s="9">
        <f t="shared" si="2"/>
        <v>29882.164000000001</v>
      </c>
      <c r="I34" s="48">
        <v>1.21</v>
      </c>
      <c r="J34" s="9">
        <f t="shared" si="3"/>
        <v>34766.748499999994</v>
      </c>
      <c r="K34" s="9">
        <f t="shared" si="1"/>
        <v>36157.418440000001</v>
      </c>
      <c r="L34" s="6">
        <v>3905</v>
      </c>
      <c r="M34" s="12">
        <f t="shared" si="4"/>
        <v>793805.5</v>
      </c>
      <c r="N34" s="5">
        <v>69</v>
      </c>
      <c r="O34" s="5">
        <v>70</v>
      </c>
      <c r="P34" s="9">
        <v>12314.07</v>
      </c>
      <c r="Q34" s="9">
        <f t="shared" si="5"/>
        <v>12806.632799999999</v>
      </c>
      <c r="R34" s="48">
        <v>1.21</v>
      </c>
      <c r="S34" s="9">
        <f t="shared" si="6"/>
        <v>14900.0247</v>
      </c>
      <c r="T34" s="9">
        <f t="shared" si="14"/>
        <v>15496.025688</v>
      </c>
      <c r="U34" s="6">
        <v>45140</v>
      </c>
      <c r="V34" s="12">
        <f t="shared" si="7"/>
        <v>13020081.5</v>
      </c>
      <c r="W34" s="27">
        <f t="shared" si="13"/>
        <v>13813.9</v>
      </c>
      <c r="X34" s="46"/>
      <c r="Y34" s="34">
        <f t="shared" si="8"/>
        <v>9331.5702288000011</v>
      </c>
      <c r="Z34" s="38">
        <f t="shared" si="9"/>
        <v>5426.5702288000011</v>
      </c>
      <c r="AA34" s="34">
        <f t="shared" si="10"/>
        <v>194624.12263140001</v>
      </c>
      <c r="AB34" s="38">
        <f t="shared" si="11"/>
        <v>149484.12263140001</v>
      </c>
    </row>
    <row r="35" spans="1:28" x14ac:dyDescent="0.25">
      <c r="A35" s="18">
        <v>30</v>
      </c>
      <c r="B35" s="47" t="s">
        <v>45</v>
      </c>
      <c r="C35" s="30">
        <v>7000000</v>
      </c>
      <c r="D35" s="8">
        <f t="shared" si="12"/>
        <v>39</v>
      </c>
      <c r="E35" s="8">
        <v>3</v>
      </c>
      <c r="F35" s="8">
        <v>36</v>
      </c>
      <c r="G35" s="9">
        <v>28732.85</v>
      </c>
      <c r="H35" s="9">
        <f t="shared" si="2"/>
        <v>29882.164000000001</v>
      </c>
      <c r="I35" s="48">
        <v>1</v>
      </c>
      <c r="J35" s="9">
        <f t="shared" si="3"/>
        <v>28732.85</v>
      </c>
      <c r="K35" s="9">
        <f t="shared" si="1"/>
        <v>29882.164000000001</v>
      </c>
      <c r="L35" s="6">
        <v>0</v>
      </c>
      <c r="M35" s="12">
        <f t="shared" si="4"/>
        <v>1161956.5</v>
      </c>
      <c r="N35" s="5">
        <v>65</v>
      </c>
      <c r="O35" s="5">
        <v>66</v>
      </c>
      <c r="P35" s="9">
        <v>12314.07</v>
      </c>
      <c r="Q35" s="9">
        <f t="shared" si="5"/>
        <v>12806.632799999999</v>
      </c>
      <c r="R35" s="48">
        <v>1</v>
      </c>
      <c r="S35" s="9">
        <f t="shared" si="6"/>
        <v>12314.07</v>
      </c>
      <c r="T35" s="9">
        <f t="shared" si="14"/>
        <v>12806.632799999999</v>
      </c>
      <c r="U35" s="6">
        <v>0</v>
      </c>
      <c r="V35" s="12">
        <f t="shared" si="7"/>
        <v>10110344</v>
      </c>
      <c r="W35" s="27">
        <f t="shared" si="13"/>
        <v>11272.3</v>
      </c>
      <c r="X35" s="46"/>
      <c r="Y35" s="34">
        <f t="shared" si="8"/>
        <v>15705.420810000003</v>
      </c>
      <c r="Z35" s="38">
        <f t="shared" si="9"/>
        <v>15705.420810000003</v>
      </c>
      <c r="AA35" s="34">
        <f t="shared" si="10"/>
        <v>151655.160492</v>
      </c>
      <c r="AB35" s="38">
        <f t="shared" si="11"/>
        <v>151655.160492</v>
      </c>
    </row>
    <row r="36" spans="1:28" x14ac:dyDescent="0.25">
      <c r="A36" s="18">
        <v>31</v>
      </c>
      <c r="B36" s="47" t="s">
        <v>79</v>
      </c>
      <c r="C36" s="30">
        <v>8000000</v>
      </c>
      <c r="D36" s="8">
        <f t="shared" si="12"/>
        <v>26</v>
      </c>
      <c r="E36" s="8">
        <v>3</v>
      </c>
      <c r="F36" s="8">
        <v>23</v>
      </c>
      <c r="G36" s="9">
        <v>28732.85</v>
      </c>
      <c r="H36" s="9">
        <f t="shared" si="2"/>
        <v>29882.164000000001</v>
      </c>
      <c r="I36" s="48">
        <v>1.27</v>
      </c>
      <c r="J36" s="9">
        <f t="shared" si="3"/>
        <v>36490.719499999999</v>
      </c>
      <c r="K36" s="9">
        <f t="shared" si="1"/>
        <v>37950.348279999998</v>
      </c>
      <c r="L36" s="6">
        <v>5000</v>
      </c>
      <c r="M36" s="12">
        <f t="shared" si="4"/>
        <v>987330.2</v>
      </c>
      <c r="N36" s="5">
        <v>49</v>
      </c>
      <c r="O36" s="5">
        <v>50</v>
      </c>
      <c r="P36" s="9">
        <v>12314.07</v>
      </c>
      <c r="Q36" s="9">
        <f t="shared" si="5"/>
        <v>12806.632799999999</v>
      </c>
      <c r="R36" s="48">
        <v>1.27</v>
      </c>
      <c r="S36" s="9">
        <f t="shared" si="6"/>
        <v>15638.868899999999</v>
      </c>
      <c r="T36" s="9">
        <f t="shared" si="14"/>
        <v>16264.423655999999</v>
      </c>
      <c r="U36" s="6">
        <v>20600</v>
      </c>
      <c r="V36" s="12">
        <f t="shared" si="7"/>
        <v>9747976.5</v>
      </c>
      <c r="W36" s="27">
        <f t="shared" si="13"/>
        <v>10735.3</v>
      </c>
      <c r="X36" s="46"/>
      <c r="Y36" s="34">
        <f t="shared" si="8"/>
        <v>12661.922406600001</v>
      </c>
      <c r="Z36" s="38">
        <f t="shared" si="9"/>
        <v>7661.9224066000006</v>
      </c>
      <c r="AA36" s="34">
        <f t="shared" si="10"/>
        <v>145910.64683700001</v>
      </c>
      <c r="AB36" s="38">
        <f t="shared" si="11"/>
        <v>125310.64683700001</v>
      </c>
    </row>
    <row r="37" spans="1:28" x14ac:dyDescent="0.25">
      <c r="A37" s="18">
        <v>32</v>
      </c>
      <c r="B37" s="47" t="s">
        <v>80</v>
      </c>
      <c r="C37" s="30">
        <v>10000000</v>
      </c>
      <c r="D37" s="8">
        <f t="shared" si="12"/>
        <v>8</v>
      </c>
      <c r="E37" s="8">
        <v>1</v>
      </c>
      <c r="F37" s="8">
        <v>7</v>
      </c>
      <c r="G37" s="9">
        <v>28732.85</v>
      </c>
      <c r="H37" s="9">
        <f t="shared" si="2"/>
        <v>29882.164000000001</v>
      </c>
      <c r="I37" s="48">
        <v>1.3</v>
      </c>
      <c r="J37" s="9">
        <f t="shared" si="3"/>
        <v>37352.705000000002</v>
      </c>
      <c r="K37" s="9">
        <f t="shared" si="1"/>
        <v>38846.813200000004</v>
      </c>
      <c r="L37" s="6">
        <f>Y37</f>
        <v>3647.9376360000006</v>
      </c>
      <c r="M37" s="12">
        <f t="shared" si="4"/>
        <v>312928.3</v>
      </c>
      <c r="N37" s="5">
        <v>45</v>
      </c>
      <c r="O37" s="5">
        <v>46</v>
      </c>
      <c r="P37" s="9">
        <v>12314.07</v>
      </c>
      <c r="Q37" s="9">
        <f t="shared" si="5"/>
        <v>12806.632799999999</v>
      </c>
      <c r="R37" s="48">
        <v>1.3</v>
      </c>
      <c r="S37" s="9">
        <f t="shared" si="6"/>
        <v>16008.291000000001</v>
      </c>
      <c r="T37" s="9">
        <f t="shared" si="14"/>
        <v>16648.622640000001</v>
      </c>
      <c r="U37" s="6">
        <f>AA37</f>
        <v>137408.76662760001</v>
      </c>
      <c r="V37" s="12">
        <f t="shared" si="7"/>
        <v>9297993.1999999993</v>
      </c>
      <c r="W37" s="27">
        <f t="shared" si="13"/>
        <v>9610.9</v>
      </c>
      <c r="X37" s="46"/>
      <c r="Y37" s="34">
        <f t="shared" si="8"/>
        <v>3647.9376360000006</v>
      </c>
      <c r="Z37" s="38">
        <f t="shared" si="9"/>
        <v>0</v>
      </c>
      <c r="AA37" s="34">
        <f t="shared" si="10"/>
        <v>137408.76662760001</v>
      </c>
      <c r="AB37" s="38">
        <f t="shared" si="11"/>
        <v>0</v>
      </c>
    </row>
    <row r="38" spans="1:28" x14ac:dyDescent="0.25">
      <c r="A38" s="18">
        <v>33</v>
      </c>
      <c r="B38" s="47" t="s">
        <v>27</v>
      </c>
      <c r="C38" s="30">
        <v>11000000</v>
      </c>
      <c r="D38" s="8">
        <f t="shared" si="12"/>
        <v>15</v>
      </c>
      <c r="E38" s="8">
        <v>3</v>
      </c>
      <c r="F38" s="8">
        <v>12</v>
      </c>
      <c r="G38" s="9">
        <v>28732.85</v>
      </c>
      <c r="H38" s="9">
        <f t="shared" si="2"/>
        <v>29882.164000000001</v>
      </c>
      <c r="I38" s="48">
        <v>1.28</v>
      </c>
      <c r="J38" s="9">
        <f t="shared" si="3"/>
        <v>36778.048000000003</v>
      </c>
      <c r="K38" s="9">
        <f t="shared" si="1"/>
        <v>38249.16992</v>
      </c>
      <c r="L38" s="9">
        <v>0</v>
      </c>
      <c r="M38" s="12">
        <f t="shared" si="4"/>
        <v>569324.19999999995</v>
      </c>
      <c r="N38" s="8">
        <v>31</v>
      </c>
      <c r="O38" s="8">
        <v>32</v>
      </c>
      <c r="P38" s="9">
        <v>12314.07</v>
      </c>
      <c r="Q38" s="9">
        <f t="shared" si="5"/>
        <v>12806.632799999999</v>
      </c>
      <c r="R38" s="48">
        <v>1.28</v>
      </c>
      <c r="S38" s="9">
        <f t="shared" si="6"/>
        <v>15762.009599999999</v>
      </c>
      <c r="T38" s="9">
        <f t="shared" si="14"/>
        <v>16392.489984</v>
      </c>
      <c r="U38" s="9">
        <v>0</v>
      </c>
      <c r="V38" s="12">
        <f t="shared" si="7"/>
        <v>6274540.7999999998</v>
      </c>
      <c r="W38" s="27">
        <f t="shared" si="13"/>
        <v>6843.9</v>
      </c>
      <c r="X38" s="46"/>
      <c r="Y38" s="34">
        <f t="shared" si="8"/>
        <v>6453.9028355999999</v>
      </c>
      <c r="Z38" s="38">
        <f t="shared" si="9"/>
        <v>6453.9028355999999</v>
      </c>
      <c r="AA38" s="34">
        <f t="shared" si="10"/>
        <v>94118.111723520007</v>
      </c>
      <c r="AB38" s="38">
        <f t="shared" si="11"/>
        <v>94118.111723520007</v>
      </c>
    </row>
    <row r="39" spans="1:28" x14ac:dyDescent="0.25">
      <c r="A39" s="18">
        <v>34</v>
      </c>
      <c r="B39" s="47" t="s">
        <v>39</v>
      </c>
      <c r="C39" s="30">
        <v>12000000</v>
      </c>
      <c r="D39" s="8">
        <f t="shared" si="12"/>
        <v>14</v>
      </c>
      <c r="E39" s="8">
        <v>1</v>
      </c>
      <c r="F39" s="8">
        <v>13</v>
      </c>
      <c r="G39" s="9">
        <v>28732.85</v>
      </c>
      <c r="H39" s="9">
        <f t="shared" si="2"/>
        <v>29882.164000000001</v>
      </c>
      <c r="I39" s="48">
        <v>1</v>
      </c>
      <c r="J39" s="9">
        <f t="shared" si="3"/>
        <v>28732.85</v>
      </c>
      <c r="K39" s="9">
        <f t="shared" si="1"/>
        <v>29882.164000000001</v>
      </c>
      <c r="L39" s="6">
        <v>4948.49</v>
      </c>
      <c r="M39" s="12">
        <f t="shared" si="4"/>
        <v>422149.5</v>
      </c>
      <c r="N39" s="5">
        <v>35</v>
      </c>
      <c r="O39" s="5">
        <v>36</v>
      </c>
      <c r="P39" s="9">
        <v>12314.07</v>
      </c>
      <c r="Q39" s="9">
        <f t="shared" si="5"/>
        <v>12806.632799999999</v>
      </c>
      <c r="R39" s="48">
        <v>1</v>
      </c>
      <c r="S39" s="9">
        <f t="shared" si="6"/>
        <v>12314.07</v>
      </c>
      <c r="T39" s="9">
        <f t="shared" si="14"/>
        <v>12806.632799999999</v>
      </c>
      <c r="U39" s="6">
        <v>2120.7800000000002</v>
      </c>
      <c r="V39" s="12">
        <f t="shared" si="7"/>
        <v>5516853.9000000004</v>
      </c>
      <c r="W39" s="27">
        <f t="shared" si="13"/>
        <v>5939</v>
      </c>
      <c r="X39" s="46"/>
      <c r="Y39" s="34">
        <f t="shared" si="8"/>
        <v>5396.0442299999995</v>
      </c>
      <c r="Z39" s="38">
        <f t="shared" si="9"/>
        <v>447.55422999999973</v>
      </c>
      <c r="AA39" s="34">
        <f t="shared" si="10"/>
        <v>82720.996631999995</v>
      </c>
      <c r="AB39" s="38">
        <f t="shared" si="11"/>
        <v>80600.216631999996</v>
      </c>
    </row>
    <row r="40" spans="1:28" x14ac:dyDescent="0.25">
      <c r="A40" s="18">
        <v>35</v>
      </c>
      <c r="B40" s="47" t="s">
        <v>8</v>
      </c>
      <c r="C40" s="30">
        <v>14000000</v>
      </c>
      <c r="D40" s="8">
        <f t="shared" si="12"/>
        <v>36</v>
      </c>
      <c r="E40" s="8">
        <v>1</v>
      </c>
      <c r="F40" s="8">
        <v>35</v>
      </c>
      <c r="G40" s="9">
        <v>28732.85</v>
      </c>
      <c r="H40" s="9">
        <f t="shared" si="2"/>
        <v>29882.164000000001</v>
      </c>
      <c r="I40" s="48">
        <v>1</v>
      </c>
      <c r="J40" s="9">
        <f t="shared" si="3"/>
        <v>28732.85</v>
      </c>
      <c r="K40" s="9">
        <f t="shared" si="1"/>
        <v>29882.164000000001</v>
      </c>
      <c r="L40" s="6">
        <f>Y40</f>
        <v>15257.15835</v>
      </c>
      <c r="M40" s="12">
        <f t="shared" si="4"/>
        <v>1089865.7</v>
      </c>
      <c r="N40" s="5">
        <v>45</v>
      </c>
      <c r="O40" s="5">
        <v>46</v>
      </c>
      <c r="P40" s="9">
        <v>12314.07</v>
      </c>
      <c r="Q40" s="9">
        <f t="shared" si="5"/>
        <v>12806.632799999999</v>
      </c>
      <c r="R40" s="48">
        <v>1</v>
      </c>
      <c r="S40" s="9">
        <f t="shared" si="6"/>
        <v>12314.07</v>
      </c>
      <c r="T40" s="9">
        <f t="shared" si="14"/>
        <v>12806.632799999999</v>
      </c>
      <c r="U40" s="6">
        <f>AA40</f>
        <v>105699.05125199998</v>
      </c>
      <c r="V40" s="12">
        <f t="shared" si="7"/>
        <v>7152302.5</v>
      </c>
      <c r="W40" s="27">
        <f t="shared" si="13"/>
        <v>8242.2000000000007</v>
      </c>
      <c r="X40" s="46"/>
      <c r="Y40" s="34">
        <f t="shared" si="8"/>
        <v>15257.15835</v>
      </c>
      <c r="Z40" s="38">
        <f t="shared" si="9"/>
        <v>0</v>
      </c>
      <c r="AA40" s="34">
        <f t="shared" si="10"/>
        <v>105699.05125199998</v>
      </c>
      <c r="AB40" s="38">
        <f t="shared" si="11"/>
        <v>0</v>
      </c>
    </row>
    <row r="41" spans="1:28" x14ac:dyDescent="0.25">
      <c r="A41" s="18">
        <v>36</v>
      </c>
      <c r="B41" s="47" t="s">
        <v>9</v>
      </c>
      <c r="C41" s="30">
        <v>15000000</v>
      </c>
      <c r="D41" s="8">
        <f t="shared" si="12"/>
        <v>11</v>
      </c>
      <c r="E41" s="8">
        <v>3</v>
      </c>
      <c r="F41" s="8">
        <v>8</v>
      </c>
      <c r="G41" s="9">
        <v>28732.85</v>
      </c>
      <c r="H41" s="9">
        <f t="shared" si="2"/>
        <v>29882.164000000001</v>
      </c>
      <c r="I41" s="48">
        <v>1</v>
      </c>
      <c r="J41" s="9">
        <f t="shared" si="3"/>
        <v>28732.85</v>
      </c>
      <c r="K41" s="9">
        <f t="shared" si="1"/>
        <v>29882.164000000001</v>
      </c>
      <c r="L41" s="6">
        <v>0</v>
      </c>
      <c r="M41" s="12">
        <f t="shared" si="4"/>
        <v>325255.90000000002</v>
      </c>
      <c r="N41" s="5">
        <v>30</v>
      </c>
      <c r="O41" s="5">
        <v>31</v>
      </c>
      <c r="P41" s="9">
        <v>12314.07</v>
      </c>
      <c r="Q41" s="9">
        <f t="shared" si="5"/>
        <v>12806.632799999999</v>
      </c>
      <c r="R41" s="48">
        <v>1</v>
      </c>
      <c r="S41" s="9">
        <f t="shared" si="6"/>
        <v>12314.07</v>
      </c>
      <c r="T41" s="9">
        <f t="shared" si="14"/>
        <v>12806.632799999999</v>
      </c>
      <c r="U41" s="6">
        <v>0</v>
      </c>
      <c r="V41" s="12">
        <f t="shared" si="7"/>
        <v>4748798</v>
      </c>
      <c r="W41" s="27">
        <f t="shared" si="13"/>
        <v>5074.1000000000004</v>
      </c>
      <c r="X41" s="46"/>
      <c r="Y41" s="34">
        <f t="shared" si="8"/>
        <v>3154.9119299999998</v>
      </c>
      <c r="Z41" s="38">
        <f t="shared" si="9"/>
        <v>3154.9119299999998</v>
      </c>
      <c r="AA41" s="34">
        <f t="shared" si="10"/>
        <v>71231.96932199999</v>
      </c>
      <c r="AB41" s="38">
        <f t="shared" si="11"/>
        <v>71231.96932199999</v>
      </c>
    </row>
    <row r="42" spans="1:28" x14ac:dyDescent="0.25">
      <c r="A42" s="18">
        <v>37</v>
      </c>
      <c r="B42" s="47" t="s">
        <v>10</v>
      </c>
      <c r="C42" s="30">
        <v>17000000</v>
      </c>
      <c r="D42" s="8">
        <f t="shared" si="12"/>
        <v>14</v>
      </c>
      <c r="E42" s="8">
        <v>4</v>
      </c>
      <c r="F42" s="8">
        <v>10</v>
      </c>
      <c r="G42" s="9">
        <v>28732.85</v>
      </c>
      <c r="H42" s="9">
        <f t="shared" si="2"/>
        <v>29882.164000000001</v>
      </c>
      <c r="I42" s="48">
        <v>1</v>
      </c>
      <c r="J42" s="9">
        <f t="shared" si="3"/>
        <v>28732.85</v>
      </c>
      <c r="K42" s="9">
        <f t="shared" si="1"/>
        <v>29882.164000000001</v>
      </c>
      <c r="L42" s="6">
        <f>Y42</f>
        <v>4051.3918500000004</v>
      </c>
      <c r="M42" s="12">
        <f t="shared" si="4"/>
        <v>417804.4</v>
      </c>
      <c r="N42" s="5">
        <v>25</v>
      </c>
      <c r="O42" s="5">
        <v>26</v>
      </c>
      <c r="P42" s="9">
        <v>12314.07</v>
      </c>
      <c r="Q42" s="9">
        <f t="shared" si="5"/>
        <v>12806.632799999999</v>
      </c>
      <c r="R42" s="48">
        <v>1</v>
      </c>
      <c r="S42" s="9">
        <f t="shared" si="6"/>
        <v>12314.07</v>
      </c>
      <c r="T42" s="9">
        <f t="shared" si="14"/>
        <v>12806.632799999999</v>
      </c>
      <c r="U42" s="6">
        <f>AA42</f>
        <v>59742.942011999992</v>
      </c>
      <c r="V42" s="12">
        <f t="shared" si="7"/>
        <v>4042605.7</v>
      </c>
      <c r="W42" s="27">
        <f t="shared" si="13"/>
        <v>4460.3999999999996</v>
      </c>
      <c r="X42" s="46"/>
      <c r="Y42" s="34">
        <f t="shared" si="8"/>
        <v>4051.3918500000004</v>
      </c>
      <c r="Z42" s="38">
        <f t="shared" si="9"/>
        <v>0</v>
      </c>
      <c r="AA42" s="34">
        <f t="shared" si="10"/>
        <v>59742.942011999992</v>
      </c>
      <c r="AB42" s="38">
        <f t="shared" si="11"/>
        <v>0</v>
      </c>
    </row>
    <row r="43" spans="1:28" x14ac:dyDescent="0.25">
      <c r="A43" s="18">
        <v>38</v>
      </c>
      <c r="B43" s="47" t="s">
        <v>40</v>
      </c>
      <c r="C43" s="30">
        <v>18000000</v>
      </c>
      <c r="D43" s="8">
        <f t="shared" si="12"/>
        <v>33</v>
      </c>
      <c r="E43" s="8">
        <v>4</v>
      </c>
      <c r="F43" s="8">
        <v>29</v>
      </c>
      <c r="G43" s="9">
        <v>28732.85</v>
      </c>
      <c r="H43" s="9">
        <f t="shared" si="2"/>
        <v>29882.164000000001</v>
      </c>
      <c r="I43" s="48">
        <v>1</v>
      </c>
      <c r="J43" s="9">
        <f t="shared" si="3"/>
        <v>28732.85</v>
      </c>
      <c r="K43" s="9">
        <f t="shared" si="1"/>
        <v>29882.164000000001</v>
      </c>
      <c r="L43" s="6">
        <v>0</v>
      </c>
      <c r="M43" s="12">
        <f t="shared" si="4"/>
        <v>981514.2</v>
      </c>
      <c r="N43" s="5">
        <v>75</v>
      </c>
      <c r="O43" s="5">
        <v>76</v>
      </c>
      <c r="P43" s="9">
        <v>12314.07</v>
      </c>
      <c r="Q43" s="9">
        <f t="shared" si="5"/>
        <v>12806.632799999999</v>
      </c>
      <c r="R43" s="48">
        <v>1</v>
      </c>
      <c r="S43" s="9">
        <f t="shared" si="6"/>
        <v>12314.07</v>
      </c>
      <c r="T43" s="9">
        <f t="shared" si="14"/>
        <v>12806.632799999999</v>
      </c>
      <c r="U43" s="6">
        <f>AA43</f>
        <v>174633.21511200001</v>
      </c>
      <c r="V43" s="12">
        <f t="shared" si="7"/>
        <v>11816847.6</v>
      </c>
      <c r="W43" s="27">
        <f t="shared" si="13"/>
        <v>12798.4</v>
      </c>
      <c r="X43" s="46"/>
      <c r="Y43" s="34">
        <f t="shared" si="8"/>
        <v>12567.808590000002</v>
      </c>
      <c r="Z43" s="38">
        <f t="shared" si="9"/>
        <v>12567.808590000002</v>
      </c>
      <c r="AA43" s="34">
        <f t="shared" si="10"/>
        <v>174633.21511200001</v>
      </c>
      <c r="AB43" s="38">
        <f t="shared" si="11"/>
        <v>0</v>
      </c>
    </row>
    <row r="44" spans="1:28" x14ac:dyDescent="0.25">
      <c r="A44" s="18">
        <v>39</v>
      </c>
      <c r="B44" s="47" t="s">
        <v>28</v>
      </c>
      <c r="C44" s="30">
        <v>19000000</v>
      </c>
      <c r="D44" s="8">
        <f t="shared" si="12"/>
        <v>21</v>
      </c>
      <c r="E44" s="8">
        <v>2</v>
      </c>
      <c r="F44" s="8">
        <v>19</v>
      </c>
      <c r="G44" s="9">
        <v>28732.85</v>
      </c>
      <c r="H44" s="9">
        <f t="shared" si="2"/>
        <v>29882.164000000001</v>
      </c>
      <c r="I44" s="48">
        <v>1.2</v>
      </c>
      <c r="J44" s="9">
        <f t="shared" si="3"/>
        <v>34479.42</v>
      </c>
      <c r="K44" s="9">
        <f t="shared" si="1"/>
        <v>35858.596799999999</v>
      </c>
      <c r="L44" s="6">
        <f>Y44</f>
        <v>9788.7373380000008</v>
      </c>
      <c r="M44" s="12">
        <f t="shared" si="4"/>
        <v>760060.9</v>
      </c>
      <c r="N44" s="5">
        <v>35</v>
      </c>
      <c r="O44" s="5">
        <v>36</v>
      </c>
      <c r="P44" s="9">
        <v>12314.07</v>
      </c>
      <c r="Q44" s="9">
        <f t="shared" si="5"/>
        <v>12806.632799999999</v>
      </c>
      <c r="R44" s="48">
        <v>1.2</v>
      </c>
      <c r="S44" s="9">
        <f t="shared" si="6"/>
        <v>14776.883999999998</v>
      </c>
      <c r="T44" s="9">
        <f t="shared" si="14"/>
        <v>15367.959359999999</v>
      </c>
      <c r="U44" s="6">
        <f>AA44</f>
        <v>99265.1959584</v>
      </c>
      <c r="V44" s="12">
        <f t="shared" si="7"/>
        <v>6716944.9000000004</v>
      </c>
      <c r="W44" s="27">
        <f t="shared" si="13"/>
        <v>7477</v>
      </c>
      <c r="X44" s="46"/>
      <c r="Y44" s="34">
        <f t="shared" si="8"/>
        <v>9788.7373380000008</v>
      </c>
      <c r="Z44" s="38">
        <f t="shared" si="9"/>
        <v>0</v>
      </c>
      <c r="AA44" s="34">
        <f t="shared" si="10"/>
        <v>99265.1959584</v>
      </c>
      <c r="AB44" s="38">
        <f t="shared" si="11"/>
        <v>0</v>
      </c>
    </row>
    <row r="45" spans="1:28" x14ac:dyDescent="0.25">
      <c r="A45" s="18">
        <v>40</v>
      </c>
      <c r="B45" s="47" t="s">
        <v>11</v>
      </c>
      <c r="C45" s="30">
        <v>20000000</v>
      </c>
      <c r="D45" s="8">
        <f t="shared" si="12"/>
        <v>31</v>
      </c>
      <c r="E45" s="8">
        <v>2</v>
      </c>
      <c r="F45" s="8">
        <v>29</v>
      </c>
      <c r="G45" s="9">
        <v>28732.85</v>
      </c>
      <c r="H45" s="9">
        <f t="shared" si="2"/>
        <v>29882.164000000001</v>
      </c>
      <c r="I45" s="48">
        <v>1</v>
      </c>
      <c r="J45" s="9">
        <f t="shared" si="3"/>
        <v>28732.85</v>
      </c>
      <c r="K45" s="9">
        <f t="shared" si="1"/>
        <v>29882.164000000001</v>
      </c>
      <c r="L45" s="6">
        <v>448.23</v>
      </c>
      <c r="M45" s="12">
        <f t="shared" si="4"/>
        <v>924496.7</v>
      </c>
      <c r="N45" s="5">
        <v>56</v>
      </c>
      <c r="O45" s="5">
        <v>60</v>
      </c>
      <c r="P45" s="9">
        <v>12314.07</v>
      </c>
      <c r="Q45" s="9">
        <f t="shared" si="5"/>
        <v>12806.632799999999</v>
      </c>
      <c r="R45" s="48">
        <v>1</v>
      </c>
      <c r="S45" s="9">
        <f t="shared" si="6"/>
        <v>12314.07</v>
      </c>
      <c r="T45" s="9">
        <f t="shared" si="14"/>
        <v>12806.632799999999</v>
      </c>
      <c r="U45" s="6">
        <v>2881.49</v>
      </c>
      <c r="V45" s="12">
        <f t="shared" si="7"/>
        <v>9194103.3000000007</v>
      </c>
      <c r="W45" s="27">
        <f t="shared" si="13"/>
        <v>10118.6</v>
      </c>
      <c r="X45" s="46"/>
      <c r="Y45" s="34">
        <f t="shared" si="8"/>
        <v>12567.778590000002</v>
      </c>
      <c r="Z45" s="38">
        <f t="shared" si="9"/>
        <v>12119.548590000002</v>
      </c>
      <c r="AA45" s="34">
        <f t="shared" si="10"/>
        <v>137868.32772</v>
      </c>
      <c r="AB45" s="38">
        <f t="shared" si="11"/>
        <v>134986.83772000001</v>
      </c>
    </row>
    <row r="46" spans="1:28" x14ac:dyDescent="0.25">
      <c r="A46" s="18">
        <v>41</v>
      </c>
      <c r="B46" s="47" t="s">
        <v>12</v>
      </c>
      <c r="C46" s="30">
        <v>24000000</v>
      </c>
      <c r="D46" s="8">
        <f t="shared" si="12"/>
        <v>4</v>
      </c>
      <c r="E46" s="8">
        <v>1</v>
      </c>
      <c r="F46" s="8">
        <v>3</v>
      </c>
      <c r="G46" s="9">
        <v>28732.85</v>
      </c>
      <c r="H46" s="9">
        <f t="shared" si="2"/>
        <v>29882.164000000001</v>
      </c>
      <c r="I46" s="48">
        <v>1</v>
      </c>
      <c r="J46" s="9">
        <f t="shared" si="3"/>
        <v>28732.85</v>
      </c>
      <c r="K46" s="9">
        <f t="shared" si="1"/>
        <v>29882.164000000001</v>
      </c>
      <c r="L46" s="6">
        <f>Y46</f>
        <v>913.71963000000005</v>
      </c>
      <c r="M46" s="12">
        <f t="shared" si="4"/>
        <v>119293.1</v>
      </c>
      <c r="N46" s="5">
        <v>20</v>
      </c>
      <c r="O46" s="5">
        <v>21</v>
      </c>
      <c r="P46" s="9">
        <v>12314.07</v>
      </c>
      <c r="Q46" s="9">
        <f t="shared" si="5"/>
        <v>12806.632799999999</v>
      </c>
      <c r="R46" s="48">
        <v>1</v>
      </c>
      <c r="S46" s="9">
        <f t="shared" si="6"/>
        <v>12314.07</v>
      </c>
      <c r="T46" s="9">
        <f t="shared" si="14"/>
        <v>12806.632799999999</v>
      </c>
      <c r="U46" s="6">
        <f>AA46</f>
        <v>48253.914701999995</v>
      </c>
      <c r="V46" s="12">
        <f t="shared" si="7"/>
        <v>3265181.6</v>
      </c>
      <c r="W46" s="27">
        <f t="shared" si="13"/>
        <v>3384.5</v>
      </c>
      <c r="X46" s="46"/>
      <c r="Y46" s="34">
        <f t="shared" si="8"/>
        <v>913.71963000000005</v>
      </c>
      <c r="Z46" s="38">
        <f t="shared" si="9"/>
        <v>0</v>
      </c>
      <c r="AA46" s="34">
        <f t="shared" si="10"/>
        <v>48253.914701999995</v>
      </c>
      <c r="AB46" s="38">
        <f t="shared" si="11"/>
        <v>0</v>
      </c>
    </row>
    <row r="47" spans="1:28" x14ac:dyDescent="0.25">
      <c r="A47" s="18">
        <v>42</v>
      </c>
      <c r="B47" s="47" t="s">
        <v>71</v>
      </c>
      <c r="C47" s="30">
        <v>25000000</v>
      </c>
      <c r="D47" s="8">
        <f t="shared" si="12"/>
        <v>74</v>
      </c>
      <c r="E47" s="8">
        <v>4</v>
      </c>
      <c r="F47" s="8">
        <v>70</v>
      </c>
      <c r="G47" s="9">
        <v>28732.85</v>
      </c>
      <c r="H47" s="9">
        <f t="shared" si="2"/>
        <v>29882.164000000001</v>
      </c>
      <c r="I47" s="48">
        <v>1.23</v>
      </c>
      <c r="J47" s="9">
        <f t="shared" si="3"/>
        <v>35341.405500000001</v>
      </c>
      <c r="K47" s="9">
        <f t="shared" si="1"/>
        <v>36755.061719999998</v>
      </c>
      <c r="L47" s="6">
        <f>Y47</f>
        <v>38161.882055999988</v>
      </c>
      <c r="M47" s="12">
        <f t="shared" si="4"/>
        <v>2752381.8</v>
      </c>
      <c r="N47" s="5">
        <v>150</v>
      </c>
      <c r="O47" s="5">
        <v>151</v>
      </c>
      <c r="P47" s="9">
        <v>12314.07</v>
      </c>
      <c r="Q47" s="9">
        <f t="shared" si="5"/>
        <v>12806.632799999999</v>
      </c>
      <c r="R47" s="48">
        <v>1.23</v>
      </c>
      <c r="S47" s="9">
        <f t="shared" si="6"/>
        <v>15146.3061</v>
      </c>
      <c r="T47" s="9">
        <f t="shared" si="14"/>
        <v>15752.158343999999</v>
      </c>
      <c r="U47" s="6">
        <f>AA47</f>
        <v>426771.40845726</v>
      </c>
      <c r="V47" s="12">
        <f t="shared" si="7"/>
        <v>28878198.600000001</v>
      </c>
      <c r="W47" s="27">
        <f t="shared" si="13"/>
        <v>31630.6</v>
      </c>
      <c r="X47" s="46"/>
      <c r="Y47" s="34">
        <f t="shared" si="8"/>
        <v>38161.882055999988</v>
      </c>
      <c r="Z47" s="38">
        <f t="shared" si="9"/>
        <v>0</v>
      </c>
      <c r="AA47" s="34">
        <f t="shared" si="10"/>
        <v>426771.40845726</v>
      </c>
      <c r="AB47" s="38">
        <f t="shared" si="11"/>
        <v>0</v>
      </c>
    </row>
    <row r="48" spans="1:28" ht="18" customHeight="1" x14ac:dyDescent="0.25">
      <c r="A48" s="18">
        <v>43</v>
      </c>
      <c r="B48" s="47" t="s">
        <v>29</v>
      </c>
      <c r="C48" s="30">
        <v>27000000</v>
      </c>
      <c r="D48" s="8">
        <f t="shared" si="12"/>
        <v>19</v>
      </c>
      <c r="E48" s="8">
        <v>2</v>
      </c>
      <c r="F48" s="8">
        <v>17</v>
      </c>
      <c r="G48" s="9">
        <v>28732.85</v>
      </c>
      <c r="H48" s="9">
        <f t="shared" si="2"/>
        <v>29882.164000000001</v>
      </c>
      <c r="I48" s="48">
        <v>1</v>
      </c>
      <c r="J48" s="9">
        <f t="shared" si="3"/>
        <v>28732.85</v>
      </c>
      <c r="K48" s="9">
        <f t="shared" si="1"/>
        <v>29882.164000000001</v>
      </c>
      <c r="L48" s="6">
        <v>0</v>
      </c>
      <c r="M48" s="12">
        <f t="shared" si="4"/>
        <v>565462.5</v>
      </c>
      <c r="N48" s="5">
        <v>20</v>
      </c>
      <c r="O48" s="5">
        <v>21</v>
      </c>
      <c r="P48" s="9">
        <v>12314.07</v>
      </c>
      <c r="Q48" s="9">
        <f t="shared" si="5"/>
        <v>12806.632799999999</v>
      </c>
      <c r="R48" s="48">
        <v>1</v>
      </c>
      <c r="S48" s="9">
        <f t="shared" si="6"/>
        <v>12314.07</v>
      </c>
      <c r="T48" s="9">
        <f t="shared" si="14"/>
        <v>12806.632799999999</v>
      </c>
      <c r="U48" s="6">
        <v>0</v>
      </c>
      <c r="V48" s="12">
        <f t="shared" si="7"/>
        <v>3216927.6</v>
      </c>
      <c r="W48" s="27">
        <f t="shared" si="13"/>
        <v>3782.4</v>
      </c>
      <c r="X48" s="46"/>
      <c r="Y48" s="34">
        <f t="shared" si="8"/>
        <v>7188.9890699999996</v>
      </c>
      <c r="Z48" s="38">
        <f t="shared" si="9"/>
        <v>7188.9890699999996</v>
      </c>
      <c r="AA48" s="34">
        <f t="shared" si="10"/>
        <v>48253.914701999995</v>
      </c>
      <c r="AB48" s="38">
        <f t="shared" si="11"/>
        <v>48253.914701999995</v>
      </c>
    </row>
    <row r="49" spans="1:29" ht="18" customHeight="1" x14ac:dyDescent="0.25">
      <c r="A49" s="18">
        <v>44</v>
      </c>
      <c r="B49" s="47" t="s">
        <v>13</v>
      </c>
      <c r="C49" s="30">
        <v>29000000</v>
      </c>
      <c r="D49" s="8">
        <f t="shared" si="12"/>
        <v>21</v>
      </c>
      <c r="E49" s="8">
        <v>4</v>
      </c>
      <c r="F49" s="8">
        <v>17</v>
      </c>
      <c r="G49" s="9">
        <v>28732.85</v>
      </c>
      <c r="H49" s="9">
        <f t="shared" si="2"/>
        <v>29882.164000000001</v>
      </c>
      <c r="I49" s="48">
        <v>1</v>
      </c>
      <c r="J49" s="9">
        <f t="shared" si="3"/>
        <v>28732.85</v>
      </c>
      <c r="K49" s="9">
        <f t="shared" si="1"/>
        <v>29882.164000000001</v>
      </c>
      <c r="L49" s="6">
        <f>Y49</f>
        <v>7189.0190700000003</v>
      </c>
      <c r="M49" s="12">
        <f t="shared" si="4"/>
        <v>630117.19999999995</v>
      </c>
      <c r="N49" s="5">
        <v>30</v>
      </c>
      <c r="O49" s="5">
        <v>31</v>
      </c>
      <c r="P49" s="9">
        <v>12314.07</v>
      </c>
      <c r="Q49" s="9">
        <f t="shared" si="5"/>
        <v>12806.632799999999</v>
      </c>
      <c r="R49" s="48">
        <v>1</v>
      </c>
      <c r="S49" s="9">
        <f t="shared" si="6"/>
        <v>12314.07</v>
      </c>
      <c r="T49" s="9">
        <f t="shared" si="14"/>
        <v>12806.632799999999</v>
      </c>
      <c r="U49" s="6">
        <f>AA49</f>
        <v>71231.96932199999</v>
      </c>
      <c r="V49" s="12">
        <f t="shared" si="7"/>
        <v>4820029.9000000004</v>
      </c>
      <c r="W49" s="27">
        <f t="shared" si="13"/>
        <v>5450.1</v>
      </c>
      <c r="X49" s="46"/>
      <c r="Y49" s="34">
        <f t="shared" si="8"/>
        <v>7189.0190700000003</v>
      </c>
      <c r="Z49" s="38">
        <f t="shared" si="9"/>
        <v>0</v>
      </c>
      <c r="AA49" s="34">
        <f t="shared" si="10"/>
        <v>71231.96932199999</v>
      </c>
      <c r="AB49" s="38">
        <f t="shared" si="11"/>
        <v>0</v>
      </c>
    </row>
    <row r="50" spans="1:29" s="10" customFormat="1" x14ac:dyDescent="0.25">
      <c r="A50" s="18">
        <v>45</v>
      </c>
      <c r="B50" s="47" t="s">
        <v>72</v>
      </c>
      <c r="C50" s="30">
        <v>32000000</v>
      </c>
      <c r="D50" s="8">
        <f t="shared" si="12"/>
        <v>41</v>
      </c>
      <c r="E50" s="8">
        <v>6</v>
      </c>
      <c r="F50" s="8">
        <v>35</v>
      </c>
      <c r="G50" s="9">
        <v>28732.85</v>
      </c>
      <c r="H50" s="9">
        <f t="shared" si="2"/>
        <v>29882.164000000001</v>
      </c>
      <c r="I50" s="48">
        <v>1.3</v>
      </c>
      <c r="J50" s="9">
        <f t="shared" si="3"/>
        <v>37352.705000000002</v>
      </c>
      <c r="K50" s="9">
        <f t="shared" si="1"/>
        <v>38846.813200000004</v>
      </c>
      <c r="L50" s="6">
        <v>0</v>
      </c>
      <c r="M50" s="12">
        <f t="shared" si="4"/>
        <v>1583754.7</v>
      </c>
      <c r="N50" s="5">
        <v>132</v>
      </c>
      <c r="O50" s="5">
        <v>133</v>
      </c>
      <c r="P50" s="9">
        <v>12314.07</v>
      </c>
      <c r="Q50" s="9">
        <f t="shared" si="5"/>
        <v>12806.632799999999</v>
      </c>
      <c r="R50" s="48">
        <v>1.3</v>
      </c>
      <c r="S50" s="9">
        <f t="shared" si="6"/>
        <v>16008.291000000001</v>
      </c>
      <c r="T50" s="9">
        <f t="shared" si="14"/>
        <v>16648.622640000001</v>
      </c>
      <c r="U50" s="6">
        <v>0</v>
      </c>
      <c r="V50" s="12">
        <f t="shared" si="7"/>
        <v>26486037.600000001</v>
      </c>
      <c r="W50" s="27">
        <f t="shared" si="13"/>
        <v>28069.8</v>
      </c>
      <c r="X50" s="46"/>
      <c r="Y50" s="34">
        <f t="shared" si="8"/>
        <v>19963.674180000002</v>
      </c>
      <c r="Z50" s="38">
        <f t="shared" si="9"/>
        <v>19963.674180000002</v>
      </c>
      <c r="AA50" s="34">
        <f t="shared" si="10"/>
        <v>397290.56437980005</v>
      </c>
      <c r="AB50" s="38">
        <f t="shared" si="11"/>
        <v>397290.56437980005</v>
      </c>
      <c r="AC50" s="35"/>
    </row>
    <row r="51" spans="1:29" x14ac:dyDescent="0.25">
      <c r="A51" s="18">
        <v>46</v>
      </c>
      <c r="B51" s="47" t="s">
        <v>50</v>
      </c>
      <c r="C51" s="30">
        <v>33000000</v>
      </c>
      <c r="D51" s="8">
        <f t="shared" si="12"/>
        <v>17</v>
      </c>
      <c r="E51" s="8">
        <v>0</v>
      </c>
      <c r="F51" s="8">
        <v>17</v>
      </c>
      <c r="G51" s="9">
        <v>28732.85</v>
      </c>
      <c r="H51" s="9">
        <f t="shared" si="2"/>
        <v>29882.164000000001</v>
      </c>
      <c r="I51" s="48">
        <v>1.1000000000000001</v>
      </c>
      <c r="J51" s="9">
        <f t="shared" si="3"/>
        <v>31606.135000000002</v>
      </c>
      <c r="K51" s="9">
        <f t="shared" si="1"/>
        <v>32870.380400000002</v>
      </c>
      <c r="L51" s="6">
        <v>900</v>
      </c>
      <c r="M51" s="12">
        <f t="shared" si="4"/>
        <v>559696.5</v>
      </c>
      <c r="N51" s="5">
        <v>35</v>
      </c>
      <c r="O51" s="5">
        <v>36</v>
      </c>
      <c r="P51" s="9">
        <v>12314.07</v>
      </c>
      <c r="Q51" s="9">
        <f t="shared" si="5"/>
        <v>12806.632799999999</v>
      </c>
      <c r="R51" s="48">
        <v>1.1000000000000001</v>
      </c>
      <c r="S51" s="9">
        <f t="shared" si="6"/>
        <v>13545.477000000001</v>
      </c>
      <c r="T51" s="9">
        <f t="shared" si="14"/>
        <v>14087.29608</v>
      </c>
      <c r="U51" s="6">
        <v>2000</v>
      </c>
      <c r="V51" s="12">
        <f t="shared" si="7"/>
        <v>6068206.4000000004</v>
      </c>
      <c r="W51" s="27">
        <f t="shared" si="13"/>
        <v>6627.9</v>
      </c>
      <c r="X51" s="46"/>
      <c r="Y51" s="34">
        <f t="shared" si="8"/>
        <v>7950.9542520000014</v>
      </c>
      <c r="Z51" s="38">
        <f t="shared" si="9"/>
        <v>7050.9542520000014</v>
      </c>
      <c r="AA51" s="34">
        <f t="shared" si="10"/>
        <v>90993.096295200012</v>
      </c>
      <c r="AB51" s="38">
        <f t="shared" si="11"/>
        <v>88993.096295200012</v>
      </c>
    </row>
    <row r="52" spans="1:29" x14ac:dyDescent="0.25">
      <c r="A52" s="18">
        <v>47</v>
      </c>
      <c r="B52" s="47" t="s">
        <v>14</v>
      </c>
      <c r="C52" s="30">
        <v>34000000</v>
      </c>
      <c r="D52" s="8">
        <f t="shared" si="12"/>
        <v>13</v>
      </c>
      <c r="E52" s="8">
        <v>1</v>
      </c>
      <c r="F52" s="8">
        <v>12</v>
      </c>
      <c r="G52" s="9">
        <v>28732.85</v>
      </c>
      <c r="H52" s="9">
        <f t="shared" si="2"/>
        <v>29882.164000000001</v>
      </c>
      <c r="I52" s="48">
        <v>1</v>
      </c>
      <c r="J52" s="9">
        <f t="shared" si="3"/>
        <v>28732.85</v>
      </c>
      <c r="K52" s="9">
        <f t="shared" si="1"/>
        <v>29882.164000000001</v>
      </c>
      <c r="L52" s="6">
        <f>Y52</f>
        <v>4947.8117700000003</v>
      </c>
      <c r="M52" s="12">
        <f t="shared" si="4"/>
        <v>392266.6</v>
      </c>
      <c r="N52" s="5">
        <v>12</v>
      </c>
      <c r="O52" s="5">
        <v>13</v>
      </c>
      <c r="P52" s="9">
        <v>12314.07</v>
      </c>
      <c r="Q52" s="9">
        <f t="shared" si="5"/>
        <v>12806.632799999999</v>
      </c>
      <c r="R52" s="48">
        <v>1</v>
      </c>
      <c r="S52" s="9">
        <f t="shared" si="6"/>
        <v>12314.07</v>
      </c>
      <c r="T52" s="9">
        <f t="shared" si="14"/>
        <v>12806.632799999999</v>
      </c>
      <c r="U52" s="6">
        <f>AA52</f>
        <v>29871.471005999996</v>
      </c>
      <c r="V52" s="12">
        <f t="shared" si="7"/>
        <v>2021302.9</v>
      </c>
      <c r="W52" s="27">
        <f t="shared" si="13"/>
        <v>2413.6</v>
      </c>
      <c r="X52" s="46"/>
      <c r="Y52" s="34">
        <f t="shared" si="8"/>
        <v>4947.8117700000003</v>
      </c>
      <c r="Z52" s="38">
        <f t="shared" si="9"/>
        <v>0</v>
      </c>
      <c r="AA52" s="34">
        <f t="shared" si="10"/>
        <v>29871.471005999996</v>
      </c>
      <c r="AB52" s="38">
        <f t="shared" si="11"/>
        <v>0</v>
      </c>
    </row>
    <row r="53" spans="1:29" x14ac:dyDescent="0.25">
      <c r="A53" s="18">
        <v>48</v>
      </c>
      <c r="B53" s="47" t="s">
        <v>58</v>
      </c>
      <c r="C53" s="30">
        <v>37000000</v>
      </c>
      <c r="D53" s="8">
        <f t="shared" si="12"/>
        <v>26</v>
      </c>
      <c r="E53" s="8">
        <v>3</v>
      </c>
      <c r="F53" s="8">
        <v>23</v>
      </c>
      <c r="G53" s="9">
        <v>28732.85</v>
      </c>
      <c r="H53" s="9">
        <f t="shared" si="2"/>
        <v>29882.164000000001</v>
      </c>
      <c r="I53" s="48">
        <v>1.1499999999999999</v>
      </c>
      <c r="J53" s="9">
        <f t="shared" si="3"/>
        <v>33042.777499999997</v>
      </c>
      <c r="K53" s="9">
        <f t="shared" si="1"/>
        <v>34364.488599999997</v>
      </c>
      <c r="L53" s="6">
        <f>Y53</f>
        <v>11424.800816999999</v>
      </c>
      <c r="M53" s="12">
        <f t="shared" si="4"/>
        <v>900936.4</v>
      </c>
      <c r="N53" s="5">
        <v>56</v>
      </c>
      <c r="O53" s="5">
        <v>57</v>
      </c>
      <c r="P53" s="9">
        <v>12314.07</v>
      </c>
      <c r="Q53" s="9">
        <f t="shared" si="5"/>
        <v>12806.632799999999</v>
      </c>
      <c r="R53" s="48">
        <v>1.1499999999999999</v>
      </c>
      <c r="S53" s="9">
        <f t="shared" si="6"/>
        <v>14161.180499999999</v>
      </c>
      <c r="T53" s="9">
        <f t="shared" si="14"/>
        <v>14727.627719999999</v>
      </c>
      <c r="U53" s="6">
        <f>AA53</f>
        <v>150621.14803409998</v>
      </c>
      <c r="V53" s="12">
        <f t="shared" si="7"/>
        <v>10192031</v>
      </c>
      <c r="W53" s="27">
        <f t="shared" si="13"/>
        <v>11093</v>
      </c>
      <c r="X53" s="46"/>
      <c r="Y53" s="34">
        <f t="shared" si="8"/>
        <v>11424.800816999999</v>
      </c>
      <c r="Z53" s="38">
        <f t="shared" si="9"/>
        <v>0</v>
      </c>
      <c r="AA53" s="34">
        <f t="shared" si="10"/>
        <v>150621.14803409998</v>
      </c>
      <c r="AB53" s="38">
        <f t="shared" si="11"/>
        <v>0</v>
      </c>
    </row>
    <row r="54" spans="1:29" x14ac:dyDescent="0.25">
      <c r="A54" s="18">
        <v>49</v>
      </c>
      <c r="B54" s="47" t="s">
        <v>15</v>
      </c>
      <c r="C54" s="30">
        <v>38000000</v>
      </c>
      <c r="D54" s="8">
        <f t="shared" si="12"/>
        <v>19</v>
      </c>
      <c r="E54" s="8">
        <v>1</v>
      </c>
      <c r="F54" s="8">
        <v>18</v>
      </c>
      <c r="G54" s="9">
        <v>28732.85</v>
      </c>
      <c r="H54" s="9">
        <f t="shared" si="2"/>
        <v>29882.164000000001</v>
      </c>
      <c r="I54" s="48">
        <v>1</v>
      </c>
      <c r="J54" s="9">
        <f t="shared" si="3"/>
        <v>28732.85</v>
      </c>
      <c r="K54" s="9">
        <f t="shared" si="1"/>
        <v>29882.164000000001</v>
      </c>
      <c r="L54" s="6">
        <v>1000</v>
      </c>
      <c r="M54" s="12">
        <f t="shared" si="4"/>
        <v>567611.80000000005</v>
      </c>
      <c r="N54" s="5">
        <v>45</v>
      </c>
      <c r="O54" s="5">
        <v>46</v>
      </c>
      <c r="P54" s="9">
        <v>12314.07</v>
      </c>
      <c r="Q54" s="9">
        <f t="shared" si="5"/>
        <v>12806.632799999999</v>
      </c>
      <c r="R54" s="48">
        <v>1</v>
      </c>
      <c r="S54" s="9">
        <f t="shared" si="6"/>
        <v>12314.07</v>
      </c>
      <c r="T54" s="9">
        <f t="shared" si="14"/>
        <v>12806.632799999999</v>
      </c>
      <c r="U54" s="6">
        <v>1000</v>
      </c>
      <c r="V54" s="12">
        <f t="shared" si="7"/>
        <v>7047603.4000000004</v>
      </c>
      <c r="W54" s="27">
        <f t="shared" si="13"/>
        <v>7615.2</v>
      </c>
      <c r="X54" s="46"/>
      <c r="Y54" s="34">
        <f t="shared" si="8"/>
        <v>7637.2065300000013</v>
      </c>
      <c r="Z54" s="38">
        <f t="shared" si="9"/>
        <v>6637.2065300000013</v>
      </c>
      <c r="AA54" s="34">
        <f t="shared" si="10"/>
        <v>105699.05125199998</v>
      </c>
      <c r="AB54" s="38">
        <f t="shared" si="11"/>
        <v>104699.05125199998</v>
      </c>
    </row>
    <row r="55" spans="1:29" x14ac:dyDescent="0.25">
      <c r="A55" s="18">
        <v>50</v>
      </c>
      <c r="B55" s="47" t="s">
        <v>30</v>
      </c>
      <c r="C55" s="30">
        <v>41000000</v>
      </c>
      <c r="D55" s="8">
        <f t="shared" si="12"/>
        <v>9</v>
      </c>
      <c r="E55" s="8">
        <v>3</v>
      </c>
      <c r="F55" s="8">
        <v>6</v>
      </c>
      <c r="G55" s="9">
        <v>28732.85</v>
      </c>
      <c r="H55" s="9">
        <f t="shared" si="2"/>
        <v>29882.164000000001</v>
      </c>
      <c r="I55" s="48">
        <v>1</v>
      </c>
      <c r="J55" s="9">
        <f t="shared" si="3"/>
        <v>28732.85</v>
      </c>
      <c r="K55" s="9">
        <f t="shared" si="1"/>
        <v>29882.164000000001</v>
      </c>
      <c r="L55" s="6">
        <v>1345</v>
      </c>
      <c r="M55" s="12">
        <f t="shared" si="4"/>
        <v>266836.5</v>
      </c>
      <c r="N55" s="5">
        <v>28</v>
      </c>
      <c r="O55" s="5">
        <v>29</v>
      </c>
      <c r="P55" s="9">
        <v>12314.07</v>
      </c>
      <c r="Q55" s="9">
        <f t="shared" si="5"/>
        <v>12806.632799999999</v>
      </c>
      <c r="R55" s="48">
        <v>1</v>
      </c>
      <c r="S55" s="9">
        <f t="shared" si="6"/>
        <v>12314.07</v>
      </c>
      <c r="T55" s="9">
        <f t="shared" si="14"/>
        <v>12806.632799999999</v>
      </c>
      <c r="U55" s="6">
        <v>6916</v>
      </c>
      <c r="V55" s="12">
        <f t="shared" si="7"/>
        <v>4449339.9000000004</v>
      </c>
      <c r="W55" s="27">
        <f t="shared" si="13"/>
        <v>4716.2</v>
      </c>
      <c r="X55" s="46"/>
      <c r="Y55" s="34">
        <f t="shared" si="8"/>
        <v>2258.4470099999999</v>
      </c>
      <c r="Z55" s="38">
        <f t="shared" si="9"/>
        <v>913.44700999999986</v>
      </c>
      <c r="AA55" s="34">
        <f t="shared" si="10"/>
        <v>66636.358397999997</v>
      </c>
      <c r="AB55" s="38">
        <f t="shared" si="11"/>
        <v>59720.358397999997</v>
      </c>
    </row>
    <row r="56" spans="1:29" x14ac:dyDescent="0.25">
      <c r="A56" s="18">
        <v>51</v>
      </c>
      <c r="B56" s="47" t="s">
        <v>16</v>
      </c>
      <c r="C56" s="30">
        <v>42000000</v>
      </c>
      <c r="D56" s="8">
        <f t="shared" si="12"/>
        <v>19</v>
      </c>
      <c r="E56" s="8">
        <v>3</v>
      </c>
      <c r="F56" s="8">
        <v>16</v>
      </c>
      <c r="G56" s="9">
        <v>28732.85</v>
      </c>
      <c r="H56" s="9">
        <f t="shared" si="2"/>
        <v>29882.164000000001</v>
      </c>
      <c r="I56" s="48">
        <v>1</v>
      </c>
      <c r="J56" s="9">
        <f t="shared" si="3"/>
        <v>28732.85</v>
      </c>
      <c r="K56" s="9">
        <f t="shared" si="1"/>
        <v>29882.164000000001</v>
      </c>
      <c r="L56" s="6">
        <v>0</v>
      </c>
      <c r="M56" s="12">
        <f t="shared" si="4"/>
        <v>564313.19999999995</v>
      </c>
      <c r="N56" s="5">
        <v>45</v>
      </c>
      <c r="O56" s="5">
        <v>46</v>
      </c>
      <c r="P56" s="9">
        <v>12314.07</v>
      </c>
      <c r="Q56" s="9">
        <f t="shared" si="5"/>
        <v>12806.632799999999</v>
      </c>
      <c r="R56" s="48">
        <v>1</v>
      </c>
      <c r="S56" s="9">
        <f t="shared" si="6"/>
        <v>12314.07</v>
      </c>
      <c r="T56" s="9">
        <f t="shared" si="14"/>
        <v>12806.632799999999</v>
      </c>
      <c r="U56" s="6">
        <v>0</v>
      </c>
      <c r="V56" s="12">
        <f t="shared" si="7"/>
        <v>7046603.4000000004</v>
      </c>
      <c r="W56" s="27">
        <f t="shared" si="13"/>
        <v>7610.9</v>
      </c>
      <c r="X56" s="46"/>
      <c r="Y56" s="34">
        <f t="shared" si="8"/>
        <v>6740.7716100000007</v>
      </c>
      <c r="Z56" s="38">
        <f t="shared" si="9"/>
        <v>6740.7716100000007</v>
      </c>
      <c r="AA56" s="34">
        <f t="shared" si="10"/>
        <v>105699.05125199998</v>
      </c>
      <c r="AB56" s="38">
        <f t="shared" si="11"/>
        <v>105699.05125199998</v>
      </c>
    </row>
    <row r="57" spans="1:29" x14ac:dyDescent="0.25">
      <c r="A57" s="18">
        <v>52</v>
      </c>
      <c r="B57" s="47" t="s">
        <v>81</v>
      </c>
      <c r="C57" s="30">
        <v>44000000</v>
      </c>
      <c r="D57" s="8">
        <f t="shared" si="12"/>
        <v>4</v>
      </c>
      <c r="E57" s="8">
        <v>1</v>
      </c>
      <c r="F57" s="8">
        <v>3</v>
      </c>
      <c r="G57" s="9">
        <v>28732.85</v>
      </c>
      <c r="H57" s="9">
        <f t="shared" si="2"/>
        <v>29882.164000000001</v>
      </c>
      <c r="I57" s="48">
        <v>1.7</v>
      </c>
      <c r="J57" s="9">
        <f t="shared" si="3"/>
        <v>48845.844999999994</v>
      </c>
      <c r="K57" s="9">
        <f t="shared" si="1"/>
        <v>50799.678800000002</v>
      </c>
      <c r="L57" s="6">
        <v>0</v>
      </c>
      <c r="M57" s="12">
        <f t="shared" si="4"/>
        <v>201244.9</v>
      </c>
      <c r="N57" s="5">
        <v>12</v>
      </c>
      <c r="O57" s="5">
        <v>13</v>
      </c>
      <c r="P57" s="9">
        <v>12314.07</v>
      </c>
      <c r="Q57" s="9">
        <f t="shared" si="5"/>
        <v>12806.632799999999</v>
      </c>
      <c r="R57" s="48">
        <v>1.7</v>
      </c>
      <c r="S57" s="9">
        <f t="shared" si="6"/>
        <v>20933.918999999998</v>
      </c>
      <c r="T57" s="9">
        <f t="shared" si="14"/>
        <v>21771.275759999997</v>
      </c>
      <c r="U57" s="6">
        <v>0</v>
      </c>
      <c r="V57" s="12">
        <f t="shared" si="7"/>
        <v>3385433.4</v>
      </c>
      <c r="W57" s="27">
        <f t="shared" si="13"/>
        <v>3586.7</v>
      </c>
      <c r="X57" s="46"/>
      <c r="Y57" s="34">
        <f t="shared" si="8"/>
        <v>1855.0077960000001</v>
      </c>
      <c r="Z57" s="38">
        <f t="shared" si="9"/>
        <v>1855.0077960000001</v>
      </c>
      <c r="AA57" s="34">
        <f t="shared" si="10"/>
        <v>50781.500710199995</v>
      </c>
      <c r="AB57" s="38">
        <f t="shared" si="11"/>
        <v>50781.500710199995</v>
      </c>
    </row>
    <row r="58" spans="1:29" x14ac:dyDescent="0.25">
      <c r="A58" s="18">
        <v>53</v>
      </c>
      <c r="B58" s="47" t="s">
        <v>17</v>
      </c>
      <c r="C58" s="30">
        <v>46000000</v>
      </c>
      <c r="D58" s="8">
        <f t="shared" si="12"/>
        <v>44</v>
      </c>
      <c r="E58" s="8">
        <v>5</v>
      </c>
      <c r="F58" s="8">
        <v>39</v>
      </c>
      <c r="G58" s="9">
        <v>28732.85</v>
      </c>
      <c r="H58" s="9">
        <f t="shared" si="2"/>
        <v>29882.164000000001</v>
      </c>
      <c r="I58" s="48">
        <v>1</v>
      </c>
      <c r="J58" s="9">
        <f t="shared" si="3"/>
        <v>28732.85</v>
      </c>
      <c r="K58" s="9">
        <f t="shared" si="1"/>
        <v>29882.164000000001</v>
      </c>
      <c r="L58" s="6">
        <v>0</v>
      </c>
      <c r="M58" s="12">
        <f t="shared" si="4"/>
        <v>1309068.6000000001</v>
      </c>
      <c r="N58" s="5">
        <v>110</v>
      </c>
      <c r="O58" s="5">
        <v>114</v>
      </c>
      <c r="P58" s="9">
        <v>12314.07</v>
      </c>
      <c r="Q58" s="9">
        <f t="shared" si="5"/>
        <v>12806.632799999999</v>
      </c>
      <c r="R58" s="48">
        <v>1</v>
      </c>
      <c r="S58" s="9">
        <f t="shared" si="6"/>
        <v>12314.07</v>
      </c>
      <c r="T58" s="9">
        <f t="shared" si="14"/>
        <v>12806.632799999999</v>
      </c>
      <c r="U58" s="6">
        <v>0</v>
      </c>
      <c r="V58" s="12">
        <f t="shared" si="7"/>
        <v>17463321.5</v>
      </c>
      <c r="W58" s="27">
        <f t="shared" si="13"/>
        <v>18772.400000000001</v>
      </c>
      <c r="X58" s="46"/>
      <c r="Y58" s="34">
        <f t="shared" si="8"/>
        <v>17050.148189999996</v>
      </c>
      <c r="Z58" s="38">
        <f t="shared" si="9"/>
        <v>17050.148189999996</v>
      </c>
      <c r="AA58" s="34">
        <f t="shared" si="10"/>
        <v>261949.82266800001</v>
      </c>
      <c r="AB58" s="38">
        <f t="shared" si="11"/>
        <v>261949.82266800001</v>
      </c>
    </row>
    <row r="59" spans="1:29" x14ac:dyDescent="0.25">
      <c r="A59" s="18">
        <v>54</v>
      </c>
      <c r="B59" s="47" t="s">
        <v>31</v>
      </c>
      <c r="C59" s="30">
        <v>47000000</v>
      </c>
      <c r="D59" s="8">
        <f t="shared" si="12"/>
        <v>12</v>
      </c>
      <c r="E59" s="8">
        <v>2</v>
      </c>
      <c r="F59" s="8">
        <v>10</v>
      </c>
      <c r="G59" s="9">
        <v>28732.85</v>
      </c>
      <c r="H59" s="9">
        <f t="shared" si="2"/>
        <v>29882.164000000001</v>
      </c>
      <c r="I59" s="48">
        <v>1.4</v>
      </c>
      <c r="J59" s="9">
        <f t="shared" si="3"/>
        <v>40225.99</v>
      </c>
      <c r="K59" s="9">
        <f t="shared" si="1"/>
        <v>41835.029600000002</v>
      </c>
      <c r="L59" s="6">
        <v>0</v>
      </c>
      <c r="M59" s="12">
        <f t="shared" si="4"/>
        <v>498802.3</v>
      </c>
      <c r="N59" s="5">
        <v>17</v>
      </c>
      <c r="O59" s="5">
        <v>19</v>
      </c>
      <c r="P59" s="9">
        <v>12314.07</v>
      </c>
      <c r="Q59" s="9">
        <f t="shared" si="5"/>
        <v>12806.632799999999</v>
      </c>
      <c r="R59" s="48">
        <v>1.4</v>
      </c>
      <c r="S59" s="9">
        <f t="shared" si="6"/>
        <v>17239.697999999997</v>
      </c>
      <c r="T59" s="9">
        <f t="shared" si="14"/>
        <v>17929.285919999998</v>
      </c>
      <c r="U59" s="6">
        <v>0</v>
      </c>
      <c r="V59" s="12">
        <f t="shared" si="7"/>
        <v>4074775</v>
      </c>
      <c r="W59" s="27">
        <f t="shared" si="13"/>
        <v>4573.6000000000004</v>
      </c>
      <c r="X59" s="46"/>
      <c r="Y59" s="34">
        <f t="shared" si="8"/>
        <v>5844.2916900000009</v>
      </c>
      <c r="Z59" s="38">
        <f t="shared" si="9"/>
        <v>5844.2916900000009</v>
      </c>
      <c r="AA59" s="34">
        <f t="shared" si="10"/>
        <v>61121.625289199997</v>
      </c>
      <c r="AB59" s="38">
        <f t="shared" si="11"/>
        <v>61121.625289199997</v>
      </c>
    </row>
    <row r="60" spans="1:29" x14ac:dyDescent="0.25">
      <c r="A60" s="18">
        <v>55</v>
      </c>
      <c r="B60" s="47" t="s">
        <v>51</v>
      </c>
      <c r="C60" s="30">
        <v>22000000</v>
      </c>
      <c r="D60" s="8">
        <f t="shared" si="12"/>
        <v>49</v>
      </c>
      <c r="E60" s="8">
        <v>10</v>
      </c>
      <c r="F60" s="8">
        <v>39</v>
      </c>
      <c r="G60" s="9">
        <v>28732.85</v>
      </c>
      <c r="H60" s="9">
        <f t="shared" si="2"/>
        <v>29882.164000000001</v>
      </c>
      <c r="I60" s="48">
        <v>1</v>
      </c>
      <c r="J60" s="9">
        <f t="shared" si="3"/>
        <v>28732.85</v>
      </c>
      <c r="K60" s="9">
        <f t="shared" si="1"/>
        <v>29882.164000000001</v>
      </c>
      <c r="L60" s="6">
        <f>Y60</f>
        <v>17050.223189999997</v>
      </c>
      <c r="M60" s="12">
        <f t="shared" si="4"/>
        <v>1469783.1</v>
      </c>
      <c r="N60" s="5">
        <v>58</v>
      </c>
      <c r="O60" s="5">
        <v>58</v>
      </c>
      <c r="P60" s="9">
        <v>12314.07</v>
      </c>
      <c r="Q60" s="9">
        <f t="shared" si="5"/>
        <v>12806.632799999999</v>
      </c>
      <c r="R60" s="48">
        <v>1</v>
      </c>
      <c r="S60" s="9">
        <f t="shared" si="6"/>
        <v>12314.07</v>
      </c>
      <c r="T60" s="9">
        <f t="shared" si="14"/>
        <v>12806.632799999999</v>
      </c>
      <c r="U60" s="6">
        <f>AA60</f>
        <v>133272.71679599999</v>
      </c>
      <c r="V60" s="12">
        <f t="shared" si="7"/>
        <v>9018120.5</v>
      </c>
      <c r="W60" s="27">
        <f t="shared" si="13"/>
        <v>10487.9</v>
      </c>
      <c r="X60" s="46"/>
      <c r="Y60" s="34">
        <f t="shared" si="8"/>
        <v>17050.223189999997</v>
      </c>
      <c r="Z60" s="38">
        <f t="shared" si="9"/>
        <v>0</v>
      </c>
      <c r="AA60" s="34">
        <f t="shared" si="10"/>
        <v>133272.71679599999</v>
      </c>
      <c r="AB60" s="38">
        <f t="shared" si="11"/>
        <v>0</v>
      </c>
    </row>
    <row r="61" spans="1:29" x14ac:dyDescent="0.25">
      <c r="A61" s="18">
        <v>56</v>
      </c>
      <c r="B61" s="47" t="s">
        <v>32</v>
      </c>
      <c r="C61" s="30">
        <v>49000000</v>
      </c>
      <c r="D61" s="8">
        <f t="shared" si="12"/>
        <v>9</v>
      </c>
      <c r="E61" s="8">
        <v>2</v>
      </c>
      <c r="F61" s="8">
        <v>7</v>
      </c>
      <c r="G61" s="9">
        <v>28732.85</v>
      </c>
      <c r="H61" s="9">
        <f t="shared" si="2"/>
        <v>29882.164000000001</v>
      </c>
      <c r="I61" s="48">
        <v>1</v>
      </c>
      <c r="J61" s="9">
        <f t="shared" si="3"/>
        <v>28732.85</v>
      </c>
      <c r="K61" s="9">
        <f t="shared" si="1"/>
        <v>29882.164000000001</v>
      </c>
      <c r="L61" s="6">
        <v>0</v>
      </c>
      <c r="M61" s="12">
        <f t="shared" si="4"/>
        <v>266640.8</v>
      </c>
      <c r="N61" s="5">
        <v>9</v>
      </c>
      <c r="O61" s="5">
        <v>10</v>
      </c>
      <c r="P61" s="9">
        <v>12314.07</v>
      </c>
      <c r="Q61" s="9">
        <f t="shared" si="5"/>
        <v>12806.632799999999</v>
      </c>
      <c r="R61" s="48">
        <v>1</v>
      </c>
      <c r="S61" s="9">
        <f t="shared" si="6"/>
        <v>12314.07</v>
      </c>
      <c r="T61" s="9">
        <f t="shared" si="14"/>
        <v>12806.632799999999</v>
      </c>
      <c r="U61" s="6">
        <v>0</v>
      </c>
      <c r="V61" s="12">
        <f t="shared" si="7"/>
        <v>1531870.3</v>
      </c>
      <c r="W61" s="27">
        <f t="shared" si="13"/>
        <v>1798.5</v>
      </c>
      <c r="X61" s="46"/>
      <c r="Y61" s="34">
        <f t="shared" si="8"/>
        <v>2706.6644700000006</v>
      </c>
      <c r="Z61" s="38">
        <f t="shared" si="9"/>
        <v>2706.6644700000006</v>
      </c>
      <c r="AA61" s="34">
        <f t="shared" si="10"/>
        <v>22978.054619999999</v>
      </c>
      <c r="AB61" s="38">
        <f t="shared" si="11"/>
        <v>22978.054619999999</v>
      </c>
    </row>
    <row r="62" spans="1:29" x14ac:dyDescent="0.25">
      <c r="A62" s="18">
        <v>57</v>
      </c>
      <c r="B62" s="47" t="s">
        <v>73</v>
      </c>
      <c r="C62" s="30">
        <v>50000000</v>
      </c>
      <c r="D62" s="8">
        <f t="shared" si="12"/>
        <v>41</v>
      </c>
      <c r="E62" s="8">
        <v>4</v>
      </c>
      <c r="F62" s="8">
        <v>37</v>
      </c>
      <c r="G62" s="9">
        <v>28732.85</v>
      </c>
      <c r="H62" s="9">
        <f t="shared" si="2"/>
        <v>29882.164000000001</v>
      </c>
      <c r="I62" s="48">
        <v>1.2</v>
      </c>
      <c r="J62" s="9">
        <f t="shared" si="3"/>
        <v>34479.42</v>
      </c>
      <c r="K62" s="9">
        <f t="shared" si="1"/>
        <v>35858.596799999999</v>
      </c>
      <c r="L62" s="6">
        <v>0</v>
      </c>
      <c r="M62" s="12">
        <f t="shared" si="4"/>
        <v>1464685.8</v>
      </c>
      <c r="N62" s="5">
        <v>79</v>
      </c>
      <c r="O62" s="5">
        <v>80</v>
      </c>
      <c r="P62" s="9">
        <v>12314.07</v>
      </c>
      <c r="Q62" s="9">
        <f t="shared" si="5"/>
        <v>12806.632799999999</v>
      </c>
      <c r="R62" s="48">
        <v>1.2</v>
      </c>
      <c r="S62" s="9">
        <f t="shared" si="6"/>
        <v>14776.883999999998</v>
      </c>
      <c r="T62" s="9">
        <f t="shared" si="14"/>
        <v>15367.959359999999</v>
      </c>
      <c r="U62" s="6">
        <v>0</v>
      </c>
      <c r="V62" s="12">
        <f t="shared" si="7"/>
        <v>14705955</v>
      </c>
      <c r="W62" s="27">
        <f t="shared" si="13"/>
        <v>16170.6</v>
      </c>
      <c r="X62" s="46"/>
      <c r="Y62" s="34">
        <f t="shared" si="8"/>
        <v>19470.588474</v>
      </c>
      <c r="Z62" s="38">
        <f t="shared" si="9"/>
        <v>19470.588474</v>
      </c>
      <c r="AA62" s="34">
        <f t="shared" si="10"/>
        <v>220589.324352</v>
      </c>
      <c r="AB62" s="38">
        <f t="shared" si="11"/>
        <v>220589.324352</v>
      </c>
    </row>
    <row r="63" spans="1:29" x14ac:dyDescent="0.25">
      <c r="A63" s="18">
        <v>58</v>
      </c>
      <c r="B63" s="47" t="s">
        <v>74</v>
      </c>
      <c r="C63" s="30">
        <v>52000000</v>
      </c>
      <c r="D63" s="8">
        <f t="shared" si="12"/>
        <v>39</v>
      </c>
      <c r="E63" s="8">
        <v>4</v>
      </c>
      <c r="F63" s="8">
        <v>35</v>
      </c>
      <c r="G63" s="9">
        <v>28732.85</v>
      </c>
      <c r="H63" s="9">
        <f t="shared" si="2"/>
        <v>29882.164000000001</v>
      </c>
      <c r="I63" s="48">
        <v>1.1499999999999999</v>
      </c>
      <c r="J63" s="9">
        <f t="shared" si="3"/>
        <v>33042.777499999997</v>
      </c>
      <c r="K63" s="9">
        <f t="shared" si="1"/>
        <v>34364.488599999997</v>
      </c>
      <c r="L63" s="6">
        <v>7133.77</v>
      </c>
      <c r="M63" s="12">
        <f t="shared" si="4"/>
        <v>1342062</v>
      </c>
      <c r="N63" s="5">
        <v>70</v>
      </c>
      <c r="O63" s="5">
        <v>71</v>
      </c>
      <c r="P63" s="9">
        <v>12314.07</v>
      </c>
      <c r="Q63" s="9">
        <f t="shared" si="5"/>
        <v>12806.632799999999</v>
      </c>
      <c r="R63" s="48">
        <v>1.1499999999999999</v>
      </c>
      <c r="S63" s="9">
        <f t="shared" si="6"/>
        <v>14161.180499999999</v>
      </c>
      <c r="T63" s="9">
        <f t="shared" si="14"/>
        <v>14727.627719999999</v>
      </c>
      <c r="U63" s="6">
        <v>152000</v>
      </c>
      <c r="V63" s="12">
        <f t="shared" si="7"/>
        <v>12659721.1</v>
      </c>
      <c r="W63" s="27">
        <f t="shared" si="13"/>
        <v>14001.8</v>
      </c>
      <c r="X63" s="46"/>
      <c r="Y63" s="34">
        <f t="shared" si="8"/>
        <v>17610.423764999996</v>
      </c>
      <c r="Z63" s="38">
        <f t="shared" si="9"/>
        <v>10476.653764999995</v>
      </c>
      <c r="AA63" s="34">
        <f t="shared" si="10"/>
        <v>187615.81597230001</v>
      </c>
      <c r="AB63" s="38">
        <f t="shared" si="11"/>
        <v>35615.815972300014</v>
      </c>
    </row>
    <row r="64" spans="1:29" x14ac:dyDescent="0.25">
      <c r="A64" s="18">
        <v>59</v>
      </c>
      <c r="B64" s="47" t="s">
        <v>52</v>
      </c>
      <c r="C64" s="30">
        <v>53000000</v>
      </c>
      <c r="D64" s="8">
        <f t="shared" si="12"/>
        <v>35</v>
      </c>
      <c r="E64" s="8">
        <v>3</v>
      </c>
      <c r="F64" s="8">
        <v>32</v>
      </c>
      <c r="G64" s="9">
        <v>28732.85</v>
      </c>
      <c r="H64" s="9">
        <f t="shared" si="2"/>
        <v>29882.164000000001</v>
      </c>
      <c r="I64" s="48">
        <v>1.1499999999999999</v>
      </c>
      <c r="J64" s="9">
        <f t="shared" si="3"/>
        <v>33042.777499999997</v>
      </c>
      <c r="K64" s="9">
        <f t="shared" si="1"/>
        <v>34364.488599999997</v>
      </c>
      <c r="L64" s="6">
        <f>Y64</f>
        <v>16064.006777999997</v>
      </c>
      <c r="M64" s="12">
        <f t="shared" si="4"/>
        <v>1214856</v>
      </c>
      <c r="N64" s="5">
        <v>53</v>
      </c>
      <c r="O64" s="5">
        <v>54</v>
      </c>
      <c r="P64" s="9">
        <v>12314.07</v>
      </c>
      <c r="Q64" s="9">
        <f t="shared" si="5"/>
        <v>12806.632799999999</v>
      </c>
      <c r="R64" s="48">
        <v>1.1499999999999999</v>
      </c>
      <c r="S64" s="9">
        <f t="shared" si="6"/>
        <v>14161.180499999999</v>
      </c>
      <c r="T64" s="9">
        <f t="shared" si="14"/>
        <v>14727.627719999999</v>
      </c>
      <c r="U64" s="6">
        <f>AA64</f>
        <v>142693.71919019998</v>
      </c>
      <c r="V64" s="12">
        <f t="shared" si="7"/>
        <v>9655608.3000000007</v>
      </c>
      <c r="W64" s="27">
        <f t="shared" si="13"/>
        <v>10870.5</v>
      </c>
      <c r="X64" s="46"/>
      <c r="Y64" s="34">
        <f t="shared" si="8"/>
        <v>16064.006777999997</v>
      </c>
      <c r="Z64" s="38">
        <f t="shared" si="9"/>
        <v>0</v>
      </c>
      <c r="AA64" s="34">
        <f t="shared" si="10"/>
        <v>142693.71919019998</v>
      </c>
      <c r="AB64" s="38">
        <f t="shared" si="11"/>
        <v>0</v>
      </c>
    </row>
    <row r="65" spans="1:28" x14ac:dyDescent="0.25">
      <c r="A65" s="18">
        <v>60</v>
      </c>
      <c r="B65" s="47" t="s">
        <v>18</v>
      </c>
      <c r="C65" s="30">
        <v>54000000</v>
      </c>
      <c r="D65" s="8">
        <f t="shared" si="12"/>
        <v>21</v>
      </c>
      <c r="E65" s="8">
        <v>6</v>
      </c>
      <c r="F65" s="8">
        <v>15</v>
      </c>
      <c r="G65" s="9">
        <v>28732.85</v>
      </c>
      <c r="H65" s="9">
        <f t="shared" si="2"/>
        <v>29882.164000000001</v>
      </c>
      <c r="I65" s="48">
        <v>1</v>
      </c>
      <c r="J65" s="9">
        <f t="shared" si="3"/>
        <v>28732.85</v>
      </c>
      <c r="K65" s="9">
        <f t="shared" si="1"/>
        <v>29882.164000000001</v>
      </c>
      <c r="L65" s="6">
        <v>0</v>
      </c>
      <c r="M65" s="12">
        <f t="shared" si="4"/>
        <v>620629.6</v>
      </c>
      <c r="N65" s="5">
        <v>19</v>
      </c>
      <c r="O65" s="5">
        <v>20</v>
      </c>
      <c r="P65" s="9">
        <v>12314.07</v>
      </c>
      <c r="Q65" s="9">
        <f t="shared" si="5"/>
        <v>12806.632799999999</v>
      </c>
      <c r="R65" s="48">
        <v>1</v>
      </c>
      <c r="S65" s="9">
        <f t="shared" si="6"/>
        <v>12314.07</v>
      </c>
      <c r="T65" s="9">
        <f t="shared" si="14"/>
        <v>12806.632799999999</v>
      </c>
      <c r="U65" s="6">
        <v>0</v>
      </c>
      <c r="V65" s="12">
        <f t="shared" si="7"/>
        <v>3063740.6</v>
      </c>
      <c r="W65" s="27">
        <f t="shared" si="13"/>
        <v>3684.4</v>
      </c>
      <c r="X65" s="46"/>
      <c r="Y65" s="34">
        <f t="shared" si="8"/>
        <v>6292.5841500000006</v>
      </c>
      <c r="Z65" s="38">
        <f t="shared" si="9"/>
        <v>6292.5841500000006</v>
      </c>
      <c r="AA65" s="34">
        <f t="shared" si="10"/>
        <v>45956.109239999998</v>
      </c>
      <c r="AB65" s="38">
        <f t="shared" si="11"/>
        <v>45956.109239999998</v>
      </c>
    </row>
    <row r="66" spans="1:28" x14ac:dyDescent="0.25">
      <c r="A66" s="18">
        <v>61</v>
      </c>
      <c r="B66" s="47" t="s">
        <v>53</v>
      </c>
      <c r="C66" s="30">
        <v>56000000</v>
      </c>
      <c r="D66" s="8">
        <f t="shared" si="12"/>
        <v>25</v>
      </c>
      <c r="E66" s="8">
        <v>5</v>
      </c>
      <c r="F66" s="8">
        <v>20</v>
      </c>
      <c r="G66" s="9">
        <v>28732.85</v>
      </c>
      <c r="H66" s="9">
        <f t="shared" si="2"/>
        <v>29882.164000000001</v>
      </c>
      <c r="I66" s="48">
        <v>1</v>
      </c>
      <c r="J66" s="9">
        <f t="shared" si="3"/>
        <v>28732.85</v>
      </c>
      <c r="K66" s="9">
        <f t="shared" si="1"/>
        <v>29882.164000000001</v>
      </c>
      <c r="L66" s="6">
        <f>Y66</f>
        <v>8533.7314499999993</v>
      </c>
      <c r="M66" s="12">
        <f t="shared" si="4"/>
        <v>749841.3</v>
      </c>
      <c r="N66" s="5">
        <v>31</v>
      </c>
      <c r="O66" s="5">
        <v>32</v>
      </c>
      <c r="P66" s="9">
        <v>12314.07</v>
      </c>
      <c r="Q66" s="9">
        <f t="shared" si="5"/>
        <v>12806.632799999999</v>
      </c>
      <c r="R66" s="48">
        <v>1</v>
      </c>
      <c r="S66" s="9">
        <f t="shared" si="6"/>
        <v>12314.07</v>
      </c>
      <c r="T66" s="9">
        <f t="shared" si="14"/>
        <v>12806.632799999999</v>
      </c>
      <c r="U66" s="6">
        <f>AA66</f>
        <v>73529.774784000008</v>
      </c>
      <c r="V66" s="12">
        <f t="shared" si="7"/>
        <v>4975514.8</v>
      </c>
      <c r="W66" s="27">
        <f t="shared" si="13"/>
        <v>5725.4</v>
      </c>
      <c r="X66" s="46"/>
      <c r="Y66" s="34">
        <f t="shared" si="8"/>
        <v>8533.7314499999993</v>
      </c>
      <c r="Z66" s="38">
        <f t="shared" si="9"/>
        <v>0</v>
      </c>
      <c r="AA66" s="34">
        <f t="shared" si="10"/>
        <v>73529.774784000008</v>
      </c>
      <c r="AB66" s="38">
        <f t="shared" si="11"/>
        <v>0</v>
      </c>
    </row>
    <row r="67" spans="1:28" x14ac:dyDescent="0.25">
      <c r="A67" s="18">
        <v>62</v>
      </c>
      <c r="B67" s="47" t="s">
        <v>33</v>
      </c>
      <c r="C67" s="30">
        <v>58000000</v>
      </c>
      <c r="D67" s="8">
        <f t="shared" si="12"/>
        <v>12</v>
      </c>
      <c r="E67" s="8">
        <v>3</v>
      </c>
      <c r="F67" s="8">
        <v>9</v>
      </c>
      <c r="G67" s="9">
        <v>28732.85</v>
      </c>
      <c r="H67" s="9">
        <f t="shared" si="2"/>
        <v>29882.164000000001</v>
      </c>
      <c r="I67" s="48">
        <v>1</v>
      </c>
      <c r="J67" s="9">
        <f t="shared" si="3"/>
        <v>28732.85</v>
      </c>
      <c r="K67" s="9">
        <f t="shared" si="1"/>
        <v>29882.164000000001</v>
      </c>
      <c r="L67" s="6">
        <v>0</v>
      </c>
      <c r="M67" s="12">
        <f t="shared" si="4"/>
        <v>355138</v>
      </c>
      <c r="N67" s="5">
        <v>20</v>
      </c>
      <c r="O67" s="5">
        <v>21</v>
      </c>
      <c r="P67" s="9">
        <v>12314.07</v>
      </c>
      <c r="Q67" s="9">
        <f t="shared" si="5"/>
        <v>12806.632799999999</v>
      </c>
      <c r="R67" s="48">
        <v>1</v>
      </c>
      <c r="S67" s="9">
        <f t="shared" si="6"/>
        <v>12314.07</v>
      </c>
      <c r="T67" s="9">
        <f t="shared" si="14"/>
        <v>12806.632799999999</v>
      </c>
      <c r="U67" s="6">
        <v>2000</v>
      </c>
      <c r="V67" s="12">
        <f t="shared" si="7"/>
        <v>3218927.6</v>
      </c>
      <c r="W67" s="27">
        <f t="shared" si="13"/>
        <v>3574.1</v>
      </c>
      <c r="X67" s="46"/>
      <c r="Y67" s="34">
        <f t="shared" si="8"/>
        <v>3603.1443899999999</v>
      </c>
      <c r="Z67" s="38">
        <f t="shared" si="9"/>
        <v>3603.1443899999999</v>
      </c>
      <c r="AA67" s="34">
        <f t="shared" si="10"/>
        <v>48253.914701999995</v>
      </c>
      <c r="AB67" s="38">
        <f t="shared" si="11"/>
        <v>46253.914701999995</v>
      </c>
    </row>
    <row r="68" spans="1:28" x14ac:dyDescent="0.25">
      <c r="A68" s="18">
        <v>63</v>
      </c>
      <c r="B68" s="47" t="s">
        <v>41</v>
      </c>
      <c r="C68" s="30">
        <v>60000000</v>
      </c>
      <c r="D68" s="8">
        <f t="shared" si="12"/>
        <v>48</v>
      </c>
      <c r="E68" s="8">
        <v>1</v>
      </c>
      <c r="F68" s="8">
        <v>47</v>
      </c>
      <c r="G68" s="9">
        <v>28732.85</v>
      </c>
      <c r="H68" s="9">
        <f t="shared" si="2"/>
        <v>29882.164000000001</v>
      </c>
      <c r="I68" s="48">
        <v>1.1000000000000001</v>
      </c>
      <c r="J68" s="9">
        <f t="shared" si="3"/>
        <v>31606.135000000002</v>
      </c>
      <c r="K68" s="9">
        <f t="shared" si="1"/>
        <v>32870.380400000002</v>
      </c>
      <c r="L68" s="6">
        <v>21084.18</v>
      </c>
      <c r="M68" s="12">
        <f t="shared" si="4"/>
        <v>1597598.2</v>
      </c>
      <c r="N68" s="5">
        <v>100</v>
      </c>
      <c r="O68" s="5">
        <v>100</v>
      </c>
      <c r="P68" s="9">
        <v>12314.07</v>
      </c>
      <c r="Q68" s="9">
        <f t="shared" si="5"/>
        <v>12806.632799999999</v>
      </c>
      <c r="R68" s="48">
        <v>1.1000000000000001</v>
      </c>
      <c r="S68" s="9">
        <f t="shared" si="6"/>
        <v>13545.477000000001</v>
      </c>
      <c r="T68" s="9">
        <f t="shared" si="14"/>
        <v>14087.29608</v>
      </c>
      <c r="U68" s="6">
        <v>238971.77</v>
      </c>
      <c r="V68" s="12">
        <f t="shared" si="7"/>
        <v>17089545.199999999</v>
      </c>
      <c r="W68" s="27">
        <f t="shared" si="13"/>
        <v>18687.099999999999</v>
      </c>
      <c r="X68" s="46"/>
      <c r="Y68" s="34">
        <f t="shared" si="8"/>
        <v>22742.640432</v>
      </c>
      <c r="Z68" s="38">
        <f t="shared" si="9"/>
        <v>1658.4604319999999</v>
      </c>
      <c r="AA68" s="34">
        <f t="shared" si="10"/>
        <v>252758.60082000002</v>
      </c>
      <c r="AB68" s="38">
        <f t="shared" si="11"/>
        <v>13786.830820000032</v>
      </c>
    </row>
    <row r="69" spans="1:28" x14ac:dyDescent="0.25">
      <c r="A69" s="18">
        <v>64</v>
      </c>
      <c r="B69" s="47" t="s">
        <v>19</v>
      </c>
      <c r="C69" s="30">
        <v>61000000</v>
      </c>
      <c r="D69" s="8">
        <f t="shared" si="12"/>
        <v>11</v>
      </c>
      <c r="E69" s="8">
        <v>2</v>
      </c>
      <c r="F69" s="8">
        <v>9</v>
      </c>
      <c r="G69" s="9">
        <v>28732.85</v>
      </c>
      <c r="H69" s="9">
        <f t="shared" si="2"/>
        <v>29882.164000000001</v>
      </c>
      <c r="I69" s="48">
        <v>1</v>
      </c>
      <c r="J69" s="9">
        <f t="shared" si="3"/>
        <v>28732.85</v>
      </c>
      <c r="K69" s="9">
        <f t="shared" si="1"/>
        <v>29882.164000000001</v>
      </c>
      <c r="L69" s="6">
        <v>1075.76</v>
      </c>
      <c r="M69" s="12">
        <f t="shared" si="4"/>
        <v>327480.90000000002</v>
      </c>
      <c r="N69" s="5">
        <v>29</v>
      </c>
      <c r="O69" s="5">
        <v>30</v>
      </c>
      <c r="P69" s="9">
        <v>12314.07</v>
      </c>
      <c r="Q69" s="9">
        <f t="shared" si="5"/>
        <v>12806.632799999999</v>
      </c>
      <c r="R69" s="48">
        <v>1</v>
      </c>
      <c r="S69" s="9">
        <f t="shared" si="6"/>
        <v>12314.07</v>
      </c>
      <c r="T69" s="9">
        <f t="shared" si="14"/>
        <v>12806.632799999999</v>
      </c>
      <c r="U69" s="6">
        <v>6152.94</v>
      </c>
      <c r="V69" s="12">
        <f t="shared" si="7"/>
        <v>4601763.9000000004</v>
      </c>
      <c r="W69" s="27">
        <f t="shared" si="13"/>
        <v>4929.2</v>
      </c>
      <c r="X69" s="46"/>
      <c r="Y69" s="34">
        <f t="shared" si="8"/>
        <v>3603.1293900000001</v>
      </c>
      <c r="Z69" s="38">
        <f t="shared" si="9"/>
        <v>2527.3693899999998</v>
      </c>
      <c r="AA69" s="34">
        <f t="shared" si="10"/>
        <v>68934.163860000001</v>
      </c>
      <c r="AB69" s="38">
        <f t="shared" si="11"/>
        <v>62781.223859999998</v>
      </c>
    </row>
    <row r="70" spans="1:28" x14ac:dyDescent="0.25">
      <c r="A70" s="18">
        <v>65</v>
      </c>
      <c r="B70" s="47" t="s">
        <v>54</v>
      </c>
      <c r="C70" s="30">
        <v>36000000</v>
      </c>
      <c r="D70" s="8">
        <f t="shared" si="12"/>
        <v>27</v>
      </c>
      <c r="E70" s="8">
        <v>1</v>
      </c>
      <c r="F70" s="8">
        <v>26</v>
      </c>
      <c r="G70" s="9">
        <v>28732.85</v>
      </c>
      <c r="H70" s="9">
        <f t="shared" si="2"/>
        <v>29882.164000000001</v>
      </c>
      <c r="I70" s="48">
        <v>1</v>
      </c>
      <c r="J70" s="9">
        <f t="shared" si="3"/>
        <v>28732.85</v>
      </c>
      <c r="K70" s="9">
        <f t="shared" ref="K70:K91" si="15">H70*I70</f>
        <v>29882.164000000001</v>
      </c>
      <c r="L70" s="6">
        <v>0</v>
      </c>
      <c r="M70" s="12">
        <f t="shared" si="4"/>
        <v>805669.1</v>
      </c>
      <c r="N70" s="5">
        <v>53</v>
      </c>
      <c r="O70" s="5">
        <v>54</v>
      </c>
      <c r="P70" s="9">
        <v>12314.07</v>
      </c>
      <c r="Q70" s="9">
        <f t="shared" si="5"/>
        <v>12806.632799999999</v>
      </c>
      <c r="R70" s="48">
        <v>1</v>
      </c>
      <c r="S70" s="9">
        <f t="shared" si="6"/>
        <v>12314.07</v>
      </c>
      <c r="T70" s="9">
        <f t="shared" si="14"/>
        <v>12806.632799999999</v>
      </c>
      <c r="U70" s="6">
        <v>5000</v>
      </c>
      <c r="V70" s="12">
        <f t="shared" si="7"/>
        <v>8277099.7000000002</v>
      </c>
      <c r="W70" s="27">
        <f t="shared" si="13"/>
        <v>9082.7999999999993</v>
      </c>
      <c r="X70" s="46"/>
      <c r="Y70" s="34">
        <f t="shared" si="8"/>
        <v>11223.066210000001</v>
      </c>
      <c r="Z70" s="38">
        <f t="shared" si="9"/>
        <v>11223.066210000001</v>
      </c>
      <c r="AA70" s="34">
        <f t="shared" si="10"/>
        <v>124081.49494800001</v>
      </c>
      <c r="AB70" s="38">
        <f t="shared" si="11"/>
        <v>119081.49494800001</v>
      </c>
    </row>
    <row r="71" spans="1:28" x14ac:dyDescent="0.25">
      <c r="A71" s="18">
        <v>66</v>
      </c>
      <c r="B71" s="47" t="s">
        <v>55</v>
      </c>
      <c r="C71" s="30">
        <v>63000000</v>
      </c>
      <c r="D71" s="8">
        <f t="shared" si="12"/>
        <v>36</v>
      </c>
      <c r="E71" s="8">
        <v>2</v>
      </c>
      <c r="F71" s="8">
        <v>34</v>
      </c>
      <c r="G71" s="9">
        <v>28732.85</v>
      </c>
      <c r="H71" s="9">
        <f t="shared" ref="H71:H91" si="16">G71*1.04</f>
        <v>29882.164000000001</v>
      </c>
      <c r="I71" s="48">
        <v>1</v>
      </c>
      <c r="J71" s="9">
        <f t="shared" ref="J71:J91" si="17">G71*I71</f>
        <v>28732.85</v>
      </c>
      <c r="K71" s="9">
        <f t="shared" si="15"/>
        <v>29882.164000000001</v>
      </c>
      <c r="L71" s="6">
        <v>0</v>
      </c>
      <c r="M71" s="12">
        <f t="shared" ref="M71:M91" si="18">ROUND((E71*J71+F71*K71+L71),1)</f>
        <v>1073459.3</v>
      </c>
      <c r="N71" s="5">
        <v>78</v>
      </c>
      <c r="O71" s="5">
        <v>79</v>
      </c>
      <c r="P71" s="9">
        <v>12314.07</v>
      </c>
      <c r="Q71" s="9">
        <f t="shared" ref="Q71:Q91" si="19">P71*1.04</f>
        <v>12806.632799999999</v>
      </c>
      <c r="R71" s="48">
        <v>1</v>
      </c>
      <c r="S71" s="9">
        <f t="shared" ref="S71:S91" si="20">P71*R71</f>
        <v>12314.07</v>
      </c>
      <c r="T71" s="9">
        <f t="shared" si="14"/>
        <v>12806.632799999999</v>
      </c>
      <c r="U71" s="6">
        <v>2150.79</v>
      </c>
      <c r="V71" s="12">
        <f t="shared" ref="V71:V91" si="21">ROUND(O71*S71+O71*T71*11+U71,1)</f>
        <v>12103926.199999999</v>
      </c>
      <c r="W71" s="27">
        <f t="shared" si="13"/>
        <v>13177.4</v>
      </c>
      <c r="X71" s="46"/>
      <c r="Y71" s="34">
        <f t="shared" ref="Y71:Y91" si="22">(E71-G71+F71*K71)*1.5/100</f>
        <v>14808.940890000002</v>
      </c>
      <c r="Z71" s="38">
        <f t="shared" ref="Z71:Z91" si="23">Y71-L71</f>
        <v>14808.940890000002</v>
      </c>
      <c r="AA71" s="34">
        <f t="shared" ref="AA71:AA91" si="24">(O71*S71+O71*T71*11)*1.5/100</f>
        <v>181526.63149799994</v>
      </c>
      <c r="AB71" s="38">
        <f t="shared" ref="AB71:AB91" si="25">AA71-U71</f>
        <v>179375.84149799994</v>
      </c>
    </row>
    <row r="72" spans="1:28" x14ac:dyDescent="0.25">
      <c r="A72" s="18">
        <v>67</v>
      </c>
      <c r="B72" s="47" t="s">
        <v>82</v>
      </c>
      <c r="C72" s="30">
        <v>64000000</v>
      </c>
      <c r="D72" s="8">
        <f t="shared" ref="D72:D91" si="26">E72+F72</f>
        <v>10</v>
      </c>
      <c r="E72" s="8">
        <v>2</v>
      </c>
      <c r="F72" s="8">
        <v>8</v>
      </c>
      <c r="G72" s="9">
        <v>28732.85</v>
      </c>
      <c r="H72" s="9">
        <f t="shared" si="16"/>
        <v>29882.164000000001</v>
      </c>
      <c r="I72" s="48">
        <v>1.42</v>
      </c>
      <c r="J72" s="9">
        <f t="shared" si="17"/>
        <v>40800.646999999997</v>
      </c>
      <c r="K72" s="9">
        <f t="shared" si="15"/>
        <v>42432.672879999998</v>
      </c>
      <c r="L72" s="6">
        <v>0</v>
      </c>
      <c r="M72" s="12">
        <f t="shared" si="18"/>
        <v>421062.7</v>
      </c>
      <c r="N72" s="5">
        <v>20</v>
      </c>
      <c r="O72" s="5">
        <v>21</v>
      </c>
      <c r="P72" s="9">
        <v>12314.07</v>
      </c>
      <c r="Q72" s="9">
        <f t="shared" si="19"/>
        <v>12806.632799999999</v>
      </c>
      <c r="R72" s="48">
        <v>1.42</v>
      </c>
      <c r="S72" s="9">
        <f t="shared" si="20"/>
        <v>17485.9794</v>
      </c>
      <c r="T72" s="9">
        <f t="shared" si="14"/>
        <v>18185.418576</v>
      </c>
      <c r="U72" s="6">
        <v>0</v>
      </c>
      <c r="V72" s="12">
        <f t="shared" si="21"/>
        <v>4568037.3</v>
      </c>
      <c r="W72" s="27">
        <f t="shared" ref="W72:W91" si="27">ROUND(((M72+V72)/1000),1)</f>
        <v>4989.1000000000004</v>
      </c>
      <c r="X72" s="46"/>
      <c r="Y72" s="34">
        <f t="shared" si="22"/>
        <v>4660.9579955999998</v>
      </c>
      <c r="Z72" s="38">
        <f t="shared" si="23"/>
        <v>4660.9579955999998</v>
      </c>
      <c r="AA72" s="34">
        <f t="shared" si="24"/>
        <v>68520.558876840005</v>
      </c>
      <c r="AB72" s="38">
        <f t="shared" si="25"/>
        <v>68520.558876840005</v>
      </c>
    </row>
    <row r="73" spans="1:28" x14ac:dyDescent="0.25">
      <c r="A73" s="18">
        <v>68</v>
      </c>
      <c r="B73" s="47" t="s">
        <v>59</v>
      </c>
      <c r="C73" s="30">
        <v>65000000</v>
      </c>
      <c r="D73" s="8">
        <f t="shared" si="26"/>
        <v>64</v>
      </c>
      <c r="E73" s="8">
        <v>5</v>
      </c>
      <c r="F73" s="8">
        <v>59</v>
      </c>
      <c r="G73" s="9">
        <v>28732.85</v>
      </c>
      <c r="H73" s="9">
        <f t="shared" si="16"/>
        <v>29882.164000000001</v>
      </c>
      <c r="I73" s="48">
        <v>1.1499999999999999</v>
      </c>
      <c r="J73" s="9">
        <f t="shared" si="17"/>
        <v>33042.777499999997</v>
      </c>
      <c r="K73" s="9">
        <f t="shared" si="15"/>
        <v>34364.488599999997</v>
      </c>
      <c r="L73" s="6">
        <v>0</v>
      </c>
      <c r="M73" s="12">
        <f t="shared" si="18"/>
        <v>2192718.7000000002</v>
      </c>
      <c r="N73" s="5">
        <v>100</v>
      </c>
      <c r="O73" s="5">
        <v>100</v>
      </c>
      <c r="P73" s="9">
        <v>12314.07</v>
      </c>
      <c r="Q73" s="9">
        <f t="shared" si="19"/>
        <v>12806.632799999999</v>
      </c>
      <c r="R73" s="48">
        <v>1.1499999999999999</v>
      </c>
      <c r="S73" s="9">
        <f t="shared" si="20"/>
        <v>14161.180499999999</v>
      </c>
      <c r="T73" s="9">
        <f t="shared" ref="T73:T91" si="28">Q73*R73</f>
        <v>14727.627719999999</v>
      </c>
      <c r="U73" s="6">
        <v>10000</v>
      </c>
      <c r="V73" s="12">
        <f t="shared" si="21"/>
        <v>17626508.5</v>
      </c>
      <c r="W73" s="27">
        <f t="shared" si="27"/>
        <v>19819.2</v>
      </c>
      <c r="X73" s="46"/>
      <c r="Y73" s="34">
        <f t="shared" si="22"/>
        <v>29981.654660999997</v>
      </c>
      <c r="Z73" s="38">
        <f t="shared" si="23"/>
        <v>29981.654660999997</v>
      </c>
      <c r="AA73" s="34">
        <f t="shared" si="24"/>
        <v>264247.62813000003</v>
      </c>
      <c r="AB73" s="38">
        <f t="shared" si="25"/>
        <v>254247.62813000003</v>
      </c>
    </row>
    <row r="74" spans="1:28" x14ac:dyDescent="0.25">
      <c r="A74" s="18">
        <v>69</v>
      </c>
      <c r="B74" s="47" t="s">
        <v>20</v>
      </c>
      <c r="C74" s="30">
        <v>66000000</v>
      </c>
      <c r="D74" s="8">
        <f t="shared" si="26"/>
        <v>9</v>
      </c>
      <c r="E74" s="8">
        <v>1</v>
      </c>
      <c r="F74" s="8">
        <v>8</v>
      </c>
      <c r="G74" s="9">
        <v>28732.85</v>
      </c>
      <c r="H74" s="9">
        <f t="shared" si="16"/>
        <v>29882.164000000001</v>
      </c>
      <c r="I74" s="48">
        <v>1</v>
      </c>
      <c r="J74" s="9">
        <f t="shared" si="17"/>
        <v>28732.85</v>
      </c>
      <c r="K74" s="9">
        <f t="shared" si="15"/>
        <v>29882.164000000001</v>
      </c>
      <c r="L74" s="6">
        <f>Y74</f>
        <v>3154.8819299999996</v>
      </c>
      <c r="M74" s="12">
        <f t="shared" si="18"/>
        <v>270945</v>
      </c>
      <c r="N74" s="5">
        <v>21</v>
      </c>
      <c r="O74" s="5">
        <v>22</v>
      </c>
      <c r="P74" s="9">
        <v>12314.07</v>
      </c>
      <c r="Q74" s="9">
        <f t="shared" si="19"/>
        <v>12806.632799999999</v>
      </c>
      <c r="R74" s="48">
        <v>1</v>
      </c>
      <c r="S74" s="9">
        <f t="shared" si="20"/>
        <v>12314.07</v>
      </c>
      <c r="T74" s="9">
        <f t="shared" si="28"/>
        <v>12806.632799999999</v>
      </c>
      <c r="U74" s="6">
        <f>AA74</f>
        <v>50551.720163999998</v>
      </c>
      <c r="V74" s="12">
        <f t="shared" si="21"/>
        <v>3420666.4</v>
      </c>
      <c r="W74" s="27">
        <f t="shared" si="27"/>
        <v>3691.6</v>
      </c>
      <c r="X74" s="46"/>
      <c r="Y74" s="34">
        <f t="shared" si="22"/>
        <v>3154.8819299999996</v>
      </c>
      <c r="Z74" s="38">
        <f t="shared" si="23"/>
        <v>0</v>
      </c>
      <c r="AA74" s="34">
        <f t="shared" si="24"/>
        <v>50551.720163999998</v>
      </c>
      <c r="AB74" s="38">
        <f t="shared" si="25"/>
        <v>0</v>
      </c>
    </row>
    <row r="75" spans="1:28" x14ac:dyDescent="0.25">
      <c r="A75" s="18">
        <v>70</v>
      </c>
      <c r="B75" s="47" t="s">
        <v>21</v>
      </c>
      <c r="C75" s="30">
        <v>68000000</v>
      </c>
      <c r="D75" s="8">
        <f t="shared" si="26"/>
        <v>29</v>
      </c>
      <c r="E75" s="8">
        <v>3</v>
      </c>
      <c r="F75" s="8">
        <v>26</v>
      </c>
      <c r="G75" s="9">
        <v>28732.85</v>
      </c>
      <c r="H75" s="9">
        <f t="shared" si="16"/>
        <v>29882.164000000001</v>
      </c>
      <c r="I75" s="48">
        <v>1</v>
      </c>
      <c r="J75" s="9">
        <f t="shared" si="17"/>
        <v>28732.85</v>
      </c>
      <c r="K75" s="9">
        <f t="shared" si="15"/>
        <v>29882.164000000001</v>
      </c>
      <c r="L75" s="6">
        <v>0</v>
      </c>
      <c r="M75" s="12">
        <f t="shared" si="18"/>
        <v>863134.8</v>
      </c>
      <c r="N75" s="5">
        <v>25</v>
      </c>
      <c r="O75" s="5">
        <v>26</v>
      </c>
      <c r="P75" s="9">
        <v>12314.07</v>
      </c>
      <c r="Q75" s="9">
        <f t="shared" si="19"/>
        <v>12806.632799999999</v>
      </c>
      <c r="R75" s="48">
        <v>1</v>
      </c>
      <c r="S75" s="9">
        <f t="shared" si="20"/>
        <v>12314.07</v>
      </c>
      <c r="T75" s="9">
        <f t="shared" si="28"/>
        <v>12806.632799999999</v>
      </c>
      <c r="U75" s="6">
        <v>0</v>
      </c>
      <c r="V75" s="12">
        <f t="shared" si="21"/>
        <v>3982862.8</v>
      </c>
      <c r="W75" s="27">
        <f t="shared" si="27"/>
        <v>4846</v>
      </c>
      <c r="X75" s="46"/>
      <c r="Y75" s="34">
        <f t="shared" si="22"/>
        <v>11223.09621</v>
      </c>
      <c r="Z75" s="38">
        <f t="shared" si="23"/>
        <v>11223.09621</v>
      </c>
      <c r="AA75" s="34">
        <f t="shared" si="24"/>
        <v>59742.942011999992</v>
      </c>
      <c r="AB75" s="38">
        <f t="shared" si="25"/>
        <v>59742.942011999992</v>
      </c>
    </row>
    <row r="76" spans="1:28" x14ac:dyDescent="0.25">
      <c r="A76" s="18">
        <v>71</v>
      </c>
      <c r="B76" s="47" t="s">
        <v>22</v>
      </c>
      <c r="C76" s="30">
        <v>28000000</v>
      </c>
      <c r="D76" s="8">
        <f t="shared" si="26"/>
        <v>32</v>
      </c>
      <c r="E76" s="8">
        <v>3</v>
      </c>
      <c r="F76" s="8">
        <v>29</v>
      </c>
      <c r="G76" s="9">
        <v>28732.85</v>
      </c>
      <c r="H76" s="9">
        <f t="shared" si="16"/>
        <v>29882.164000000001</v>
      </c>
      <c r="I76" s="48">
        <v>1</v>
      </c>
      <c r="J76" s="9">
        <f t="shared" si="17"/>
        <v>28732.85</v>
      </c>
      <c r="K76" s="9">
        <f t="shared" si="15"/>
        <v>29882.164000000001</v>
      </c>
      <c r="L76" s="6">
        <v>0</v>
      </c>
      <c r="M76" s="12">
        <f t="shared" si="18"/>
        <v>952781.3</v>
      </c>
      <c r="N76" s="5">
        <v>26</v>
      </c>
      <c r="O76" s="5">
        <v>27</v>
      </c>
      <c r="P76" s="9">
        <v>12314.07</v>
      </c>
      <c r="Q76" s="9">
        <f t="shared" si="19"/>
        <v>12806.632799999999</v>
      </c>
      <c r="R76" s="48">
        <v>1</v>
      </c>
      <c r="S76" s="9">
        <f t="shared" si="20"/>
        <v>12314.07</v>
      </c>
      <c r="T76" s="9">
        <f t="shared" si="28"/>
        <v>12806.632799999999</v>
      </c>
      <c r="U76" s="6">
        <v>0</v>
      </c>
      <c r="V76" s="12">
        <f t="shared" si="21"/>
        <v>4136049.8</v>
      </c>
      <c r="W76" s="27">
        <f t="shared" si="27"/>
        <v>5088.8</v>
      </c>
      <c r="X76" s="46"/>
      <c r="Y76" s="34">
        <f t="shared" si="22"/>
        <v>12567.793590000001</v>
      </c>
      <c r="Z76" s="38">
        <f t="shared" si="23"/>
        <v>12567.793590000001</v>
      </c>
      <c r="AA76" s="34">
        <f t="shared" si="24"/>
        <v>62040.747474000003</v>
      </c>
      <c r="AB76" s="38">
        <f t="shared" si="25"/>
        <v>62040.747474000003</v>
      </c>
    </row>
    <row r="77" spans="1:28" x14ac:dyDescent="0.25">
      <c r="A77" s="18">
        <v>72</v>
      </c>
      <c r="B77" s="47" t="s">
        <v>75</v>
      </c>
      <c r="C77" s="30">
        <v>69000000</v>
      </c>
      <c r="D77" s="8">
        <f t="shared" si="26"/>
        <v>9</v>
      </c>
      <c r="E77" s="8">
        <v>1</v>
      </c>
      <c r="F77" s="8">
        <v>8</v>
      </c>
      <c r="G77" s="9">
        <v>28732.85</v>
      </c>
      <c r="H77" s="9">
        <f t="shared" si="16"/>
        <v>29882.164000000001</v>
      </c>
      <c r="I77" s="48">
        <v>1.4</v>
      </c>
      <c r="J77" s="9">
        <f t="shared" si="17"/>
        <v>40225.99</v>
      </c>
      <c r="K77" s="9">
        <f t="shared" si="15"/>
        <v>41835.029600000002</v>
      </c>
      <c r="L77" s="6">
        <f>Y77</f>
        <v>4589.2258020000008</v>
      </c>
      <c r="M77" s="12">
        <f t="shared" si="18"/>
        <v>379495.5</v>
      </c>
      <c r="N77" s="5">
        <v>50</v>
      </c>
      <c r="O77" s="5">
        <v>51</v>
      </c>
      <c r="P77" s="9">
        <v>12314.07</v>
      </c>
      <c r="Q77" s="9">
        <f t="shared" si="19"/>
        <v>12806.632799999999</v>
      </c>
      <c r="R77" s="48">
        <v>1.4</v>
      </c>
      <c r="S77" s="9">
        <f t="shared" si="20"/>
        <v>17239.697999999997</v>
      </c>
      <c r="T77" s="9">
        <f t="shared" si="28"/>
        <v>17929.285919999998</v>
      </c>
      <c r="U77" s="6">
        <f>AA77</f>
        <v>164063.30998679998</v>
      </c>
      <c r="V77" s="12">
        <f t="shared" si="21"/>
        <v>11101617.300000001</v>
      </c>
      <c r="W77" s="27">
        <f t="shared" si="27"/>
        <v>11481.1</v>
      </c>
      <c r="X77" s="46"/>
      <c r="Y77" s="34">
        <f t="shared" si="22"/>
        <v>4589.2258020000008</v>
      </c>
      <c r="Z77" s="38">
        <f t="shared" si="23"/>
        <v>0</v>
      </c>
      <c r="AA77" s="34">
        <f t="shared" si="24"/>
        <v>164063.30998679998</v>
      </c>
      <c r="AB77" s="38">
        <f t="shared" si="25"/>
        <v>0</v>
      </c>
    </row>
    <row r="78" spans="1:28" x14ac:dyDescent="0.25">
      <c r="A78" s="18">
        <v>73</v>
      </c>
      <c r="B78" s="47" t="s">
        <v>23</v>
      </c>
      <c r="C78" s="30">
        <v>70000000</v>
      </c>
      <c r="D78" s="8">
        <f t="shared" si="26"/>
        <v>14</v>
      </c>
      <c r="E78" s="8">
        <v>1</v>
      </c>
      <c r="F78" s="8">
        <v>13</v>
      </c>
      <c r="G78" s="9">
        <v>28732.85</v>
      </c>
      <c r="H78" s="9">
        <f t="shared" si="16"/>
        <v>29882.164000000001</v>
      </c>
      <c r="I78" s="48">
        <v>1</v>
      </c>
      <c r="J78" s="9">
        <f t="shared" si="17"/>
        <v>28732.85</v>
      </c>
      <c r="K78" s="9">
        <f t="shared" si="15"/>
        <v>29882.164000000001</v>
      </c>
      <c r="L78" s="6">
        <v>0</v>
      </c>
      <c r="M78" s="12">
        <f t="shared" si="18"/>
        <v>417201</v>
      </c>
      <c r="N78" s="5">
        <v>33</v>
      </c>
      <c r="O78" s="5">
        <v>34</v>
      </c>
      <c r="P78" s="9">
        <v>12314.07</v>
      </c>
      <c r="Q78" s="9">
        <f t="shared" si="19"/>
        <v>12806.632799999999</v>
      </c>
      <c r="R78" s="48">
        <v>1</v>
      </c>
      <c r="S78" s="9">
        <f t="shared" si="20"/>
        <v>12314.07</v>
      </c>
      <c r="T78" s="9">
        <f t="shared" si="28"/>
        <v>12806.632799999999</v>
      </c>
      <c r="U78" s="6">
        <v>0</v>
      </c>
      <c r="V78" s="12">
        <f t="shared" si="21"/>
        <v>5208359</v>
      </c>
      <c r="W78" s="27">
        <f t="shared" si="27"/>
        <v>5625.6</v>
      </c>
      <c r="X78" s="46"/>
      <c r="Y78" s="34">
        <f t="shared" si="22"/>
        <v>5396.0442299999995</v>
      </c>
      <c r="Z78" s="38">
        <f t="shared" si="23"/>
        <v>5396.0442299999995</v>
      </c>
      <c r="AA78" s="34">
        <f t="shared" si="24"/>
        <v>78125.385708000002</v>
      </c>
      <c r="AB78" s="38">
        <f t="shared" si="25"/>
        <v>78125.385708000002</v>
      </c>
    </row>
    <row r="79" spans="1:28" x14ac:dyDescent="0.25">
      <c r="A79" s="18">
        <v>74</v>
      </c>
      <c r="B79" s="47" t="s">
        <v>60</v>
      </c>
      <c r="C79" s="30">
        <v>71000000</v>
      </c>
      <c r="D79" s="8">
        <f t="shared" si="26"/>
        <v>19</v>
      </c>
      <c r="E79" s="8">
        <v>2</v>
      </c>
      <c r="F79" s="8">
        <v>17</v>
      </c>
      <c r="G79" s="9">
        <v>28732.85</v>
      </c>
      <c r="H79" s="9">
        <f t="shared" si="16"/>
        <v>29882.164000000001</v>
      </c>
      <c r="I79" s="48">
        <v>1.1599999999999999</v>
      </c>
      <c r="J79" s="9">
        <f t="shared" si="17"/>
        <v>33330.105999999992</v>
      </c>
      <c r="K79" s="9">
        <f t="shared" si="15"/>
        <v>34663.310239999999</v>
      </c>
      <c r="L79" s="6">
        <v>1000</v>
      </c>
      <c r="M79" s="12">
        <f t="shared" si="18"/>
        <v>656936.5</v>
      </c>
      <c r="N79" s="5">
        <v>75</v>
      </c>
      <c r="O79" s="5">
        <v>76</v>
      </c>
      <c r="P79" s="9">
        <v>12314.07</v>
      </c>
      <c r="Q79" s="9">
        <f t="shared" si="19"/>
        <v>12806.632799999999</v>
      </c>
      <c r="R79" s="48">
        <v>1.1599999999999999</v>
      </c>
      <c r="S79" s="9">
        <f t="shared" si="20"/>
        <v>14284.321199999998</v>
      </c>
      <c r="T79" s="9">
        <f t="shared" si="28"/>
        <v>14855.694047999998</v>
      </c>
      <c r="U79" s="6">
        <v>19000</v>
      </c>
      <c r="V79" s="12">
        <f t="shared" si="21"/>
        <v>13523968.6</v>
      </c>
      <c r="W79" s="27">
        <f t="shared" si="27"/>
        <v>14180.9</v>
      </c>
      <c r="X79" s="46"/>
      <c r="Y79" s="34">
        <f t="shared" si="22"/>
        <v>8408.1813612000005</v>
      </c>
      <c r="Z79" s="38">
        <f t="shared" si="23"/>
        <v>7408.1813612000005</v>
      </c>
      <c r="AA79" s="34">
        <f t="shared" si="24"/>
        <v>202574.52952991996</v>
      </c>
      <c r="AB79" s="38">
        <f t="shared" si="25"/>
        <v>183574.52952991996</v>
      </c>
    </row>
    <row r="80" spans="1:28" x14ac:dyDescent="0.25">
      <c r="A80" s="18">
        <v>75</v>
      </c>
      <c r="B80" s="47" t="s">
        <v>56</v>
      </c>
      <c r="C80" s="30">
        <v>73000000</v>
      </c>
      <c r="D80" s="8">
        <f t="shared" si="26"/>
        <v>33</v>
      </c>
      <c r="E80" s="8">
        <v>3</v>
      </c>
      <c r="F80" s="8">
        <v>30</v>
      </c>
      <c r="G80" s="9">
        <v>28732.85</v>
      </c>
      <c r="H80" s="9">
        <f t="shared" si="16"/>
        <v>29882.164000000001</v>
      </c>
      <c r="I80" s="48">
        <v>1</v>
      </c>
      <c r="J80" s="9">
        <f t="shared" si="17"/>
        <v>28732.85</v>
      </c>
      <c r="K80" s="9">
        <f t="shared" si="15"/>
        <v>29882.164000000001</v>
      </c>
      <c r="L80" s="6">
        <f>Y80</f>
        <v>13016.02605</v>
      </c>
      <c r="M80" s="12">
        <f t="shared" si="18"/>
        <v>995679.5</v>
      </c>
      <c r="N80" s="5">
        <v>35</v>
      </c>
      <c r="O80" s="5">
        <v>36</v>
      </c>
      <c r="P80" s="9">
        <v>12314.07</v>
      </c>
      <c r="Q80" s="9">
        <f t="shared" si="19"/>
        <v>12806.632799999999</v>
      </c>
      <c r="R80" s="48">
        <v>1</v>
      </c>
      <c r="S80" s="9">
        <f t="shared" si="20"/>
        <v>12314.07</v>
      </c>
      <c r="T80" s="9">
        <f t="shared" si="28"/>
        <v>12806.632799999999</v>
      </c>
      <c r="U80" s="6">
        <f>AA80</f>
        <v>82720.996631999995</v>
      </c>
      <c r="V80" s="12">
        <f t="shared" si="21"/>
        <v>5597454.0999999996</v>
      </c>
      <c r="W80" s="27">
        <f t="shared" si="27"/>
        <v>6593.1</v>
      </c>
      <c r="X80" s="46"/>
      <c r="Y80" s="34">
        <f t="shared" si="22"/>
        <v>13016.02605</v>
      </c>
      <c r="Z80" s="38">
        <f t="shared" si="23"/>
        <v>0</v>
      </c>
      <c r="AA80" s="34">
        <f t="shared" si="24"/>
        <v>82720.996631999995</v>
      </c>
      <c r="AB80" s="38">
        <f t="shared" si="25"/>
        <v>0</v>
      </c>
    </row>
    <row r="81" spans="1:29" x14ac:dyDescent="0.25">
      <c r="A81" s="18">
        <v>76</v>
      </c>
      <c r="B81" s="47" t="s">
        <v>61</v>
      </c>
      <c r="C81" s="30">
        <v>75000000</v>
      </c>
      <c r="D81" s="8">
        <f t="shared" si="26"/>
        <v>60</v>
      </c>
      <c r="E81" s="8">
        <v>5</v>
      </c>
      <c r="F81" s="8">
        <v>55</v>
      </c>
      <c r="G81" s="9">
        <v>28732.85</v>
      </c>
      <c r="H81" s="9">
        <f t="shared" si="16"/>
        <v>29882.164000000001</v>
      </c>
      <c r="I81" s="48">
        <v>1.1499999999999999</v>
      </c>
      <c r="J81" s="9">
        <f t="shared" si="17"/>
        <v>33042.777499999997</v>
      </c>
      <c r="K81" s="9">
        <f t="shared" si="15"/>
        <v>34364.488599999997</v>
      </c>
      <c r="L81" s="6">
        <v>0</v>
      </c>
      <c r="M81" s="12">
        <f t="shared" si="18"/>
        <v>2055260.8</v>
      </c>
      <c r="N81" s="5">
        <v>156</v>
      </c>
      <c r="O81" s="5">
        <v>156</v>
      </c>
      <c r="P81" s="9">
        <v>12314.07</v>
      </c>
      <c r="Q81" s="9">
        <f t="shared" si="19"/>
        <v>12806.632799999999</v>
      </c>
      <c r="R81" s="48">
        <v>1.1499999999999999</v>
      </c>
      <c r="S81" s="9">
        <f t="shared" si="20"/>
        <v>14161.180499999999</v>
      </c>
      <c r="T81" s="9">
        <f t="shared" si="28"/>
        <v>14727.627719999999</v>
      </c>
      <c r="U81" s="6">
        <v>0</v>
      </c>
      <c r="V81" s="12">
        <f t="shared" si="21"/>
        <v>27481753.300000001</v>
      </c>
      <c r="W81" s="27">
        <f t="shared" si="27"/>
        <v>29537</v>
      </c>
      <c r="X81" s="46"/>
      <c r="Y81" s="34">
        <f t="shared" si="22"/>
        <v>27919.785344999997</v>
      </c>
      <c r="Z81" s="38">
        <f t="shared" si="23"/>
        <v>27919.785344999997</v>
      </c>
      <c r="AA81" s="34">
        <f t="shared" si="24"/>
        <v>412226.29988279997</v>
      </c>
      <c r="AB81" s="38">
        <f t="shared" si="25"/>
        <v>412226.29988279997</v>
      </c>
    </row>
    <row r="82" spans="1:29" x14ac:dyDescent="0.25">
      <c r="A82" s="18">
        <v>77</v>
      </c>
      <c r="B82" s="47" t="s">
        <v>24</v>
      </c>
      <c r="C82" s="30">
        <v>78000000</v>
      </c>
      <c r="D82" s="8">
        <f t="shared" si="26"/>
        <v>23</v>
      </c>
      <c r="E82" s="8">
        <v>2</v>
      </c>
      <c r="F82" s="8">
        <v>21</v>
      </c>
      <c r="G82" s="9">
        <v>28732.85</v>
      </c>
      <c r="H82" s="9">
        <f t="shared" si="16"/>
        <v>29882.164000000001</v>
      </c>
      <c r="I82" s="48">
        <v>1</v>
      </c>
      <c r="J82" s="9">
        <f t="shared" si="17"/>
        <v>28732.85</v>
      </c>
      <c r="K82" s="9">
        <f t="shared" si="15"/>
        <v>29882.164000000001</v>
      </c>
      <c r="L82" s="6">
        <v>0</v>
      </c>
      <c r="M82" s="12">
        <f t="shared" si="18"/>
        <v>684991.1</v>
      </c>
      <c r="N82" s="5">
        <v>29</v>
      </c>
      <c r="O82" s="5">
        <v>30</v>
      </c>
      <c r="P82" s="9">
        <v>12314.07</v>
      </c>
      <c r="Q82" s="9">
        <f t="shared" si="19"/>
        <v>12806.632799999999</v>
      </c>
      <c r="R82" s="48">
        <v>1</v>
      </c>
      <c r="S82" s="9">
        <f t="shared" si="20"/>
        <v>12314.07</v>
      </c>
      <c r="T82" s="9">
        <f t="shared" si="28"/>
        <v>12806.632799999999</v>
      </c>
      <c r="U82" s="6">
        <v>0</v>
      </c>
      <c r="V82" s="12">
        <f t="shared" si="21"/>
        <v>4595610.9000000004</v>
      </c>
      <c r="W82" s="27">
        <f t="shared" si="27"/>
        <v>5280.6</v>
      </c>
      <c r="X82" s="46"/>
      <c r="Y82" s="34">
        <f t="shared" si="22"/>
        <v>8981.9189100000003</v>
      </c>
      <c r="Z82" s="38">
        <f t="shared" si="23"/>
        <v>8981.9189100000003</v>
      </c>
      <c r="AA82" s="34">
        <f t="shared" si="24"/>
        <v>68934.163860000001</v>
      </c>
      <c r="AB82" s="38">
        <f t="shared" si="25"/>
        <v>68934.163860000001</v>
      </c>
    </row>
    <row r="83" spans="1:29" x14ac:dyDescent="0.25">
      <c r="A83" s="18">
        <v>78</v>
      </c>
      <c r="B83" s="14" t="s">
        <v>90</v>
      </c>
      <c r="C83" s="30">
        <v>45000000</v>
      </c>
      <c r="D83" s="8">
        <f t="shared" si="26"/>
        <v>37</v>
      </c>
      <c r="E83" s="8">
        <v>1</v>
      </c>
      <c r="F83" s="8">
        <v>36</v>
      </c>
      <c r="G83" s="9">
        <v>28732.85</v>
      </c>
      <c r="H83" s="9">
        <f t="shared" si="16"/>
        <v>29882.164000000001</v>
      </c>
      <c r="I83" s="48">
        <v>1</v>
      </c>
      <c r="J83" s="9">
        <f t="shared" si="17"/>
        <v>28732.85</v>
      </c>
      <c r="K83" s="9">
        <f t="shared" si="15"/>
        <v>29882.164000000001</v>
      </c>
      <c r="L83" s="6">
        <v>0</v>
      </c>
      <c r="M83" s="12">
        <f t="shared" si="18"/>
        <v>1104490.8</v>
      </c>
      <c r="N83" s="5">
        <v>90</v>
      </c>
      <c r="O83" s="5">
        <v>96</v>
      </c>
      <c r="P83" s="9">
        <v>12314.07</v>
      </c>
      <c r="Q83" s="9">
        <f t="shared" si="19"/>
        <v>12806.632799999999</v>
      </c>
      <c r="R83" s="48">
        <v>1</v>
      </c>
      <c r="S83" s="9">
        <f t="shared" si="20"/>
        <v>12314.07</v>
      </c>
      <c r="T83" s="9">
        <f t="shared" si="28"/>
        <v>12806.632799999999</v>
      </c>
      <c r="U83" s="6">
        <v>0</v>
      </c>
      <c r="V83" s="12">
        <f t="shared" si="21"/>
        <v>14705955</v>
      </c>
      <c r="W83" s="27">
        <f t="shared" si="27"/>
        <v>15810.4</v>
      </c>
      <c r="X83" s="46"/>
      <c r="Y83" s="34">
        <f t="shared" si="22"/>
        <v>15705.390810000003</v>
      </c>
      <c r="Z83" s="38">
        <f t="shared" si="23"/>
        <v>15705.390810000003</v>
      </c>
      <c r="AA83" s="34">
        <f t="shared" si="24"/>
        <v>220589.32435200003</v>
      </c>
      <c r="AB83" s="38">
        <f t="shared" si="25"/>
        <v>220589.32435200003</v>
      </c>
    </row>
    <row r="84" spans="1:29" x14ac:dyDescent="0.25">
      <c r="A84" s="18">
        <v>79</v>
      </c>
      <c r="B84" s="14" t="s">
        <v>91</v>
      </c>
      <c r="C84" s="30">
        <v>40000000</v>
      </c>
      <c r="D84" s="8">
        <f t="shared" si="26"/>
        <v>18</v>
      </c>
      <c r="E84" s="8">
        <v>0</v>
      </c>
      <c r="F84" s="8">
        <v>18</v>
      </c>
      <c r="G84" s="9">
        <v>28732.85</v>
      </c>
      <c r="H84" s="9">
        <f t="shared" si="16"/>
        <v>29882.164000000001</v>
      </c>
      <c r="I84" s="48">
        <v>1</v>
      </c>
      <c r="J84" s="9">
        <f t="shared" si="17"/>
        <v>28732.85</v>
      </c>
      <c r="K84" s="9">
        <f t="shared" si="15"/>
        <v>29882.164000000001</v>
      </c>
      <c r="L84" s="6">
        <v>2420.4499999999998</v>
      </c>
      <c r="M84" s="12">
        <f t="shared" si="18"/>
        <v>540299.4</v>
      </c>
      <c r="N84" s="5">
        <v>47</v>
      </c>
      <c r="O84" s="5">
        <v>48</v>
      </c>
      <c r="P84" s="9">
        <v>12314.07</v>
      </c>
      <c r="Q84" s="9">
        <f t="shared" si="19"/>
        <v>12806.632799999999</v>
      </c>
      <c r="R84" s="48">
        <v>1</v>
      </c>
      <c r="S84" s="9">
        <f t="shared" si="20"/>
        <v>12314.07</v>
      </c>
      <c r="T84" s="9">
        <f t="shared" si="28"/>
        <v>12806.632799999999</v>
      </c>
      <c r="U84" s="6">
        <v>27982.82</v>
      </c>
      <c r="V84" s="12">
        <f t="shared" si="21"/>
        <v>7380960.2999999998</v>
      </c>
      <c r="W84" s="27">
        <f t="shared" si="27"/>
        <v>7921.3</v>
      </c>
      <c r="X84" s="46"/>
      <c r="Y84" s="34">
        <f t="shared" si="22"/>
        <v>7637.1915300000019</v>
      </c>
      <c r="Z84" s="38">
        <f t="shared" si="23"/>
        <v>5216.7415300000021</v>
      </c>
      <c r="AA84" s="34">
        <f t="shared" si="24"/>
        <v>110294.66217600001</v>
      </c>
      <c r="AB84" s="38">
        <f t="shared" si="25"/>
        <v>82311.842176000006</v>
      </c>
    </row>
    <row r="85" spans="1:29" x14ac:dyDescent="0.25">
      <c r="A85" s="18">
        <v>80</v>
      </c>
      <c r="B85" s="15" t="s">
        <v>92</v>
      </c>
      <c r="C85" s="30">
        <v>35000000</v>
      </c>
      <c r="D85" s="8">
        <f t="shared" si="26"/>
        <v>8</v>
      </c>
      <c r="E85" s="8">
        <v>1</v>
      </c>
      <c r="F85" s="8">
        <v>7</v>
      </c>
      <c r="G85" s="9">
        <v>28732.85</v>
      </c>
      <c r="H85" s="9">
        <f t="shared" si="16"/>
        <v>29882.164000000001</v>
      </c>
      <c r="I85" s="48">
        <v>1</v>
      </c>
      <c r="J85" s="9">
        <f t="shared" si="17"/>
        <v>28732.85</v>
      </c>
      <c r="K85" s="9">
        <f t="shared" si="15"/>
        <v>29882.164000000001</v>
      </c>
      <c r="L85" s="6">
        <v>0</v>
      </c>
      <c r="M85" s="12">
        <f t="shared" si="18"/>
        <v>237908</v>
      </c>
      <c r="N85" s="5">
        <v>18</v>
      </c>
      <c r="O85" s="5">
        <v>19</v>
      </c>
      <c r="P85" s="9">
        <v>12314.07</v>
      </c>
      <c r="Q85" s="9">
        <f t="shared" si="19"/>
        <v>12806.632799999999</v>
      </c>
      <c r="R85" s="48">
        <v>1</v>
      </c>
      <c r="S85" s="9">
        <f t="shared" si="20"/>
        <v>12314.07</v>
      </c>
      <c r="T85" s="9">
        <f t="shared" si="28"/>
        <v>12806.632799999999</v>
      </c>
      <c r="U85" s="6">
        <v>2466.3000000000002</v>
      </c>
      <c r="V85" s="12">
        <f t="shared" si="21"/>
        <v>2913019.9</v>
      </c>
      <c r="W85" s="27">
        <f t="shared" si="27"/>
        <v>3150.9</v>
      </c>
      <c r="X85" s="46"/>
      <c r="Y85" s="34">
        <f t="shared" si="22"/>
        <v>2706.6494700000003</v>
      </c>
      <c r="Z85" s="38">
        <f t="shared" si="23"/>
        <v>2706.6494700000003</v>
      </c>
      <c r="AA85" s="34">
        <f t="shared" si="24"/>
        <v>43658.303778000001</v>
      </c>
      <c r="AB85" s="38">
        <f t="shared" si="25"/>
        <v>41192.003777999998</v>
      </c>
    </row>
    <row r="86" spans="1:29" ht="25.5" x14ac:dyDescent="0.25">
      <c r="A86" s="18">
        <v>81</v>
      </c>
      <c r="B86" s="47" t="s">
        <v>83</v>
      </c>
      <c r="C86" s="30">
        <v>99000000</v>
      </c>
      <c r="D86" s="8">
        <f t="shared" si="26"/>
        <v>7</v>
      </c>
      <c r="E86" s="8">
        <v>3</v>
      </c>
      <c r="F86" s="8">
        <v>4</v>
      </c>
      <c r="G86" s="9">
        <v>28732.85</v>
      </c>
      <c r="H86" s="9">
        <f t="shared" si="16"/>
        <v>29882.164000000001</v>
      </c>
      <c r="I86" s="48">
        <v>1.27</v>
      </c>
      <c r="J86" s="9">
        <f t="shared" si="17"/>
        <v>36490.719499999999</v>
      </c>
      <c r="K86" s="9">
        <f t="shared" si="15"/>
        <v>37950.348279999998</v>
      </c>
      <c r="L86" s="6">
        <v>0</v>
      </c>
      <c r="M86" s="12">
        <f t="shared" si="18"/>
        <v>261273.60000000001</v>
      </c>
      <c r="N86" s="5">
        <v>13</v>
      </c>
      <c r="O86" s="5">
        <v>14</v>
      </c>
      <c r="P86" s="9">
        <v>12314.07</v>
      </c>
      <c r="Q86" s="9">
        <f t="shared" si="19"/>
        <v>12806.632799999999</v>
      </c>
      <c r="R86" s="48">
        <v>1.27</v>
      </c>
      <c r="S86" s="9">
        <f t="shared" si="20"/>
        <v>15638.868899999999</v>
      </c>
      <c r="T86" s="9">
        <f t="shared" si="28"/>
        <v>16264.423655999999</v>
      </c>
      <c r="U86" s="6">
        <v>0</v>
      </c>
      <c r="V86" s="12">
        <f t="shared" si="21"/>
        <v>2723665.4</v>
      </c>
      <c r="W86" s="27">
        <f t="shared" si="27"/>
        <v>2984.9</v>
      </c>
      <c r="X86" s="46"/>
      <c r="Y86" s="34">
        <f t="shared" si="22"/>
        <v>1846.0731467999999</v>
      </c>
      <c r="Z86" s="38">
        <f t="shared" si="23"/>
        <v>1846.0731467999999</v>
      </c>
      <c r="AA86" s="34">
        <f t="shared" si="24"/>
        <v>40854.981114359995</v>
      </c>
      <c r="AB86" s="38">
        <f t="shared" si="25"/>
        <v>40854.981114359995</v>
      </c>
    </row>
    <row r="87" spans="1:29" x14ac:dyDescent="0.25">
      <c r="A87" s="18">
        <v>82</v>
      </c>
      <c r="B87" s="47" t="s">
        <v>34</v>
      </c>
      <c r="C87" s="30">
        <v>11800000</v>
      </c>
      <c r="D87" s="8">
        <f t="shared" si="26"/>
        <v>2</v>
      </c>
      <c r="E87" s="8">
        <v>1</v>
      </c>
      <c r="F87" s="8">
        <v>1</v>
      </c>
      <c r="G87" s="9">
        <v>28732.85</v>
      </c>
      <c r="H87" s="9">
        <f t="shared" si="16"/>
        <v>29882.164000000001</v>
      </c>
      <c r="I87" s="48">
        <v>1.5</v>
      </c>
      <c r="J87" s="9">
        <f t="shared" si="17"/>
        <v>43099.274999999994</v>
      </c>
      <c r="K87" s="9">
        <f t="shared" si="15"/>
        <v>44823.245999999999</v>
      </c>
      <c r="L87" s="6">
        <v>241.37</v>
      </c>
      <c r="M87" s="12">
        <f t="shared" si="18"/>
        <v>88163.9</v>
      </c>
      <c r="N87" s="5">
        <v>2</v>
      </c>
      <c r="O87" s="5">
        <v>3</v>
      </c>
      <c r="P87" s="9">
        <v>12314.07</v>
      </c>
      <c r="Q87" s="9">
        <f t="shared" si="19"/>
        <v>12806.632799999999</v>
      </c>
      <c r="R87" s="48">
        <v>1.5</v>
      </c>
      <c r="S87" s="9">
        <f t="shared" si="20"/>
        <v>18471.105</v>
      </c>
      <c r="T87" s="9">
        <f t="shared" si="28"/>
        <v>19209.949199999999</v>
      </c>
      <c r="U87" s="6">
        <v>1591.28</v>
      </c>
      <c r="V87" s="12">
        <f t="shared" si="21"/>
        <v>690932.9</v>
      </c>
      <c r="W87" s="27">
        <f t="shared" si="27"/>
        <v>779.1</v>
      </c>
      <c r="X87" s="46"/>
      <c r="Y87" s="34">
        <f t="shared" si="22"/>
        <v>241.37094000000002</v>
      </c>
      <c r="Z87" s="38">
        <f t="shared" si="23"/>
        <v>9.4000000001415174E-4</v>
      </c>
      <c r="AA87" s="34">
        <f t="shared" si="24"/>
        <v>10340.124578999999</v>
      </c>
      <c r="AB87" s="38">
        <f t="shared" si="25"/>
        <v>8748.8445789999987</v>
      </c>
    </row>
    <row r="88" spans="1:29" ht="25.5" x14ac:dyDescent="0.25">
      <c r="A88" s="18">
        <v>83</v>
      </c>
      <c r="B88" s="47" t="s">
        <v>62</v>
      </c>
      <c r="C88" s="30">
        <v>71800000</v>
      </c>
      <c r="D88" s="8">
        <f t="shared" si="26"/>
        <v>29</v>
      </c>
      <c r="E88" s="8">
        <v>1</v>
      </c>
      <c r="F88" s="8">
        <v>28</v>
      </c>
      <c r="G88" s="9">
        <v>28732.85</v>
      </c>
      <c r="H88" s="9">
        <f t="shared" si="16"/>
        <v>29882.164000000001</v>
      </c>
      <c r="I88" s="48">
        <v>1.5</v>
      </c>
      <c r="J88" s="9">
        <f t="shared" si="17"/>
        <v>43099.274999999994</v>
      </c>
      <c r="K88" s="9">
        <f t="shared" si="15"/>
        <v>44823.245999999999</v>
      </c>
      <c r="L88" s="6">
        <v>10000</v>
      </c>
      <c r="M88" s="12">
        <f t="shared" si="18"/>
        <v>1308150.2</v>
      </c>
      <c r="N88" s="5">
        <v>45</v>
      </c>
      <c r="O88" s="5">
        <v>46</v>
      </c>
      <c r="P88" s="9">
        <v>12314.07</v>
      </c>
      <c r="Q88" s="9">
        <f t="shared" si="19"/>
        <v>12806.632799999999</v>
      </c>
      <c r="R88" s="48">
        <v>1.5</v>
      </c>
      <c r="S88" s="9">
        <f t="shared" si="20"/>
        <v>18471.105</v>
      </c>
      <c r="T88" s="9">
        <f t="shared" si="28"/>
        <v>19209.949199999999</v>
      </c>
      <c r="U88" s="6">
        <v>10000</v>
      </c>
      <c r="V88" s="12">
        <f t="shared" si="21"/>
        <v>10579905.1</v>
      </c>
      <c r="W88" s="27">
        <f t="shared" si="27"/>
        <v>11888.1</v>
      </c>
      <c r="X88" s="46"/>
      <c r="Y88" s="34">
        <f t="shared" si="22"/>
        <v>18394.78557</v>
      </c>
      <c r="Z88" s="38">
        <f t="shared" si="23"/>
        <v>8394.78557</v>
      </c>
      <c r="AA88" s="34">
        <f t="shared" si="24"/>
        <v>158548.57687799999</v>
      </c>
      <c r="AB88" s="38">
        <f t="shared" si="25"/>
        <v>148548.57687799999</v>
      </c>
    </row>
    <row r="89" spans="1:29" x14ac:dyDescent="0.25">
      <c r="A89" s="18">
        <v>84</v>
      </c>
      <c r="B89" s="47" t="s">
        <v>84</v>
      </c>
      <c r="C89" s="30">
        <v>77000000</v>
      </c>
      <c r="D89" s="8">
        <f t="shared" si="26"/>
        <v>1</v>
      </c>
      <c r="E89" s="8">
        <v>0</v>
      </c>
      <c r="F89" s="8">
        <v>1</v>
      </c>
      <c r="G89" s="9">
        <v>28732.85</v>
      </c>
      <c r="H89" s="9">
        <f t="shared" si="16"/>
        <v>29882.164000000001</v>
      </c>
      <c r="I89" s="48">
        <v>2</v>
      </c>
      <c r="J89" s="9">
        <f t="shared" si="17"/>
        <v>57465.7</v>
      </c>
      <c r="K89" s="9">
        <f t="shared" si="15"/>
        <v>59764.328000000001</v>
      </c>
      <c r="L89" s="6">
        <v>298.82</v>
      </c>
      <c r="M89" s="12">
        <f t="shared" si="18"/>
        <v>60063.1</v>
      </c>
      <c r="N89" s="5">
        <v>1</v>
      </c>
      <c r="O89" s="5">
        <v>1</v>
      </c>
      <c r="P89" s="9">
        <v>12314.07</v>
      </c>
      <c r="Q89" s="9">
        <f t="shared" si="19"/>
        <v>12806.632799999999</v>
      </c>
      <c r="R89" s="48">
        <v>2</v>
      </c>
      <c r="S89" s="9">
        <f t="shared" si="20"/>
        <v>24628.14</v>
      </c>
      <c r="T89" s="9">
        <f t="shared" si="28"/>
        <v>25613.265599999999</v>
      </c>
      <c r="U89" s="6">
        <v>128.07</v>
      </c>
      <c r="V89" s="12">
        <f t="shared" si="21"/>
        <v>306502.09999999998</v>
      </c>
      <c r="W89" s="27">
        <f t="shared" si="27"/>
        <v>366.6</v>
      </c>
      <c r="X89" s="46"/>
      <c r="Y89" s="34">
        <f t="shared" si="22"/>
        <v>465.47217000000006</v>
      </c>
      <c r="Z89" s="38">
        <f t="shared" si="23"/>
        <v>166.65217000000007</v>
      </c>
      <c r="AA89" s="34">
        <f t="shared" si="24"/>
        <v>4595.6109240000005</v>
      </c>
      <c r="AB89" s="38">
        <f t="shared" si="25"/>
        <v>4467.5409240000008</v>
      </c>
    </row>
    <row r="90" spans="1:29" ht="25.5" x14ac:dyDescent="0.25">
      <c r="A90" s="18">
        <v>85</v>
      </c>
      <c r="B90" s="47" t="s">
        <v>63</v>
      </c>
      <c r="C90" s="30">
        <v>71900000</v>
      </c>
      <c r="D90" s="8">
        <f t="shared" si="26"/>
        <v>14</v>
      </c>
      <c r="E90" s="8">
        <v>1</v>
      </c>
      <c r="F90" s="8">
        <v>13</v>
      </c>
      <c r="G90" s="9">
        <v>28732.85</v>
      </c>
      <c r="H90" s="9">
        <f t="shared" si="16"/>
        <v>29882.164000000001</v>
      </c>
      <c r="I90" s="48">
        <v>1.5</v>
      </c>
      <c r="J90" s="9">
        <f t="shared" si="17"/>
        <v>43099.274999999994</v>
      </c>
      <c r="K90" s="9">
        <f t="shared" si="15"/>
        <v>44823.245999999999</v>
      </c>
      <c r="L90" s="6">
        <v>0</v>
      </c>
      <c r="M90" s="12">
        <f t="shared" si="18"/>
        <v>625801.5</v>
      </c>
      <c r="N90" s="5">
        <v>15</v>
      </c>
      <c r="O90" s="5">
        <v>16</v>
      </c>
      <c r="P90" s="9">
        <v>12314.07</v>
      </c>
      <c r="Q90" s="9">
        <f t="shared" si="19"/>
        <v>12806.632799999999</v>
      </c>
      <c r="R90" s="48">
        <v>1.5</v>
      </c>
      <c r="S90" s="9">
        <f t="shared" si="20"/>
        <v>18471.105</v>
      </c>
      <c r="T90" s="9">
        <f t="shared" si="28"/>
        <v>19209.949199999999</v>
      </c>
      <c r="U90" s="6">
        <v>35958.71</v>
      </c>
      <c r="V90" s="12">
        <f t="shared" si="21"/>
        <v>3712447.4</v>
      </c>
      <c r="W90" s="27">
        <f t="shared" si="27"/>
        <v>4338.2</v>
      </c>
      <c r="X90" s="46"/>
      <c r="Y90" s="34">
        <f t="shared" si="22"/>
        <v>8309.5552200000002</v>
      </c>
      <c r="Z90" s="38">
        <f t="shared" si="23"/>
        <v>8309.5552200000002</v>
      </c>
      <c r="AA90" s="34">
        <f t="shared" si="24"/>
        <v>55147.331088000006</v>
      </c>
      <c r="AB90" s="38">
        <f t="shared" si="25"/>
        <v>19188.621088000007</v>
      </c>
    </row>
    <row r="91" spans="1:29" x14ac:dyDescent="0.25">
      <c r="A91" s="18">
        <v>86</v>
      </c>
      <c r="B91" s="4" t="s">
        <v>85</v>
      </c>
      <c r="C91" s="31"/>
      <c r="D91" s="5">
        <f t="shared" si="26"/>
        <v>0</v>
      </c>
      <c r="E91" s="5">
        <v>0</v>
      </c>
      <c r="F91" s="5">
        <v>0</v>
      </c>
      <c r="G91" s="6">
        <v>28732.85</v>
      </c>
      <c r="H91" s="9">
        <f t="shared" si="16"/>
        <v>29882.164000000001</v>
      </c>
      <c r="I91" s="7">
        <v>1.4</v>
      </c>
      <c r="J91" s="6">
        <f t="shared" si="17"/>
        <v>40225.99</v>
      </c>
      <c r="K91" s="6">
        <f t="shared" si="15"/>
        <v>41835.029600000002</v>
      </c>
      <c r="L91" s="6">
        <v>0</v>
      </c>
      <c r="M91" s="12">
        <f t="shared" si="18"/>
        <v>0</v>
      </c>
      <c r="N91" s="5">
        <v>1</v>
      </c>
      <c r="O91" s="5">
        <v>1</v>
      </c>
      <c r="P91" s="9">
        <v>12314.07</v>
      </c>
      <c r="Q91" s="9">
        <f t="shared" si="19"/>
        <v>12806.632799999999</v>
      </c>
      <c r="R91" s="48">
        <v>1.4</v>
      </c>
      <c r="S91" s="9">
        <f t="shared" si="20"/>
        <v>17239.697999999997</v>
      </c>
      <c r="T91" s="9">
        <f t="shared" si="28"/>
        <v>17929.285919999998</v>
      </c>
      <c r="U91" s="6">
        <v>0</v>
      </c>
      <c r="V91" s="12">
        <f t="shared" si="21"/>
        <v>214461.8</v>
      </c>
      <c r="W91" s="27">
        <f t="shared" si="27"/>
        <v>214.5</v>
      </c>
      <c r="X91" s="46"/>
      <c r="Y91" s="34">
        <f t="shared" si="22"/>
        <v>-430.99274999999994</v>
      </c>
      <c r="Z91" s="38">
        <f t="shared" si="23"/>
        <v>-430.99274999999994</v>
      </c>
      <c r="AA91" s="34">
        <f t="shared" si="24"/>
        <v>3216.9276467999998</v>
      </c>
      <c r="AB91" s="38">
        <f t="shared" si="25"/>
        <v>3216.9276467999998</v>
      </c>
    </row>
    <row r="92" spans="1:29" x14ac:dyDescent="0.25">
      <c r="A92" s="3"/>
      <c r="B92" s="16" t="s">
        <v>93</v>
      </c>
      <c r="C92" s="16"/>
      <c r="D92" s="5"/>
      <c r="E92" s="5"/>
      <c r="F92" s="5"/>
      <c r="G92" s="6"/>
      <c r="H92" s="9"/>
      <c r="I92" s="7"/>
      <c r="J92" s="7"/>
      <c r="K92" s="6"/>
      <c r="L92" s="6"/>
      <c r="M92" s="12"/>
      <c r="N92" s="5"/>
      <c r="O92" s="5"/>
      <c r="P92" s="6"/>
      <c r="Q92" s="6"/>
      <c r="R92" s="7"/>
      <c r="S92" s="7"/>
      <c r="T92" s="6"/>
      <c r="U92" s="6"/>
      <c r="V92" s="12"/>
      <c r="W92" s="19">
        <v>41464</v>
      </c>
      <c r="X92" s="40"/>
      <c r="Y92" s="36"/>
      <c r="Z92" s="36"/>
      <c r="AA92" s="36"/>
    </row>
    <row r="93" spans="1:29" s="10" customFormat="1" x14ac:dyDescent="0.25">
      <c r="Y93" s="35"/>
      <c r="Z93" s="35"/>
      <c r="AA93" s="35"/>
      <c r="AB93" s="35"/>
      <c r="AC93" s="35"/>
    </row>
    <row r="94" spans="1:29" s="10" customFormat="1" x14ac:dyDescent="0.25">
      <c r="Y94" s="35"/>
      <c r="Z94" s="35"/>
      <c r="AA94" s="35"/>
      <c r="AB94" s="35"/>
      <c r="AC94" s="35"/>
    </row>
    <row r="95" spans="1:29" s="10" customFormat="1" x14ac:dyDescent="0.25">
      <c r="Y95" s="35"/>
      <c r="Z95" s="35"/>
      <c r="AA95" s="35"/>
      <c r="AB95" s="35"/>
      <c r="AC95" s="35"/>
    </row>
    <row r="96" spans="1:29" s="10" customFormat="1" x14ac:dyDescent="0.25">
      <c r="W96" s="51"/>
      <c r="Y96" s="35"/>
      <c r="Z96" s="35"/>
      <c r="AA96" s="35"/>
      <c r="AB96" s="35"/>
      <c r="AC96" s="35"/>
    </row>
    <row r="97" spans="25:29" s="10" customFormat="1" x14ac:dyDescent="0.25">
      <c r="Y97" s="35"/>
      <c r="Z97" s="35"/>
      <c r="AA97" s="35"/>
      <c r="AB97" s="35"/>
      <c r="AC97" s="35"/>
    </row>
    <row r="98" spans="25:29" s="10" customFormat="1" x14ac:dyDescent="0.25">
      <c r="Y98" s="35"/>
      <c r="Z98" s="35"/>
      <c r="AA98" s="35"/>
      <c r="AB98" s="35"/>
      <c r="AC98" s="35"/>
    </row>
    <row r="99" spans="25:29" s="10" customFormat="1" x14ac:dyDescent="0.25">
      <c r="Y99" s="35"/>
      <c r="Z99" s="35"/>
      <c r="AA99" s="35"/>
      <c r="AB99" s="35"/>
      <c r="AC99" s="35"/>
    </row>
    <row r="100" spans="25:29" s="10" customFormat="1" x14ac:dyDescent="0.25">
      <c r="Y100" s="35"/>
      <c r="Z100" s="35"/>
      <c r="AA100" s="35"/>
      <c r="AB100" s="35"/>
      <c r="AC100" s="35"/>
    </row>
    <row r="101" spans="25:29" s="10" customFormat="1" x14ac:dyDescent="0.25">
      <c r="Y101" s="35"/>
      <c r="Z101" s="35"/>
      <c r="AA101" s="35"/>
      <c r="AB101" s="35"/>
      <c r="AC101" s="35"/>
    </row>
    <row r="102" spans="25:29" s="10" customFormat="1" x14ac:dyDescent="0.25">
      <c r="Y102" s="35"/>
      <c r="Z102" s="35"/>
      <c r="AA102" s="35"/>
      <c r="AB102" s="35"/>
      <c r="AC102" s="35"/>
    </row>
    <row r="103" spans="25:29" s="10" customFormat="1" x14ac:dyDescent="0.25">
      <c r="Y103" s="35"/>
      <c r="Z103" s="35"/>
      <c r="AA103" s="35"/>
      <c r="AB103" s="35"/>
      <c r="AC103" s="35"/>
    </row>
    <row r="104" spans="25:29" s="10" customFormat="1" x14ac:dyDescent="0.25">
      <c r="Y104" s="35"/>
      <c r="Z104" s="35"/>
      <c r="AA104" s="35"/>
      <c r="AB104" s="35"/>
      <c r="AC104" s="35"/>
    </row>
    <row r="105" spans="25:29" s="10" customFormat="1" x14ac:dyDescent="0.25">
      <c r="Y105" s="35"/>
      <c r="Z105" s="35"/>
      <c r="AA105" s="35"/>
      <c r="AB105" s="35"/>
      <c r="AC105" s="35"/>
    </row>
    <row r="106" spans="25:29" s="10" customFormat="1" x14ac:dyDescent="0.25">
      <c r="Y106" s="35"/>
      <c r="Z106" s="35"/>
      <c r="AA106" s="35"/>
      <c r="AB106" s="35"/>
      <c r="AC106" s="35"/>
    </row>
    <row r="107" spans="25:29" s="10" customFormat="1" x14ac:dyDescent="0.25">
      <c r="Y107" s="35"/>
      <c r="Z107" s="35"/>
      <c r="AA107" s="35"/>
      <c r="AB107" s="35"/>
      <c r="AC107" s="35"/>
    </row>
    <row r="108" spans="25:29" s="10" customFormat="1" x14ac:dyDescent="0.25">
      <c r="Y108" s="35"/>
      <c r="Z108" s="35"/>
      <c r="AA108" s="35"/>
      <c r="AB108" s="35"/>
      <c r="AC108" s="35"/>
    </row>
    <row r="109" spans="25:29" s="10" customFormat="1" x14ac:dyDescent="0.25">
      <c r="Y109" s="35"/>
      <c r="Z109" s="35"/>
      <c r="AA109" s="35"/>
      <c r="AB109" s="35"/>
      <c r="AC109" s="35"/>
    </row>
    <row r="110" spans="25:29" s="10" customFormat="1" x14ac:dyDescent="0.25">
      <c r="Y110" s="35"/>
      <c r="Z110" s="35"/>
      <c r="AA110" s="35"/>
      <c r="AB110" s="35"/>
      <c r="AC110" s="35"/>
    </row>
    <row r="111" spans="25:29" s="10" customFormat="1" x14ac:dyDescent="0.25">
      <c r="Y111" s="35"/>
      <c r="Z111" s="35"/>
      <c r="AA111" s="35"/>
      <c r="AB111" s="35"/>
      <c r="AC111" s="35"/>
    </row>
    <row r="112" spans="25:29" s="10" customFormat="1" x14ac:dyDescent="0.25">
      <c r="Y112" s="35"/>
      <c r="Z112" s="35"/>
      <c r="AA112" s="35"/>
      <c r="AB112" s="35"/>
      <c r="AC112" s="35"/>
    </row>
    <row r="113" spans="25:29" s="10" customFormat="1" x14ac:dyDescent="0.25">
      <c r="Y113" s="35"/>
      <c r="Z113" s="35"/>
      <c r="AA113" s="35"/>
      <c r="AB113" s="35"/>
      <c r="AC113" s="35"/>
    </row>
    <row r="114" spans="25:29" s="10" customFormat="1" x14ac:dyDescent="0.25">
      <c r="Y114" s="35"/>
      <c r="Z114" s="35"/>
      <c r="AA114" s="35"/>
      <c r="AB114" s="35"/>
      <c r="AC114" s="35"/>
    </row>
    <row r="115" spans="25:29" s="10" customFormat="1" x14ac:dyDescent="0.25">
      <c r="Y115" s="35"/>
      <c r="Z115" s="35"/>
      <c r="AA115" s="35"/>
      <c r="AB115" s="35"/>
      <c r="AC115" s="35"/>
    </row>
    <row r="116" spans="25:29" s="10" customFormat="1" x14ac:dyDescent="0.25">
      <c r="Y116" s="35"/>
      <c r="Z116" s="35"/>
      <c r="AA116" s="35"/>
      <c r="AB116" s="35"/>
      <c r="AC116" s="35"/>
    </row>
    <row r="117" spans="25:29" s="10" customFormat="1" x14ac:dyDescent="0.25">
      <c r="Y117" s="35"/>
      <c r="Z117" s="35"/>
      <c r="AA117" s="35"/>
      <c r="AB117" s="35"/>
      <c r="AC117" s="35"/>
    </row>
    <row r="118" spans="25:29" s="10" customFormat="1" x14ac:dyDescent="0.25">
      <c r="Y118" s="35"/>
      <c r="Z118" s="35"/>
      <c r="AA118" s="35"/>
      <c r="AB118" s="35"/>
      <c r="AC118" s="35"/>
    </row>
    <row r="119" spans="25:29" s="10" customFormat="1" x14ac:dyDescent="0.25">
      <c r="Y119" s="35"/>
      <c r="Z119" s="35"/>
      <c r="AA119" s="35"/>
      <c r="AB119" s="35"/>
      <c r="AC119" s="35"/>
    </row>
    <row r="120" spans="25:29" s="10" customFormat="1" x14ac:dyDescent="0.25">
      <c r="Y120" s="35"/>
      <c r="Z120" s="35"/>
      <c r="AA120" s="35"/>
      <c r="AB120" s="35"/>
      <c r="AC120" s="35"/>
    </row>
    <row r="121" spans="25:29" s="10" customFormat="1" x14ac:dyDescent="0.25">
      <c r="Y121" s="35"/>
      <c r="Z121" s="35"/>
      <c r="AA121" s="35"/>
      <c r="AB121" s="35"/>
      <c r="AC121" s="35"/>
    </row>
    <row r="122" spans="25:29" s="10" customFormat="1" x14ac:dyDescent="0.25">
      <c r="Y122" s="35"/>
      <c r="Z122" s="35"/>
      <c r="AA122" s="35"/>
      <c r="AB122" s="35"/>
      <c r="AC122" s="35"/>
    </row>
    <row r="123" spans="25:29" s="10" customFormat="1" x14ac:dyDescent="0.25">
      <c r="Y123" s="35"/>
      <c r="Z123" s="35"/>
      <c r="AA123" s="35"/>
      <c r="AB123" s="35"/>
      <c r="AC123" s="35"/>
    </row>
    <row r="124" spans="25:29" s="10" customFormat="1" x14ac:dyDescent="0.25">
      <c r="Y124" s="35"/>
      <c r="Z124" s="35"/>
      <c r="AA124" s="35"/>
      <c r="AB124" s="35"/>
      <c r="AC124" s="35"/>
    </row>
    <row r="125" spans="25:29" s="10" customFormat="1" x14ac:dyDescent="0.25">
      <c r="Y125" s="35"/>
      <c r="Z125" s="35"/>
      <c r="AA125" s="35"/>
      <c r="AB125" s="35"/>
      <c r="AC125" s="35"/>
    </row>
    <row r="126" spans="25:29" s="10" customFormat="1" x14ac:dyDescent="0.25">
      <c r="Y126" s="35"/>
      <c r="Z126" s="35"/>
      <c r="AA126" s="35"/>
      <c r="AB126" s="35"/>
      <c r="AC126" s="35"/>
    </row>
    <row r="127" spans="25:29" s="10" customFormat="1" x14ac:dyDescent="0.25">
      <c r="Y127" s="35"/>
      <c r="Z127" s="35"/>
      <c r="AA127" s="35"/>
      <c r="AB127" s="35"/>
      <c r="AC127" s="35"/>
    </row>
    <row r="128" spans="25:29" s="10" customFormat="1" x14ac:dyDescent="0.25">
      <c r="Y128" s="35"/>
      <c r="Z128" s="35"/>
      <c r="AA128" s="35"/>
      <c r="AB128" s="35"/>
      <c r="AC128" s="35"/>
    </row>
    <row r="129" spans="25:29" s="10" customFormat="1" x14ac:dyDescent="0.25">
      <c r="Y129" s="35"/>
      <c r="Z129" s="35"/>
      <c r="AA129" s="35"/>
      <c r="AB129" s="35"/>
      <c r="AC129" s="35"/>
    </row>
    <row r="130" spans="25:29" s="10" customFormat="1" x14ac:dyDescent="0.25">
      <c r="Y130" s="35"/>
      <c r="Z130" s="35"/>
      <c r="AA130" s="35"/>
      <c r="AB130" s="35"/>
      <c r="AC130" s="35"/>
    </row>
    <row r="131" spans="25:29" s="10" customFormat="1" x14ac:dyDescent="0.25">
      <c r="Y131" s="35"/>
      <c r="Z131" s="35"/>
      <c r="AA131" s="35"/>
      <c r="AB131" s="35"/>
      <c r="AC131" s="35"/>
    </row>
    <row r="132" spans="25:29" s="10" customFormat="1" x14ac:dyDescent="0.25">
      <c r="Y132" s="35"/>
      <c r="Z132" s="35"/>
      <c r="AA132" s="35"/>
      <c r="AB132" s="35"/>
      <c r="AC132" s="35"/>
    </row>
    <row r="133" spans="25:29" s="10" customFormat="1" x14ac:dyDescent="0.25">
      <c r="Y133" s="35"/>
      <c r="Z133" s="35"/>
      <c r="AA133" s="35"/>
      <c r="AB133" s="35"/>
      <c r="AC133" s="35"/>
    </row>
    <row r="134" spans="25:29" s="10" customFormat="1" x14ac:dyDescent="0.25">
      <c r="Y134" s="35"/>
      <c r="Z134" s="35"/>
      <c r="AA134" s="35"/>
      <c r="AB134" s="35"/>
      <c r="AC134" s="35"/>
    </row>
    <row r="135" spans="25:29" s="10" customFormat="1" x14ac:dyDescent="0.25">
      <c r="Y135" s="35"/>
      <c r="Z135" s="35"/>
      <c r="AA135" s="35"/>
      <c r="AB135" s="35"/>
      <c r="AC135" s="35"/>
    </row>
    <row r="136" spans="25:29" s="10" customFormat="1" x14ac:dyDescent="0.25">
      <c r="Y136" s="35"/>
      <c r="Z136" s="35"/>
      <c r="AA136" s="35"/>
      <c r="AB136" s="35"/>
      <c r="AC136" s="35"/>
    </row>
    <row r="137" spans="25:29" s="10" customFormat="1" x14ac:dyDescent="0.25">
      <c r="Y137" s="35"/>
      <c r="Z137" s="35"/>
      <c r="AA137" s="35"/>
      <c r="AB137" s="35"/>
      <c r="AC137" s="35"/>
    </row>
    <row r="138" spans="25:29" s="10" customFormat="1" x14ac:dyDescent="0.25">
      <c r="Y138" s="35"/>
      <c r="Z138" s="35"/>
      <c r="AA138" s="35"/>
      <c r="AB138" s="35"/>
      <c r="AC138" s="35"/>
    </row>
    <row r="139" spans="25:29" s="10" customFormat="1" x14ac:dyDescent="0.25">
      <c r="Y139" s="35"/>
      <c r="Z139" s="35"/>
      <c r="AA139" s="35"/>
      <c r="AB139" s="35"/>
      <c r="AC139" s="35"/>
    </row>
    <row r="140" spans="25:29" s="10" customFormat="1" x14ac:dyDescent="0.25">
      <c r="Y140" s="35"/>
      <c r="Z140" s="35"/>
      <c r="AA140" s="35"/>
      <c r="AB140" s="35"/>
      <c r="AC140" s="35"/>
    </row>
    <row r="141" spans="25:29" s="10" customFormat="1" x14ac:dyDescent="0.25">
      <c r="Y141" s="35"/>
      <c r="Z141" s="35"/>
      <c r="AA141" s="35"/>
      <c r="AB141" s="35"/>
      <c r="AC141" s="35"/>
    </row>
    <row r="142" spans="25:29" s="10" customFormat="1" x14ac:dyDescent="0.25">
      <c r="Y142" s="35"/>
      <c r="Z142" s="35"/>
      <c r="AA142" s="35"/>
      <c r="AB142" s="35"/>
      <c r="AC142" s="35"/>
    </row>
    <row r="143" spans="25:29" s="10" customFormat="1" x14ac:dyDescent="0.25">
      <c r="Y143" s="35"/>
      <c r="Z143" s="35"/>
      <c r="AA143" s="35"/>
      <c r="AB143" s="35"/>
      <c r="AC143" s="35"/>
    </row>
    <row r="144" spans="25:29" s="10" customFormat="1" x14ac:dyDescent="0.25">
      <c r="Y144" s="35"/>
      <c r="Z144" s="35"/>
      <c r="AA144" s="35"/>
      <c r="AB144" s="35"/>
      <c r="AC144" s="35"/>
    </row>
    <row r="145" spans="25:29" s="10" customFormat="1" x14ac:dyDescent="0.25">
      <c r="Y145" s="35"/>
      <c r="Z145" s="35"/>
      <c r="AA145" s="35"/>
      <c r="AB145" s="35"/>
      <c r="AC145" s="35"/>
    </row>
    <row r="146" spans="25:29" s="10" customFormat="1" x14ac:dyDescent="0.25">
      <c r="Y146" s="35"/>
      <c r="Z146" s="35"/>
      <c r="AA146" s="35"/>
      <c r="AB146" s="35"/>
      <c r="AC146" s="35"/>
    </row>
    <row r="147" spans="25:29" s="10" customFormat="1" x14ac:dyDescent="0.25">
      <c r="Y147" s="35"/>
      <c r="Z147" s="35"/>
      <c r="AA147" s="35"/>
      <c r="AB147" s="35"/>
      <c r="AC147" s="35"/>
    </row>
    <row r="148" spans="25:29" s="10" customFormat="1" x14ac:dyDescent="0.25">
      <c r="Y148" s="35"/>
      <c r="Z148" s="35"/>
      <c r="AA148" s="35"/>
      <c r="AB148" s="35"/>
      <c r="AC148" s="35"/>
    </row>
    <row r="149" spans="25:29" s="10" customFormat="1" x14ac:dyDescent="0.25">
      <c r="Y149" s="35"/>
      <c r="Z149" s="35"/>
      <c r="AA149" s="35"/>
      <c r="AB149" s="35"/>
      <c r="AC149" s="35"/>
    </row>
    <row r="150" spans="25:29" s="10" customFormat="1" x14ac:dyDescent="0.25">
      <c r="Y150" s="35"/>
      <c r="Z150" s="35"/>
      <c r="AA150" s="35"/>
      <c r="AB150" s="35"/>
      <c r="AC150" s="35"/>
    </row>
    <row r="151" spans="25:29" s="10" customFormat="1" x14ac:dyDescent="0.25">
      <c r="Y151" s="35"/>
      <c r="Z151" s="35"/>
      <c r="AA151" s="35"/>
      <c r="AB151" s="35"/>
      <c r="AC151" s="35"/>
    </row>
    <row r="152" spans="25:29" s="10" customFormat="1" x14ac:dyDescent="0.25">
      <c r="Y152" s="35"/>
      <c r="Z152" s="35"/>
      <c r="AA152" s="35"/>
      <c r="AB152" s="35"/>
      <c r="AC152" s="35"/>
    </row>
    <row r="153" spans="25:29" s="10" customFormat="1" x14ac:dyDescent="0.25">
      <c r="Y153" s="35"/>
      <c r="Z153" s="35"/>
      <c r="AA153" s="35"/>
      <c r="AB153" s="35"/>
      <c r="AC153" s="35"/>
    </row>
    <row r="154" spans="25:29" s="10" customFormat="1" x14ac:dyDescent="0.25">
      <c r="Y154" s="35"/>
      <c r="Z154" s="35"/>
      <c r="AA154" s="35"/>
      <c r="AB154" s="35"/>
      <c r="AC154" s="35"/>
    </row>
    <row r="155" spans="25:29" s="10" customFormat="1" x14ac:dyDescent="0.25">
      <c r="Y155" s="35"/>
      <c r="Z155" s="35"/>
      <c r="AA155" s="35"/>
      <c r="AB155" s="35"/>
      <c r="AC155" s="35"/>
    </row>
    <row r="156" spans="25:29" s="10" customFormat="1" x14ac:dyDescent="0.25">
      <c r="Y156" s="35"/>
      <c r="Z156" s="35"/>
      <c r="AA156" s="35"/>
      <c r="AB156" s="35"/>
      <c r="AC156" s="35"/>
    </row>
    <row r="157" spans="25:29" s="10" customFormat="1" x14ac:dyDescent="0.25">
      <c r="Y157" s="35"/>
      <c r="Z157" s="35"/>
      <c r="AA157" s="35"/>
      <c r="AB157" s="35"/>
      <c r="AC157" s="35"/>
    </row>
    <row r="158" spans="25:29" s="10" customFormat="1" x14ac:dyDescent="0.25">
      <c r="Y158" s="35"/>
      <c r="Z158" s="35"/>
      <c r="AA158" s="35"/>
      <c r="AB158" s="35"/>
      <c r="AC158" s="35"/>
    </row>
    <row r="159" spans="25:29" s="10" customFormat="1" x14ac:dyDescent="0.25">
      <c r="Y159" s="35"/>
      <c r="Z159" s="35"/>
      <c r="AA159" s="35"/>
      <c r="AB159" s="35"/>
      <c r="AC159" s="35"/>
    </row>
    <row r="160" spans="25:29" s="10" customFormat="1" x14ac:dyDescent="0.25">
      <c r="Y160" s="35"/>
      <c r="Z160" s="35"/>
      <c r="AA160" s="35"/>
      <c r="AB160" s="35"/>
      <c r="AC160" s="35"/>
    </row>
    <row r="161" spans="25:29" s="10" customFormat="1" x14ac:dyDescent="0.25">
      <c r="Y161" s="35"/>
      <c r="Z161" s="35"/>
      <c r="AA161" s="35"/>
      <c r="AB161" s="35"/>
      <c r="AC161" s="35"/>
    </row>
    <row r="162" spans="25:29" s="10" customFormat="1" x14ac:dyDescent="0.25">
      <c r="Y162" s="35"/>
      <c r="Z162" s="35"/>
      <c r="AA162" s="35"/>
      <c r="AB162" s="35"/>
      <c r="AC162" s="35"/>
    </row>
    <row r="163" spans="25:29" s="10" customFormat="1" x14ac:dyDescent="0.25">
      <c r="Y163" s="35"/>
      <c r="Z163" s="35"/>
      <c r="AA163" s="35"/>
      <c r="AB163" s="35"/>
      <c r="AC163" s="35"/>
    </row>
    <row r="164" spans="25:29" s="10" customFormat="1" x14ac:dyDescent="0.25">
      <c r="Y164" s="35"/>
      <c r="Z164" s="35"/>
      <c r="AA164" s="35"/>
      <c r="AB164" s="35"/>
      <c r="AC164" s="35"/>
    </row>
    <row r="165" spans="25:29" s="10" customFormat="1" x14ac:dyDescent="0.25">
      <c r="Y165" s="35"/>
      <c r="Z165" s="35"/>
      <c r="AA165" s="35"/>
      <c r="AB165" s="35"/>
      <c r="AC165" s="35"/>
    </row>
    <row r="166" spans="25:29" s="10" customFormat="1" x14ac:dyDescent="0.25">
      <c r="Y166" s="35"/>
      <c r="Z166" s="35"/>
      <c r="AA166" s="35"/>
      <c r="AB166" s="35"/>
      <c r="AC166" s="35"/>
    </row>
    <row r="167" spans="25:29" s="10" customFormat="1" x14ac:dyDescent="0.25">
      <c r="Y167" s="35"/>
      <c r="Z167" s="35"/>
      <c r="AA167" s="35"/>
      <c r="AB167" s="35"/>
      <c r="AC167" s="35"/>
    </row>
    <row r="168" spans="25:29" s="10" customFormat="1" x14ac:dyDescent="0.25">
      <c r="Y168" s="35"/>
      <c r="Z168" s="35"/>
      <c r="AA168" s="35"/>
      <c r="AB168" s="35"/>
      <c r="AC168" s="35"/>
    </row>
    <row r="169" spans="25:29" s="10" customFormat="1" x14ac:dyDescent="0.25">
      <c r="Y169" s="35"/>
      <c r="Z169" s="35"/>
      <c r="AA169" s="35"/>
      <c r="AB169" s="35"/>
      <c r="AC169" s="35"/>
    </row>
    <row r="170" spans="25:29" s="10" customFormat="1" x14ac:dyDescent="0.25">
      <c r="Y170" s="35"/>
      <c r="Z170" s="35"/>
      <c r="AA170" s="35"/>
      <c r="AB170" s="35"/>
      <c r="AC170" s="35"/>
    </row>
    <row r="171" spans="25:29" s="10" customFormat="1" x14ac:dyDescent="0.25">
      <c r="Y171" s="35"/>
      <c r="Z171" s="35"/>
      <c r="AA171" s="35"/>
      <c r="AB171" s="35"/>
      <c r="AC171" s="35"/>
    </row>
    <row r="172" spans="25:29" s="10" customFormat="1" x14ac:dyDescent="0.25">
      <c r="Y172" s="35"/>
      <c r="Z172" s="35"/>
      <c r="AA172" s="35"/>
      <c r="AB172" s="35"/>
      <c r="AC172" s="35"/>
    </row>
    <row r="173" spans="25:29" s="10" customFormat="1" x14ac:dyDescent="0.25">
      <c r="Y173" s="35"/>
      <c r="Z173" s="35"/>
      <c r="AA173" s="35"/>
      <c r="AB173" s="35"/>
      <c r="AC173" s="35"/>
    </row>
    <row r="174" spans="25:29" s="10" customFormat="1" x14ac:dyDescent="0.25">
      <c r="Y174" s="35"/>
      <c r="Z174" s="35"/>
      <c r="AA174" s="35"/>
      <c r="AB174" s="35"/>
      <c r="AC174" s="35"/>
    </row>
    <row r="175" spans="25:29" s="10" customFormat="1" x14ac:dyDescent="0.25">
      <c r="Y175" s="35"/>
      <c r="Z175" s="35"/>
      <c r="AA175" s="35"/>
      <c r="AB175" s="35"/>
      <c r="AC175" s="35"/>
    </row>
    <row r="176" spans="25:29" s="10" customFormat="1" x14ac:dyDescent="0.25">
      <c r="Y176" s="35"/>
      <c r="Z176" s="35"/>
      <c r="AA176" s="35"/>
      <c r="AB176" s="35"/>
      <c r="AC176" s="35"/>
    </row>
    <row r="177" spans="25:29" s="10" customFormat="1" x14ac:dyDescent="0.25">
      <c r="Y177" s="35"/>
      <c r="Z177" s="35"/>
      <c r="AA177" s="35"/>
      <c r="AB177" s="35"/>
      <c r="AC177" s="35"/>
    </row>
    <row r="178" spans="25:29" s="10" customFormat="1" x14ac:dyDescent="0.25">
      <c r="Y178" s="35"/>
      <c r="Z178" s="35"/>
      <c r="AA178" s="35"/>
      <c r="AB178" s="35"/>
      <c r="AC178" s="35"/>
    </row>
    <row r="179" spans="25:29" s="10" customFormat="1" x14ac:dyDescent="0.25">
      <c r="Y179" s="35"/>
      <c r="Z179" s="35"/>
      <c r="AA179" s="35"/>
      <c r="AB179" s="35"/>
      <c r="AC179" s="35"/>
    </row>
    <row r="180" spans="25:29" s="10" customFormat="1" x14ac:dyDescent="0.25">
      <c r="Y180" s="35"/>
      <c r="Z180" s="35"/>
      <c r="AA180" s="35"/>
      <c r="AB180" s="35"/>
      <c r="AC180" s="35"/>
    </row>
    <row r="181" spans="25:29" s="10" customFormat="1" x14ac:dyDescent="0.25">
      <c r="Y181" s="35"/>
      <c r="Z181" s="35"/>
      <c r="AA181" s="35"/>
      <c r="AB181" s="35"/>
      <c r="AC181" s="35"/>
    </row>
    <row r="182" spans="25:29" s="10" customFormat="1" x14ac:dyDescent="0.25">
      <c r="Y182" s="35"/>
      <c r="Z182" s="35"/>
      <c r="AA182" s="35"/>
      <c r="AB182" s="35"/>
      <c r="AC182" s="35"/>
    </row>
    <row r="183" spans="25:29" s="10" customFormat="1" x14ac:dyDescent="0.25">
      <c r="Y183" s="35"/>
      <c r="Z183" s="35"/>
      <c r="AA183" s="35"/>
      <c r="AB183" s="35"/>
      <c r="AC183" s="35"/>
    </row>
    <row r="184" spans="25:29" s="10" customFormat="1" x14ac:dyDescent="0.25">
      <c r="Y184" s="35"/>
      <c r="Z184" s="35"/>
      <c r="AA184" s="35"/>
      <c r="AB184" s="35"/>
      <c r="AC184" s="35"/>
    </row>
    <row r="185" spans="25:29" s="10" customFormat="1" x14ac:dyDescent="0.25">
      <c r="Y185" s="35"/>
      <c r="Z185" s="35"/>
      <c r="AA185" s="35"/>
      <c r="AB185" s="35"/>
      <c r="AC185" s="35"/>
    </row>
    <row r="186" spans="25:29" s="10" customFormat="1" x14ac:dyDescent="0.25">
      <c r="Y186" s="35"/>
      <c r="Z186" s="35"/>
      <c r="AA186" s="35"/>
      <c r="AB186" s="35"/>
      <c r="AC186" s="35"/>
    </row>
    <row r="187" spans="25:29" s="10" customFormat="1" x14ac:dyDescent="0.25">
      <c r="Y187" s="35"/>
      <c r="Z187" s="35"/>
      <c r="AA187" s="35"/>
      <c r="AB187" s="35"/>
      <c r="AC187" s="35"/>
    </row>
    <row r="188" spans="25:29" s="10" customFormat="1" x14ac:dyDescent="0.25">
      <c r="Y188" s="35"/>
      <c r="Z188" s="35"/>
      <c r="AA188" s="35"/>
      <c r="AB188" s="35"/>
      <c r="AC188" s="35"/>
    </row>
    <row r="189" spans="25:29" s="10" customFormat="1" x14ac:dyDescent="0.25">
      <c r="Y189" s="35"/>
      <c r="Z189" s="35"/>
      <c r="AA189" s="35"/>
      <c r="AB189" s="35"/>
      <c r="AC189" s="35"/>
    </row>
    <row r="190" spans="25:29" s="10" customFormat="1" x14ac:dyDescent="0.25">
      <c r="Y190" s="35"/>
      <c r="Z190" s="35"/>
      <c r="AA190" s="35"/>
      <c r="AB190" s="35"/>
      <c r="AC190" s="35"/>
    </row>
    <row r="191" spans="25:29" s="10" customFormat="1" x14ac:dyDescent="0.25">
      <c r="Y191" s="35"/>
      <c r="Z191" s="35"/>
      <c r="AA191" s="35"/>
      <c r="AB191" s="35"/>
      <c r="AC191" s="35"/>
    </row>
    <row r="192" spans="25:29" s="10" customFormat="1" x14ac:dyDescent="0.25">
      <c r="Y192" s="35"/>
      <c r="Z192" s="35"/>
      <c r="AA192" s="35"/>
      <c r="AB192" s="35"/>
      <c r="AC192" s="35"/>
    </row>
    <row r="193" spans="25:29" s="10" customFormat="1" x14ac:dyDescent="0.25">
      <c r="Y193" s="35"/>
      <c r="Z193" s="35"/>
      <c r="AA193" s="35"/>
      <c r="AB193" s="35"/>
      <c r="AC193" s="35"/>
    </row>
    <row r="194" spans="25:29" s="10" customFormat="1" x14ac:dyDescent="0.25">
      <c r="Y194" s="35"/>
      <c r="Z194" s="35"/>
      <c r="AA194" s="35"/>
      <c r="AB194" s="35"/>
      <c r="AC194" s="35"/>
    </row>
    <row r="195" spans="25:29" s="10" customFormat="1" x14ac:dyDescent="0.25">
      <c r="Y195" s="35"/>
      <c r="Z195" s="35"/>
      <c r="AA195" s="35"/>
      <c r="AB195" s="35"/>
      <c r="AC195" s="35"/>
    </row>
    <row r="196" spans="25:29" s="10" customFormat="1" x14ac:dyDescent="0.25">
      <c r="Y196" s="35"/>
      <c r="Z196" s="35"/>
      <c r="AA196" s="35"/>
      <c r="AB196" s="35"/>
      <c r="AC196" s="35"/>
    </row>
    <row r="197" spans="25:29" s="10" customFormat="1" x14ac:dyDescent="0.25">
      <c r="Y197" s="35"/>
      <c r="Z197" s="35"/>
      <c r="AA197" s="35"/>
      <c r="AB197" s="35"/>
      <c r="AC197" s="35"/>
    </row>
    <row r="198" spans="25:29" s="10" customFormat="1" x14ac:dyDescent="0.25">
      <c r="Y198" s="35"/>
      <c r="Z198" s="35"/>
      <c r="AA198" s="35"/>
      <c r="AB198" s="35"/>
      <c r="AC198" s="35"/>
    </row>
    <row r="199" spans="25:29" s="10" customFormat="1" x14ac:dyDescent="0.25">
      <c r="Y199" s="35"/>
      <c r="Z199" s="35"/>
      <c r="AA199" s="35"/>
      <c r="AB199" s="35"/>
      <c r="AC199" s="35"/>
    </row>
    <row r="200" spans="25:29" s="10" customFormat="1" x14ac:dyDescent="0.25">
      <c r="Y200" s="35"/>
      <c r="Z200" s="35"/>
      <c r="AA200" s="35"/>
      <c r="AB200" s="35"/>
      <c r="AC200" s="35"/>
    </row>
    <row r="201" spans="25:29" s="10" customFormat="1" x14ac:dyDescent="0.25">
      <c r="Y201" s="35"/>
      <c r="Z201" s="35"/>
      <c r="AA201" s="35"/>
      <c r="AB201" s="35"/>
      <c r="AC201" s="35"/>
    </row>
    <row r="202" spans="25:29" s="10" customFormat="1" x14ac:dyDescent="0.25">
      <c r="Y202" s="35"/>
      <c r="Z202" s="35"/>
      <c r="AA202" s="35"/>
      <c r="AB202" s="35"/>
      <c r="AC202" s="35"/>
    </row>
    <row r="203" spans="25:29" s="10" customFormat="1" x14ac:dyDescent="0.25">
      <c r="Y203" s="35"/>
      <c r="Z203" s="35"/>
      <c r="AA203" s="35"/>
      <c r="AB203" s="35"/>
      <c r="AC203" s="35"/>
    </row>
    <row r="204" spans="25:29" s="10" customFormat="1" x14ac:dyDescent="0.25">
      <c r="Y204" s="35"/>
      <c r="Z204" s="35"/>
      <c r="AA204" s="35"/>
      <c r="AB204" s="35"/>
      <c r="AC204" s="35"/>
    </row>
    <row r="205" spans="25:29" s="10" customFormat="1" x14ac:dyDescent="0.25">
      <c r="Y205" s="35"/>
      <c r="Z205" s="35"/>
      <c r="AA205" s="35"/>
      <c r="AB205" s="35"/>
      <c r="AC205" s="35"/>
    </row>
    <row r="206" spans="25:29" s="10" customFormat="1" x14ac:dyDescent="0.25">
      <c r="Y206" s="35"/>
      <c r="Z206" s="35"/>
      <c r="AA206" s="35"/>
      <c r="AB206" s="35"/>
      <c r="AC206" s="35"/>
    </row>
    <row r="207" spans="25:29" s="10" customFormat="1" x14ac:dyDescent="0.25">
      <c r="Y207" s="35"/>
      <c r="Z207" s="35"/>
      <c r="AA207" s="35"/>
      <c r="AB207" s="35"/>
      <c r="AC207" s="35"/>
    </row>
    <row r="208" spans="25:29" s="10" customFormat="1" x14ac:dyDescent="0.25">
      <c r="Y208" s="35"/>
      <c r="Z208" s="35"/>
      <c r="AA208" s="35"/>
      <c r="AB208" s="35"/>
      <c r="AC208" s="35"/>
    </row>
    <row r="209" spans="25:29" s="10" customFormat="1" x14ac:dyDescent="0.25">
      <c r="Y209" s="35"/>
      <c r="Z209" s="35"/>
      <c r="AA209" s="35"/>
      <c r="AB209" s="35"/>
      <c r="AC209" s="35"/>
    </row>
    <row r="210" spans="25:29" s="10" customFormat="1" x14ac:dyDescent="0.25">
      <c r="Y210" s="35"/>
      <c r="Z210" s="35"/>
      <c r="AA210" s="35"/>
      <c r="AB210" s="35"/>
      <c r="AC210" s="35"/>
    </row>
    <row r="211" spans="25:29" s="10" customFormat="1" x14ac:dyDescent="0.25">
      <c r="Y211" s="35"/>
      <c r="Z211" s="35"/>
      <c r="AA211" s="35"/>
      <c r="AB211" s="35"/>
      <c r="AC211" s="35"/>
    </row>
    <row r="212" spans="25:29" s="10" customFormat="1" x14ac:dyDescent="0.25">
      <c r="Y212" s="35"/>
      <c r="Z212" s="35"/>
      <c r="AA212" s="35"/>
      <c r="AB212" s="35"/>
      <c r="AC212" s="35"/>
    </row>
    <row r="213" spans="25:29" s="10" customFormat="1" x14ac:dyDescent="0.25">
      <c r="Y213" s="35"/>
      <c r="Z213" s="35"/>
      <c r="AA213" s="35"/>
      <c r="AB213" s="35"/>
      <c r="AC213" s="35"/>
    </row>
    <row r="214" spans="25:29" s="10" customFormat="1" x14ac:dyDescent="0.25">
      <c r="Y214" s="35"/>
      <c r="Z214" s="35"/>
      <c r="AA214" s="35"/>
      <c r="AB214" s="35"/>
      <c r="AC214" s="35"/>
    </row>
    <row r="215" spans="25:29" s="10" customFormat="1" x14ac:dyDescent="0.25">
      <c r="Y215" s="35"/>
      <c r="Z215" s="35"/>
      <c r="AA215" s="35"/>
      <c r="AB215" s="35"/>
      <c r="AC215" s="35"/>
    </row>
    <row r="216" spans="25:29" s="10" customFormat="1" x14ac:dyDescent="0.25">
      <c r="Y216" s="35"/>
      <c r="Z216" s="35"/>
      <c r="AA216" s="35"/>
      <c r="AB216" s="35"/>
      <c r="AC216" s="35"/>
    </row>
    <row r="217" spans="25:29" s="10" customFormat="1" x14ac:dyDescent="0.25">
      <c r="Y217" s="35"/>
      <c r="Z217" s="35"/>
      <c r="AA217" s="35"/>
      <c r="AB217" s="35"/>
      <c r="AC217" s="35"/>
    </row>
    <row r="218" spans="25:29" s="10" customFormat="1" x14ac:dyDescent="0.25">
      <c r="Y218" s="35"/>
      <c r="Z218" s="35"/>
      <c r="AA218" s="35"/>
      <c r="AB218" s="35"/>
      <c r="AC218" s="35"/>
    </row>
    <row r="219" spans="25:29" s="10" customFormat="1" x14ac:dyDescent="0.25">
      <c r="Y219" s="35"/>
      <c r="Z219" s="35"/>
      <c r="AA219" s="35"/>
      <c r="AB219" s="35"/>
      <c r="AC219" s="35"/>
    </row>
    <row r="220" spans="25:29" s="10" customFormat="1" x14ac:dyDescent="0.25">
      <c r="Y220" s="35"/>
      <c r="Z220" s="35"/>
      <c r="AA220" s="35"/>
      <c r="AB220" s="35"/>
      <c r="AC220" s="35"/>
    </row>
    <row r="221" spans="25:29" s="10" customFormat="1" x14ac:dyDescent="0.25">
      <c r="Y221" s="35"/>
      <c r="Z221" s="35"/>
      <c r="AA221" s="35"/>
      <c r="AB221" s="35"/>
      <c r="AC221" s="35"/>
    </row>
    <row r="222" spans="25:29" s="10" customFormat="1" x14ac:dyDescent="0.25">
      <c r="Y222" s="35"/>
      <c r="Z222" s="35"/>
      <c r="AA222" s="35"/>
      <c r="AB222" s="35"/>
      <c r="AC222" s="35"/>
    </row>
    <row r="223" spans="25:29" s="10" customFormat="1" x14ac:dyDescent="0.25">
      <c r="Y223" s="35"/>
      <c r="Z223" s="35"/>
      <c r="AA223" s="35"/>
      <c r="AB223" s="35"/>
      <c r="AC223" s="35"/>
    </row>
    <row r="224" spans="25:29" s="10" customFormat="1" x14ac:dyDescent="0.25">
      <c r="Y224" s="35"/>
      <c r="Z224" s="35"/>
      <c r="AA224" s="35"/>
      <c r="AB224" s="35"/>
      <c r="AC224" s="35"/>
    </row>
    <row r="225" spans="25:29" s="10" customFormat="1" x14ac:dyDescent="0.25">
      <c r="Y225" s="35"/>
      <c r="Z225" s="35"/>
      <c r="AA225" s="35"/>
      <c r="AB225" s="35"/>
      <c r="AC225" s="35"/>
    </row>
    <row r="226" spans="25:29" s="10" customFormat="1" x14ac:dyDescent="0.25">
      <c r="Y226" s="35"/>
      <c r="Z226" s="35"/>
      <c r="AA226" s="35"/>
      <c r="AB226" s="35"/>
      <c r="AC226" s="35"/>
    </row>
    <row r="227" spans="25:29" s="10" customFormat="1" x14ac:dyDescent="0.25">
      <c r="Y227" s="35"/>
      <c r="Z227" s="35"/>
      <c r="AA227" s="35"/>
      <c r="AB227" s="35"/>
      <c r="AC227" s="35"/>
    </row>
    <row r="228" spans="25:29" s="10" customFormat="1" x14ac:dyDescent="0.25">
      <c r="Y228" s="35"/>
      <c r="Z228" s="35"/>
      <c r="AA228" s="35"/>
      <c r="AB228" s="35"/>
      <c r="AC228" s="35"/>
    </row>
    <row r="229" spans="25:29" s="10" customFormat="1" x14ac:dyDescent="0.25">
      <c r="Y229" s="35"/>
      <c r="Z229" s="35"/>
      <c r="AA229" s="35"/>
      <c r="AB229" s="35"/>
      <c r="AC229" s="35"/>
    </row>
    <row r="230" spans="25:29" s="10" customFormat="1" x14ac:dyDescent="0.25">
      <c r="Y230" s="35"/>
      <c r="Z230" s="35"/>
      <c r="AA230" s="35"/>
      <c r="AB230" s="35"/>
      <c r="AC230" s="35"/>
    </row>
    <row r="231" spans="25:29" s="10" customFormat="1" x14ac:dyDescent="0.25">
      <c r="Y231" s="35"/>
      <c r="Z231" s="35"/>
      <c r="AA231" s="35"/>
      <c r="AB231" s="35"/>
      <c r="AC231" s="35"/>
    </row>
    <row r="232" spans="25:29" s="10" customFormat="1" x14ac:dyDescent="0.25">
      <c r="Y232" s="35"/>
      <c r="Z232" s="35"/>
      <c r="AA232" s="35"/>
      <c r="AB232" s="35"/>
      <c r="AC232" s="35"/>
    </row>
    <row r="233" spans="25:29" s="10" customFormat="1" x14ac:dyDescent="0.25">
      <c r="Y233" s="35"/>
      <c r="Z233" s="35"/>
      <c r="AA233" s="35"/>
      <c r="AB233" s="35"/>
      <c r="AC233" s="35"/>
    </row>
    <row r="234" spans="25:29" s="10" customFormat="1" x14ac:dyDescent="0.25">
      <c r="Y234" s="35"/>
      <c r="Z234" s="35"/>
      <c r="AA234" s="35"/>
      <c r="AB234" s="35"/>
      <c r="AC234" s="35"/>
    </row>
    <row r="235" spans="25:29" s="10" customFormat="1" x14ac:dyDescent="0.25">
      <c r="Y235" s="35"/>
      <c r="Z235" s="35"/>
      <c r="AA235" s="35"/>
      <c r="AB235" s="35"/>
      <c r="AC235" s="35"/>
    </row>
    <row r="236" spans="25:29" s="10" customFormat="1" x14ac:dyDescent="0.25">
      <c r="Y236" s="35"/>
      <c r="Z236" s="35"/>
      <c r="AA236" s="35"/>
      <c r="AB236" s="35"/>
      <c r="AC236" s="35"/>
    </row>
    <row r="237" spans="25:29" s="10" customFormat="1" x14ac:dyDescent="0.25">
      <c r="Y237" s="35"/>
      <c r="Z237" s="35"/>
      <c r="AA237" s="35"/>
      <c r="AB237" s="35"/>
      <c r="AC237" s="35"/>
    </row>
    <row r="238" spans="25:29" s="10" customFormat="1" x14ac:dyDescent="0.25">
      <c r="Y238" s="35"/>
      <c r="Z238" s="35"/>
      <c r="AA238" s="35"/>
      <c r="AB238" s="35"/>
      <c r="AC238" s="35"/>
    </row>
    <row r="239" spans="25:29" s="10" customFormat="1" x14ac:dyDescent="0.25">
      <c r="Y239" s="35"/>
      <c r="Z239" s="35"/>
      <c r="AA239" s="35"/>
      <c r="AB239" s="35"/>
      <c r="AC239" s="35"/>
    </row>
    <row r="240" spans="25:29" s="10" customFormat="1" x14ac:dyDescent="0.25">
      <c r="Y240" s="35"/>
      <c r="Z240" s="35"/>
      <c r="AA240" s="35"/>
      <c r="AB240" s="35"/>
      <c r="AC240" s="35"/>
    </row>
    <row r="241" spans="25:29" s="10" customFormat="1" x14ac:dyDescent="0.25">
      <c r="Y241" s="35"/>
      <c r="Z241" s="35"/>
      <c r="AA241" s="35"/>
      <c r="AB241" s="35"/>
      <c r="AC241" s="35"/>
    </row>
    <row r="242" spans="25:29" s="10" customFormat="1" x14ac:dyDescent="0.25">
      <c r="Y242" s="35"/>
      <c r="Z242" s="35"/>
      <c r="AA242" s="35"/>
      <c r="AB242" s="35"/>
      <c r="AC242" s="35"/>
    </row>
    <row r="243" spans="25:29" s="10" customFormat="1" x14ac:dyDescent="0.25">
      <c r="Y243" s="35"/>
      <c r="Z243" s="35"/>
      <c r="AA243" s="35"/>
      <c r="AB243" s="35"/>
      <c r="AC243" s="35"/>
    </row>
    <row r="244" spans="25:29" s="10" customFormat="1" x14ac:dyDescent="0.25">
      <c r="Y244" s="35"/>
      <c r="Z244" s="35"/>
      <c r="AA244" s="35"/>
      <c r="AB244" s="35"/>
      <c r="AC244" s="35"/>
    </row>
    <row r="245" spans="25:29" s="10" customFormat="1" x14ac:dyDescent="0.25">
      <c r="Y245" s="35"/>
      <c r="Z245" s="35"/>
      <c r="AA245" s="35"/>
      <c r="AB245" s="35"/>
      <c r="AC245" s="35"/>
    </row>
    <row r="246" spans="25:29" s="10" customFormat="1" x14ac:dyDescent="0.25">
      <c r="Y246" s="35"/>
      <c r="Z246" s="35"/>
      <c r="AA246" s="35"/>
      <c r="AB246" s="35"/>
      <c r="AC246" s="35"/>
    </row>
    <row r="247" spans="25:29" s="10" customFormat="1" x14ac:dyDescent="0.25">
      <c r="Y247" s="35"/>
      <c r="Z247" s="35"/>
      <c r="AA247" s="35"/>
      <c r="AB247" s="35"/>
      <c r="AC247" s="35"/>
    </row>
    <row r="248" spans="25:29" s="10" customFormat="1" x14ac:dyDescent="0.25">
      <c r="Y248" s="35"/>
      <c r="Z248" s="35"/>
      <c r="AA248" s="35"/>
      <c r="AB248" s="35"/>
      <c r="AC248" s="35"/>
    </row>
    <row r="249" spans="25:29" s="10" customFormat="1" x14ac:dyDescent="0.25">
      <c r="Y249" s="35"/>
      <c r="Z249" s="35"/>
      <c r="AA249" s="35"/>
      <c r="AB249" s="35"/>
      <c r="AC249" s="35"/>
    </row>
    <row r="250" spans="25:29" s="10" customFormat="1" x14ac:dyDescent="0.25">
      <c r="Y250" s="35"/>
      <c r="Z250" s="35"/>
      <c r="AA250" s="35"/>
      <c r="AB250" s="35"/>
      <c r="AC250" s="35"/>
    </row>
    <row r="251" spans="25:29" s="10" customFormat="1" x14ac:dyDescent="0.25">
      <c r="Y251" s="35"/>
      <c r="Z251" s="35"/>
      <c r="AA251" s="35"/>
      <c r="AB251" s="35"/>
      <c r="AC251" s="35"/>
    </row>
    <row r="252" spans="25:29" s="10" customFormat="1" x14ac:dyDescent="0.25">
      <c r="Y252" s="35"/>
      <c r="Z252" s="35"/>
      <c r="AA252" s="35"/>
      <c r="AB252" s="35"/>
      <c r="AC252" s="35"/>
    </row>
    <row r="253" spans="25:29" s="10" customFormat="1" x14ac:dyDescent="0.25">
      <c r="Y253" s="35"/>
      <c r="Z253" s="35"/>
      <c r="AA253" s="35"/>
      <c r="AB253" s="35"/>
      <c r="AC253" s="35"/>
    </row>
    <row r="254" spans="25:29" s="10" customFormat="1" x14ac:dyDescent="0.25">
      <c r="Y254" s="35"/>
      <c r="Z254" s="35"/>
      <c r="AA254" s="35"/>
      <c r="AB254" s="35"/>
      <c r="AC254" s="35"/>
    </row>
    <row r="255" spans="25:29" s="10" customFormat="1" x14ac:dyDescent="0.25">
      <c r="Y255" s="35"/>
      <c r="Z255" s="35"/>
      <c r="AA255" s="35"/>
      <c r="AB255" s="35"/>
      <c r="AC255" s="35"/>
    </row>
    <row r="256" spans="25:29" s="10" customFormat="1" x14ac:dyDescent="0.25">
      <c r="Y256" s="35"/>
      <c r="Z256" s="35"/>
      <c r="AA256" s="35"/>
      <c r="AB256" s="35"/>
      <c r="AC256" s="35"/>
    </row>
    <row r="257" spans="25:29" s="10" customFormat="1" x14ac:dyDescent="0.25">
      <c r="Y257" s="35"/>
      <c r="Z257" s="35"/>
      <c r="AA257" s="35"/>
      <c r="AB257" s="35"/>
      <c r="AC257" s="35"/>
    </row>
    <row r="258" spans="25:29" s="10" customFormat="1" x14ac:dyDescent="0.25">
      <c r="Y258" s="35"/>
      <c r="Z258" s="35"/>
      <c r="AA258" s="35"/>
      <c r="AB258" s="35"/>
      <c r="AC258" s="35"/>
    </row>
    <row r="259" spans="25:29" s="10" customFormat="1" x14ac:dyDescent="0.25">
      <c r="Y259" s="35"/>
      <c r="Z259" s="35"/>
      <c r="AA259" s="35"/>
      <c r="AB259" s="35"/>
      <c r="AC259" s="35"/>
    </row>
    <row r="260" spans="25:29" s="10" customFormat="1" x14ac:dyDescent="0.25">
      <c r="Y260" s="35"/>
      <c r="Z260" s="35"/>
      <c r="AA260" s="35"/>
      <c r="AB260" s="35"/>
      <c r="AC260" s="35"/>
    </row>
    <row r="261" spans="25:29" s="10" customFormat="1" x14ac:dyDescent="0.25">
      <c r="Y261" s="35"/>
      <c r="Z261" s="35"/>
      <c r="AA261" s="35"/>
      <c r="AB261" s="35"/>
      <c r="AC261" s="35"/>
    </row>
    <row r="262" spans="25:29" s="10" customFormat="1" x14ac:dyDescent="0.25">
      <c r="Y262" s="35"/>
      <c r="Z262" s="35"/>
      <c r="AA262" s="35"/>
      <c r="AB262" s="35"/>
      <c r="AC262" s="35"/>
    </row>
    <row r="263" spans="25:29" s="10" customFormat="1" x14ac:dyDescent="0.25">
      <c r="Y263" s="35"/>
      <c r="Z263" s="35"/>
      <c r="AA263" s="35"/>
      <c r="AB263" s="35"/>
      <c r="AC263" s="35"/>
    </row>
    <row r="264" spans="25:29" s="10" customFormat="1" x14ac:dyDescent="0.25">
      <c r="Y264" s="35"/>
      <c r="Z264" s="35"/>
      <c r="AA264" s="35"/>
      <c r="AB264" s="35"/>
      <c r="AC264" s="35"/>
    </row>
    <row r="265" spans="25:29" s="10" customFormat="1" x14ac:dyDescent="0.25">
      <c r="Y265" s="35"/>
      <c r="Z265" s="35"/>
      <c r="AA265" s="35"/>
      <c r="AB265" s="35"/>
      <c r="AC265" s="35"/>
    </row>
    <row r="266" spans="25:29" s="10" customFormat="1" x14ac:dyDescent="0.25">
      <c r="Y266" s="35"/>
      <c r="Z266" s="35"/>
      <c r="AA266" s="35"/>
      <c r="AB266" s="35"/>
      <c r="AC266" s="35"/>
    </row>
    <row r="267" spans="25:29" s="10" customFormat="1" x14ac:dyDescent="0.25">
      <c r="Y267" s="35"/>
      <c r="Z267" s="35"/>
      <c r="AA267" s="35"/>
      <c r="AB267" s="35"/>
      <c r="AC267" s="35"/>
    </row>
    <row r="268" spans="25:29" s="10" customFormat="1" x14ac:dyDescent="0.25">
      <c r="Y268" s="35"/>
      <c r="Z268" s="35"/>
      <c r="AA268" s="35"/>
      <c r="AB268" s="35"/>
      <c r="AC268" s="35"/>
    </row>
    <row r="269" spans="25:29" s="10" customFormat="1" x14ac:dyDescent="0.25">
      <c r="Y269" s="35"/>
      <c r="Z269" s="35"/>
      <c r="AA269" s="35"/>
      <c r="AB269" s="35"/>
      <c r="AC269" s="35"/>
    </row>
    <row r="270" spans="25:29" s="10" customFormat="1" x14ac:dyDescent="0.25">
      <c r="Y270" s="35"/>
      <c r="Z270" s="35"/>
      <c r="AA270" s="35"/>
      <c r="AB270" s="35"/>
      <c r="AC270" s="35"/>
    </row>
    <row r="271" spans="25:29" s="10" customFormat="1" x14ac:dyDescent="0.25">
      <c r="Y271" s="35"/>
      <c r="Z271" s="35"/>
      <c r="AA271" s="35"/>
      <c r="AB271" s="35"/>
      <c r="AC271" s="35"/>
    </row>
    <row r="272" spans="25:29" s="10" customFormat="1" x14ac:dyDescent="0.25">
      <c r="Y272" s="35"/>
      <c r="Z272" s="35"/>
      <c r="AA272" s="35"/>
      <c r="AB272" s="35"/>
      <c r="AC272" s="35"/>
    </row>
    <row r="273" spans="25:29" s="10" customFormat="1" x14ac:dyDescent="0.25">
      <c r="Y273" s="35"/>
      <c r="Z273" s="35"/>
      <c r="AA273" s="35"/>
      <c r="AB273" s="35"/>
      <c r="AC273" s="35"/>
    </row>
    <row r="274" spans="25:29" s="10" customFormat="1" x14ac:dyDescent="0.25">
      <c r="Y274" s="35"/>
      <c r="Z274" s="35"/>
      <c r="AA274" s="35"/>
      <c r="AB274" s="35"/>
      <c r="AC274" s="35"/>
    </row>
    <row r="275" spans="25:29" s="10" customFormat="1" x14ac:dyDescent="0.25">
      <c r="Y275" s="35"/>
      <c r="Z275" s="35"/>
      <c r="AA275" s="35"/>
      <c r="AB275" s="35"/>
      <c r="AC275" s="35"/>
    </row>
    <row r="276" spans="25:29" s="10" customFormat="1" x14ac:dyDescent="0.25">
      <c r="Y276" s="35"/>
      <c r="Z276" s="35"/>
      <c r="AA276" s="35"/>
      <c r="AB276" s="35"/>
      <c r="AC276" s="35"/>
    </row>
    <row r="277" spans="25:29" s="10" customFormat="1" x14ac:dyDescent="0.25">
      <c r="Y277" s="35"/>
      <c r="Z277" s="35"/>
      <c r="AA277" s="35"/>
      <c r="AB277" s="35"/>
      <c r="AC277" s="35"/>
    </row>
    <row r="278" spans="25:29" s="10" customFormat="1" x14ac:dyDescent="0.25">
      <c r="Y278" s="35"/>
      <c r="Z278" s="35"/>
      <c r="AA278" s="35"/>
      <c r="AB278" s="35"/>
      <c r="AC278" s="35"/>
    </row>
    <row r="279" spans="25:29" s="10" customFormat="1" x14ac:dyDescent="0.25">
      <c r="Y279" s="35"/>
      <c r="Z279" s="35"/>
      <c r="AA279" s="35"/>
      <c r="AB279" s="35"/>
      <c r="AC279" s="35"/>
    </row>
    <row r="280" spans="25:29" s="10" customFormat="1" x14ac:dyDescent="0.25">
      <c r="Y280" s="35"/>
      <c r="Z280" s="35"/>
      <c r="AA280" s="35"/>
      <c r="AB280" s="35"/>
      <c r="AC280" s="35"/>
    </row>
    <row r="281" spans="25:29" s="10" customFormat="1" x14ac:dyDescent="0.25">
      <c r="Y281" s="35"/>
      <c r="Z281" s="35"/>
      <c r="AA281" s="35"/>
      <c r="AB281" s="35"/>
      <c r="AC281" s="35"/>
    </row>
    <row r="282" spans="25:29" s="10" customFormat="1" x14ac:dyDescent="0.25">
      <c r="Y282" s="35"/>
      <c r="Z282" s="35"/>
      <c r="AA282" s="35"/>
      <c r="AB282" s="35"/>
      <c r="AC282" s="35"/>
    </row>
    <row r="283" spans="25:29" s="10" customFormat="1" x14ac:dyDescent="0.25">
      <c r="Y283" s="35"/>
      <c r="Z283" s="35"/>
      <c r="AA283" s="35"/>
      <c r="AB283" s="35"/>
      <c r="AC283" s="35"/>
    </row>
    <row r="284" spans="25:29" s="10" customFormat="1" x14ac:dyDescent="0.25">
      <c r="Y284" s="35"/>
      <c r="Z284" s="35"/>
      <c r="AA284" s="35"/>
      <c r="AB284" s="35"/>
      <c r="AC284" s="35"/>
    </row>
    <row r="285" spans="25:29" s="10" customFormat="1" x14ac:dyDescent="0.25">
      <c r="Y285" s="35"/>
      <c r="Z285" s="35"/>
      <c r="AA285" s="35"/>
      <c r="AB285" s="35"/>
      <c r="AC285" s="35"/>
    </row>
    <row r="286" spans="25:29" s="10" customFormat="1" x14ac:dyDescent="0.25">
      <c r="Y286" s="35"/>
      <c r="Z286" s="35"/>
      <c r="AA286" s="35"/>
      <c r="AB286" s="35"/>
      <c r="AC286" s="35"/>
    </row>
    <row r="287" spans="25:29" s="10" customFormat="1" x14ac:dyDescent="0.25">
      <c r="Y287" s="35"/>
      <c r="Z287" s="35"/>
      <c r="AA287" s="35"/>
      <c r="AB287" s="35"/>
      <c r="AC287" s="35"/>
    </row>
    <row r="288" spans="25:29" s="10" customFormat="1" x14ac:dyDescent="0.25">
      <c r="Y288" s="35"/>
      <c r="Z288" s="35"/>
      <c r="AA288" s="35"/>
      <c r="AB288" s="35"/>
      <c r="AC288" s="35"/>
    </row>
    <row r="289" spans="25:29" s="10" customFormat="1" x14ac:dyDescent="0.25">
      <c r="Y289" s="35"/>
      <c r="Z289" s="35"/>
      <c r="AA289" s="35"/>
      <c r="AB289" s="35"/>
      <c r="AC289" s="35"/>
    </row>
    <row r="290" spans="25:29" s="10" customFormat="1" x14ac:dyDescent="0.25">
      <c r="Y290" s="35"/>
      <c r="Z290" s="35"/>
      <c r="AA290" s="35"/>
      <c r="AB290" s="35"/>
      <c r="AC290" s="35"/>
    </row>
    <row r="291" spans="25:29" s="10" customFormat="1" x14ac:dyDescent="0.25">
      <c r="Y291" s="35"/>
      <c r="Z291" s="35"/>
      <c r="AA291" s="35"/>
      <c r="AB291" s="35"/>
      <c r="AC291" s="35"/>
    </row>
    <row r="292" spans="25:29" s="10" customFormat="1" x14ac:dyDescent="0.25">
      <c r="Y292" s="35"/>
      <c r="Z292" s="35"/>
      <c r="AA292" s="35"/>
      <c r="AB292" s="35"/>
      <c r="AC292" s="35"/>
    </row>
    <row r="293" spans="25:29" s="10" customFormat="1" x14ac:dyDescent="0.25">
      <c r="Y293" s="35"/>
      <c r="Z293" s="35"/>
      <c r="AA293" s="35"/>
      <c r="AB293" s="35"/>
      <c r="AC293" s="35"/>
    </row>
    <row r="294" spans="25:29" s="10" customFormat="1" x14ac:dyDescent="0.25">
      <c r="Y294" s="35"/>
      <c r="Z294" s="35"/>
      <c r="AA294" s="35"/>
      <c r="AB294" s="35"/>
      <c r="AC294" s="35"/>
    </row>
    <row r="295" spans="25:29" s="10" customFormat="1" x14ac:dyDescent="0.25">
      <c r="Y295" s="35"/>
      <c r="Z295" s="35"/>
      <c r="AA295" s="35"/>
      <c r="AB295" s="35"/>
      <c r="AC295" s="35"/>
    </row>
    <row r="296" spans="25:29" s="10" customFormat="1" x14ac:dyDescent="0.25">
      <c r="Y296" s="35"/>
      <c r="Z296" s="35"/>
      <c r="AA296" s="35"/>
      <c r="AB296" s="35"/>
      <c r="AC296" s="35"/>
    </row>
    <row r="297" spans="25:29" s="10" customFormat="1" x14ac:dyDescent="0.25">
      <c r="Y297" s="35"/>
      <c r="Z297" s="35"/>
      <c r="AA297" s="35"/>
      <c r="AB297" s="35"/>
      <c r="AC297" s="35"/>
    </row>
    <row r="298" spans="25:29" s="10" customFormat="1" x14ac:dyDescent="0.25">
      <c r="Y298" s="35"/>
      <c r="Z298" s="35"/>
      <c r="AA298" s="35"/>
      <c r="AB298" s="35"/>
      <c r="AC298" s="35"/>
    </row>
    <row r="299" spans="25:29" s="10" customFormat="1" x14ac:dyDescent="0.25">
      <c r="Y299" s="35"/>
      <c r="Z299" s="35"/>
      <c r="AA299" s="35"/>
      <c r="AB299" s="35"/>
      <c r="AC299" s="35"/>
    </row>
    <row r="300" spans="25:29" s="10" customFormat="1" x14ac:dyDescent="0.25">
      <c r="Y300" s="35"/>
      <c r="Z300" s="35"/>
      <c r="AA300" s="35"/>
      <c r="AB300" s="35"/>
      <c r="AC300" s="35"/>
    </row>
    <row r="301" spans="25:29" s="10" customFormat="1" x14ac:dyDescent="0.25">
      <c r="Y301" s="35"/>
      <c r="Z301" s="35"/>
      <c r="AA301" s="35"/>
      <c r="AB301" s="35"/>
      <c r="AC301" s="35"/>
    </row>
    <row r="302" spans="25:29" s="10" customFormat="1" x14ac:dyDescent="0.25">
      <c r="Y302" s="35"/>
      <c r="Z302" s="35"/>
      <c r="AA302" s="35"/>
      <c r="AB302" s="35"/>
      <c r="AC302" s="35"/>
    </row>
    <row r="303" spans="25:29" s="10" customFormat="1" x14ac:dyDescent="0.25">
      <c r="Y303" s="35"/>
      <c r="Z303" s="35"/>
      <c r="AA303" s="35"/>
      <c r="AB303" s="35"/>
      <c r="AC303" s="35"/>
    </row>
    <row r="304" spans="25:29" s="10" customFormat="1" x14ac:dyDescent="0.25">
      <c r="Y304" s="35"/>
      <c r="Z304" s="35"/>
      <c r="AA304" s="35"/>
      <c r="AB304" s="35"/>
      <c r="AC304" s="35"/>
    </row>
    <row r="305" spans="3:29" s="10" customFormat="1" x14ac:dyDescent="0.25">
      <c r="Y305" s="35"/>
      <c r="Z305" s="35"/>
      <c r="AA305" s="35"/>
      <c r="AB305" s="35"/>
      <c r="AC305" s="35"/>
    </row>
    <row r="306" spans="3:29" s="10" customFormat="1" x14ac:dyDescent="0.25">
      <c r="Y306" s="35"/>
      <c r="Z306" s="35"/>
      <c r="AA306" s="35"/>
      <c r="AB306" s="35"/>
      <c r="AC306" s="35"/>
    </row>
    <row r="307" spans="3:29" s="10" customFormat="1" x14ac:dyDescent="0.25">
      <c r="Y307" s="35"/>
      <c r="Z307" s="35"/>
      <c r="AA307" s="35"/>
      <c r="AB307" s="35"/>
      <c r="AC307" s="35"/>
    </row>
    <row r="308" spans="3:29" s="10" customFormat="1" x14ac:dyDescent="0.25">
      <c r="Y308" s="35"/>
      <c r="Z308" s="35"/>
      <c r="AA308" s="35"/>
      <c r="AB308" s="35"/>
      <c r="AC308" s="35"/>
    </row>
    <row r="309" spans="3:29" s="10" customFormat="1" x14ac:dyDescent="0.25">
      <c r="Y309" s="35"/>
      <c r="Z309" s="35"/>
      <c r="AA309" s="35"/>
      <c r="AB309" s="35"/>
      <c r="AC309" s="35"/>
    </row>
    <row r="310" spans="3:29" s="10" customFormat="1" x14ac:dyDescent="0.25">
      <c r="Y310" s="35"/>
      <c r="Z310" s="35"/>
      <c r="AA310" s="35"/>
      <c r="AB310" s="35"/>
      <c r="AC310" s="35"/>
    </row>
    <row r="311" spans="3:29" s="10" customFormat="1" x14ac:dyDescent="0.25">
      <c r="Y311" s="35"/>
      <c r="Z311" s="35"/>
      <c r="AA311" s="35"/>
      <c r="AB311" s="35"/>
      <c r="AC311" s="35"/>
    </row>
    <row r="312" spans="3:29" s="10" customFormat="1" x14ac:dyDescent="0.25">
      <c r="Y312" s="35"/>
      <c r="Z312" s="35"/>
      <c r="AA312" s="35"/>
      <c r="AB312" s="35"/>
      <c r="AC312" s="35"/>
    </row>
    <row r="313" spans="3:29" s="10" customFormat="1" x14ac:dyDescent="0.25">
      <c r="Y313" s="35"/>
      <c r="Z313" s="35"/>
      <c r="AA313" s="35"/>
      <c r="AB313" s="35"/>
      <c r="AC313" s="35"/>
    </row>
    <row r="314" spans="3:29" s="10" customFormat="1" x14ac:dyDescent="0.25">
      <c r="Y314" s="35"/>
      <c r="Z314" s="35"/>
      <c r="AA314" s="35"/>
      <c r="AB314" s="35"/>
      <c r="AC314" s="35"/>
    </row>
    <row r="315" spans="3:29" s="10" customFormat="1" x14ac:dyDescent="0.25">
      <c r="Y315" s="35"/>
      <c r="Z315" s="35"/>
      <c r="AA315" s="35"/>
      <c r="AB315" s="35"/>
      <c r="AC315" s="35"/>
    </row>
    <row r="316" spans="3:29" s="10" customFormat="1" x14ac:dyDescent="0.25">
      <c r="Y316" s="35"/>
      <c r="Z316" s="35"/>
      <c r="AA316" s="35"/>
      <c r="AB316" s="35"/>
      <c r="AC316" s="35"/>
    </row>
    <row r="317" spans="3:29" s="10" customFormat="1" x14ac:dyDescent="0.25">
      <c r="Y317" s="35"/>
      <c r="Z317" s="35"/>
      <c r="AA317" s="35"/>
      <c r="AB317" s="35"/>
      <c r="AC317" s="35"/>
    </row>
    <row r="318" spans="3:29" s="10" customFormat="1" x14ac:dyDescent="0.25">
      <c r="Y318" s="35"/>
      <c r="Z318" s="35"/>
      <c r="AA318" s="35"/>
      <c r="AB318" s="35"/>
      <c r="AC318" s="35"/>
    </row>
    <row r="319" spans="3:29" s="10" customFormat="1" x14ac:dyDescent="0.25">
      <c r="Y319" s="35"/>
      <c r="Z319" s="35"/>
      <c r="AA319" s="35"/>
      <c r="AB319" s="35"/>
      <c r="AC319" s="35"/>
    </row>
    <row r="320" spans="3:29" s="10" customFormat="1" x14ac:dyDescent="0.25">
      <c r="C320" s="17"/>
      <c r="Y320" s="35"/>
      <c r="Z320" s="35"/>
      <c r="AA320" s="35"/>
      <c r="AB320" s="35"/>
      <c r="AC320" s="35"/>
    </row>
    <row r="321" spans="3:29" s="17" customFormat="1" x14ac:dyDescent="0.25">
      <c r="V321" s="10"/>
      <c r="W321" s="10"/>
      <c r="X321" s="10"/>
      <c r="Y321" s="37"/>
      <c r="Z321" s="37"/>
      <c r="AA321" s="37"/>
      <c r="AB321" s="37"/>
      <c r="AC321" s="37"/>
    </row>
    <row r="322" spans="3:29" s="17" customFormat="1" x14ac:dyDescent="0.25">
      <c r="V322" s="10"/>
      <c r="W322" s="10"/>
      <c r="X322" s="10"/>
      <c r="Y322" s="37"/>
      <c r="Z322" s="37"/>
      <c r="AA322" s="37"/>
      <c r="AB322" s="37"/>
      <c r="AC322" s="37"/>
    </row>
    <row r="323" spans="3:29" s="17" customFormat="1" x14ac:dyDescent="0.25">
      <c r="V323" s="10"/>
      <c r="W323" s="10"/>
      <c r="X323" s="10"/>
      <c r="Y323" s="37"/>
      <c r="Z323" s="37"/>
      <c r="AA323" s="37"/>
      <c r="AB323" s="37"/>
      <c r="AC323" s="37"/>
    </row>
    <row r="324" spans="3:29" s="17" customFormat="1" x14ac:dyDescent="0.25">
      <c r="V324" s="10"/>
      <c r="W324" s="10"/>
      <c r="X324" s="10"/>
      <c r="Y324" s="37"/>
      <c r="Z324" s="37"/>
      <c r="AA324" s="37"/>
      <c r="AB324" s="37"/>
      <c r="AC324" s="37"/>
    </row>
    <row r="325" spans="3:29" s="17" customFormat="1" x14ac:dyDescent="0.25">
      <c r="V325" s="10"/>
      <c r="W325" s="10"/>
      <c r="X325" s="10"/>
      <c r="Y325" s="37"/>
      <c r="Z325" s="37"/>
      <c r="AA325" s="37"/>
      <c r="AB325" s="37"/>
      <c r="AC325" s="37"/>
    </row>
    <row r="326" spans="3:29" s="17" customFormat="1" x14ac:dyDescent="0.25">
      <c r="C326"/>
      <c r="V326" s="10"/>
      <c r="W326" s="10"/>
      <c r="X326" s="10"/>
      <c r="Y326" s="37"/>
      <c r="Z326" s="37"/>
      <c r="AA326" s="37"/>
      <c r="AB326" s="37"/>
      <c r="AC326" s="37"/>
    </row>
  </sheetData>
  <mergeCells count="15">
    <mergeCell ref="P2:T2"/>
    <mergeCell ref="U2:U3"/>
    <mergeCell ref="V2:V3"/>
    <mergeCell ref="W2:W3"/>
    <mergeCell ref="A1:W1"/>
    <mergeCell ref="A2:A3"/>
    <mergeCell ref="B2:B3"/>
    <mergeCell ref="D2:D3"/>
    <mergeCell ref="E2:F2"/>
    <mergeCell ref="G2:K2"/>
    <mergeCell ref="L2:L3"/>
    <mergeCell ref="M2:M3"/>
    <mergeCell ref="N2:N3"/>
    <mergeCell ref="O2:O3"/>
    <mergeCell ref="C2:C3"/>
  </mergeCells>
  <conditionalFormatting sqref="Z6:Z91">
    <cfRule type="cellIs" dxfId="2" priority="2" operator="lessThan">
      <formula>0</formula>
    </cfRule>
  </conditionalFormatting>
  <conditionalFormatting sqref="AB6:AB91">
    <cfRule type="cellIs" dxfId="1" priority="1" operator="lessThan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6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X1" sqref="X1:AB1048576"/>
    </sheetView>
  </sheetViews>
  <sheetFormatPr defaultRowHeight="15" x14ac:dyDescent="0.25"/>
  <cols>
    <col min="1" max="1" width="3.7109375" customWidth="1"/>
    <col min="2" max="2" width="27.5703125" customWidth="1"/>
    <col min="3" max="3" width="10.7109375" customWidth="1"/>
    <col min="4" max="4" width="6.85546875" customWidth="1"/>
    <col min="5" max="5" width="6.5703125" customWidth="1"/>
    <col min="6" max="6" width="7.7109375" customWidth="1"/>
    <col min="7" max="7" width="10.140625" customWidth="1"/>
    <col min="8" max="8" width="10.42578125" customWidth="1"/>
    <col min="9" max="9" width="8" customWidth="1"/>
    <col min="10" max="10" width="10.5703125" customWidth="1"/>
    <col min="11" max="11" width="11.5703125" customWidth="1"/>
    <col min="12" max="12" width="11.140625" customWidth="1"/>
    <col min="13" max="13" width="13.85546875" style="13" customWidth="1"/>
    <col min="14" max="14" width="7" customWidth="1"/>
    <col min="15" max="15" width="7.28515625" customWidth="1"/>
    <col min="16" max="16" width="9.85546875" customWidth="1"/>
    <col min="17" max="17" width="9.7109375" customWidth="1"/>
    <col min="18" max="18" width="8.140625" customWidth="1"/>
    <col min="19" max="19" width="10.28515625" customWidth="1"/>
    <col min="20" max="20" width="11.5703125" customWidth="1"/>
    <col min="21" max="21" width="12.28515625" customWidth="1"/>
    <col min="22" max="22" width="15.85546875" style="10" customWidth="1"/>
    <col min="23" max="23" width="14.140625" style="10" customWidth="1"/>
    <col min="24" max="24" width="14.140625" style="10" hidden="1" customWidth="1"/>
    <col min="25" max="26" width="9.85546875" hidden="1" customWidth="1"/>
    <col min="27" max="28" width="11.28515625" hidden="1" customWidth="1"/>
  </cols>
  <sheetData>
    <row r="1" spans="1:28" ht="60.75" customHeight="1" x14ac:dyDescent="0.25">
      <c r="A1" s="52" t="s">
        <v>122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41"/>
    </row>
    <row r="2" spans="1:28" ht="30.75" customHeight="1" x14ac:dyDescent="0.25">
      <c r="A2" s="53" t="s">
        <v>0</v>
      </c>
      <c r="B2" s="53" t="s">
        <v>1</v>
      </c>
      <c r="C2" s="55" t="s">
        <v>104</v>
      </c>
      <c r="D2" s="55" t="s">
        <v>105</v>
      </c>
      <c r="E2" s="57" t="s">
        <v>2</v>
      </c>
      <c r="F2" s="58"/>
      <c r="G2" s="57" t="s">
        <v>3</v>
      </c>
      <c r="H2" s="59"/>
      <c r="I2" s="59"/>
      <c r="J2" s="59"/>
      <c r="K2" s="58"/>
      <c r="L2" s="55" t="s">
        <v>114</v>
      </c>
      <c r="M2" s="60" t="s">
        <v>95</v>
      </c>
      <c r="N2" s="55" t="s">
        <v>115</v>
      </c>
      <c r="O2" s="55" t="s">
        <v>117</v>
      </c>
      <c r="P2" s="57" t="s">
        <v>4</v>
      </c>
      <c r="Q2" s="59"/>
      <c r="R2" s="59"/>
      <c r="S2" s="59"/>
      <c r="T2" s="58"/>
      <c r="U2" s="55" t="s">
        <v>112</v>
      </c>
      <c r="V2" s="60" t="s">
        <v>96</v>
      </c>
      <c r="W2" s="64" t="s">
        <v>121</v>
      </c>
      <c r="X2" s="49"/>
    </row>
    <row r="3" spans="1:28" ht="147.75" customHeight="1" x14ac:dyDescent="0.25">
      <c r="A3" s="54"/>
      <c r="B3" s="54"/>
      <c r="C3" s="56"/>
      <c r="D3" s="56"/>
      <c r="E3" s="28" t="s">
        <v>5</v>
      </c>
      <c r="F3" s="28" t="s">
        <v>6</v>
      </c>
      <c r="G3" s="28" t="s">
        <v>125</v>
      </c>
      <c r="H3" s="29" t="s">
        <v>137</v>
      </c>
      <c r="I3" s="28" t="s">
        <v>109</v>
      </c>
      <c r="J3" s="28" t="s">
        <v>126</v>
      </c>
      <c r="K3" s="33" t="s">
        <v>134</v>
      </c>
      <c r="L3" s="56"/>
      <c r="M3" s="61"/>
      <c r="N3" s="56"/>
      <c r="O3" s="56"/>
      <c r="P3" s="28" t="s">
        <v>127</v>
      </c>
      <c r="Q3" s="29" t="s">
        <v>135</v>
      </c>
      <c r="R3" s="28" t="s">
        <v>109</v>
      </c>
      <c r="S3" s="28" t="s">
        <v>128</v>
      </c>
      <c r="T3" s="33" t="s">
        <v>136</v>
      </c>
      <c r="U3" s="56"/>
      <c r="V3" s="61"/>
      <c r="W3" s="65"/>
      <c r="X3" s="49"/>
      <c r="Y3" t="s">
        <v>119</v>
      </c>
      <c r="Z3" t="s">
        <v>118</v>
      </c>
      <c r="AA3" t="s">
        <v>120</v>
      </c>
      <c r="AB3" t="s">
        <v>118</v>
      </c>
    </row>
    <row r="4" spans="1:28" ht="15" customHeight="1" x14ac:dyDescent="0.25">
      <c r="A4" s="1"/>
      <c r="B4" s="1"/>
      <c r="C4" s="1">
        <v>1</v>
      </c>
      <c r="D4" s="2">
        <v>2</v>
      </c>
      <c r="E4" s="2">
        <v>3</v>
      </c>
      <c r="F4" s="2">
        <v>4</v>
      </c>
      <c r="G4" s="1">
        <v>5</v>
      </c>
      <c r="H4" s="2">
        <v>6</v>
      </c>
      <c r="I4" s="2">
        <v>7</v>
      </c>
      <c r="J4" s="2">
        <v>8</v>
      </c>
      <c r="K4" s="1">
        <v>9</v>
      </c>
      <c r="L4" s="2">
        <v>10</v>
      </c>
      <c r="M4" s="2">
        <v>11</v>
      </c>
      <c r="N4" s="2">
        <v>12</v>
      </c>
      <c r="O4" s="1">
        <v>13</v>
      </c>
      <c r="P4" s="2">
        <v>14</v>
      </c>
      <c r="Q4" s="2">
        <v>15</v>
      </c>
      <c r="R4" s="2">
        <v>16</v>
      </c>
      <c r="S4" s="1">
        <v>17</v>
      </c>
      <c r="T4" s="2">
        <v>18</v>
      </c>
      <c r="U4" s="2">
        <v>19</v>
      </c>
      <c r="V4" s="2">
        <v>20</v>
      </c>
      <c r="W4" s="1">
        <v>21</v>
      </c>
      <c r="X4" s="42"/>
    </row>
    <row r="5" spans="1:28" ht="27.75" customHeight="1" x14ac:dyDescent="0.25">
      <c r="A5" s="20"/>
      <c r="B5" s="21" t="s">
        <v>7</v>
      </c>
      <c r="C5" s="21"/>
      <c r="D5" s="22">
        <f>SUM(D6:D91)</f>
        <v>1998</v>
      </c>
      <c r="E5" s="22">
        <f t="shared" ref="E5:F5" si="0">SUM(E6:E91)</f>
        <v>222</v>
      </c>
      <c r="F5" s="22">
        <f t="shared" si="0"/>
        <v>1776</v>
      </c>
      <c r="G5" s="11"/>
      <c r="H5" s="11"/>
      <c r="I5" s="23"/>
      <c r="J5" s="23"/>
      <c r="K5" s="11"/>
      <c r="L5" s="11">
        <f>SUM(L6:L91)</f>
        <v>330098.43815040006</v>
      </c>
      <c r="M5" s="11">
        <f>SUM(M6:M91)</f>
        <v>69523077.400000021</v>
      </c>
      <c r="N5" s="22">
        <f>SUM(N6:N91)</f>
        <v>4418</v>
      </c>
      <c r="O5" s="22">
        <f>SUM(O6:O91)</f>
        <v>4511</v>
      </c>
      <c r="P5" s="11"/>
      <c r="Q5" s="11"/>
      <c r="R5" s="23"/>
      <c r="S5" s="23"/>
      <c r="T5" s="11"/>
      <c r="U5" s="11">
        <f>SUM(U6:U91)</f>
        <v>3992690.5947481603</v>
      </c>
      <c r="V5" s="11">
        <f>SUM(V6:V91)</f>
        <v>827649493.79999971</v>
      </c>
      <c r="W5" s="26">
        <f>SUM(W6:W92)</f>
        <v>940892.00000000035</v>
      </c>
      <c r="X5" s="40"/>
      <c r="Z5" s="25"/>
    </row>
    <row r="6" spans="1:28" x14ac:dyDescent="0.25">
      <c r="A6" s="18">
        <v>1</v>
      </c>
      <c r="B6" s="4" t="s">
        <v>35</v>
      </c>
      <c r="C6" s="30">
        <v>79000000</v>
      </c>
      <c r="D6" s="5">
        <f>E6+F6</f>
        <v>4</v>
      </c>
      <c r="E6" s="5">
        <v>0</v>
      </c>
      <c r="F6" s="5">
        <v>4</v>
      </c>
      <c r="G6" s="6">
        <v>29882.16</v>
      </c>
      <c r="H6" s="9">
        <f>G6*1.04</f>
        <v>31077.446400000001</v>
      </c>
      <c r="I6" s="7">
        <v>1</v>
      </c>
      <c r="J6" s="6">
        <f>G6*I6</f>
        <v>29882.16</v>
      </c>
      <c r="K6" s="6">
        <f t="shared" ref="K6:K69" si="1">H6*I6</f>
        <v>31077.446400000001</v>
      </c>
      <c r="L6" s="6">
        <v>428.87</v>
      </c>
      <c r="M6" s="12">
        <f>ROUND((E6*J6+F6*K6+L6),1)</f>
        <v>124738.7</v>
      </c>
      <c r="N6" s="5">
        <v>15</v>
      </c>
      <c r="O6" s="5">
        <v>16</v>
      </c>
      <c r="P6" s="6">
        <v>12806.63</v>
      </c>
      <c r="Q6" s="9">
        <f>P6*1.04</f>
        <v>13318.895199999999</v>
      </c>
      <c r="R6" s="7">
        <v>1</v>
      </c>
      <c r="S6" s="6">
        <f>P6*R6</f>
        <v>12806.63</v>
      </c>
      <c r="T6" s="6">
        <f>Q6*R6</f>
        <v>13318.895199999999</v>
      </c>
      <c r="U6" s="6">
        <v>13233.66</v>
      </c>
      <c r="V6" s="12">
        <f>ROUND(O6*S6+O6*T6*11+U6,1)</f>
        <v>2562265.2999999998</v>
      </c>
      <c r="W6" s="27">
        <f>ROUND(((M6+V6)/1000),1)</f>
        <v>2687</v>
      </c>
      <c r="X6" s="50"/>
      <c r="Y6" s="25">
        <f>(E6-G6+F6*K6)*1.5/100</f>
        <v>1416.4143839999999</v>
      </c>
      <c r="Z6" s="25">
        <f>Y6-L6</f>
        <v>987.54438399999992</v>
      </c>
      <c r="AA6" s="25">
        <f>(O6*S6+O6*T6*11)*1.5/100</f>
        <v>38235.474527999999</v>
      </c>
      <c r="AB6" s="25">
        <f>AA6-U6</f>
        <v>25001.814527999999</v>
      </c>
    </row>
    <row r="7" spans="1:28" x14ac:dyDescent="0.25">
      <c r="A7" s="18">
        <v>2</v>
      </c>
      <c r="B7" s="4" t="s">
        <v>64</v>
      </c>
      <c r="C7" s="30">
        <v>84000000</v>
      </c>
      <c r="D7" s="5">
        <f>E7+F7</f>
        <v>9</v>
      </c>
      <c r="E7" s="5">
        <v>2</v>
      </c>
      <c r="F7" s="5">
        <v>7</v>
      </c>
      <c r="G7" s="6">
        <v>29882.16</v>
      </c>
      <c r="H7" s="9">
        <f t="shared" ref="H7:H70" si="2">G7*1.04</f>
        <v>31077.446400000001</v>
      </c>
      <c r="I7" s="7">
        <v>1.4</v>
      </c>
      <c r="J7" s="6">
        <f t="shared" ref="J7:J70" si="3">G7*I7</f>
        <v>41835.023999999998</v>
      </c>
      <c r="K7" s="6">
        <f t="shared" si="1"/>
        <v>43508.424959999997</v>
      </c>
      <c r="L7" s="6">
        <v>0</v>
      </c>
      <c r="M7" s="12">
        <f t="shared" ref="M7:M70" si="4">ROUND((E7*J7+F7*K7+L7),1)</f>
        <v>388229</v>
      </c>
      <c r="N7" s="5">
        <v>28</v>
      </c>
      <c r="O7" s="5">
        <v>30</v>
      </c>
      <c r="P7" s="6">
        <v>12806.63</v>
      </c>
      <c r="Q7" s="9">
        <f t="shared" ref="Q7:Q70" si="5">P7*1.04</f>
        <v>13318.895199999999</v>
      </c>
      <c r="R7" s="7">
        <v>1.4</v>
      </c>
      <c r="S7" s="6">
        <f t="shared" ref="S7:S70" si="6">P7*R7</f>
        <v>17929.281999999999</v>
      </c>
      <c r="T7" s="6">
        <f>Q7*R7</f>
        <v>18646.453279999998</v>
      </c>
      <c r="U7" s="6">
        <f>AA7</f>
        <v>100368.12063599998</v>
      </c>
      <c r="V7" s="12">
        <f t="shared" ref="V7:V70" si="7">ROUND(O7*S7+O7*T7*11+U7,1)</f>
        <v>6791576.2000000002</v>
      </c>
      <c r="W7" s="27">
        <f>ROUND(((M7+V7)/1000),1)</f>
        <v>7179.8</v>
      </c>
      <c r="X7" s="50"/>
      <c r="Y7" s="25">
        <f t="shared" ref="Y7:Y13" si="8">(E7-G7+F7*K7)*1.5/100</f>
        <v>4120.1822208000003</v>
      </c>
      <c r="Z7" s="25">
        <f t="shared" ref="Z7:Z13" si="9">Y7-L7</f>
        <v>4120.1822208000003</v>
      </c>
      <c r="AA7" s="25">
        <f t="shared" ref="AA7:AA13" si="10">(O7*S7+O7*T7*11)*1.5/100</f>
        <v>100368.12063599998</v>
      </c>
      <c r="AB7" s="25">
        <f t="shared" ref="AB7:AB13" si="11">AA7-U7</f>
        <v>0</v>
      </c>
    </row>
    <row r="8" spans="1:28" x14ac:dyDescent="0.25">
      <c r="A8" s="18">
        <v>3</v>
      </c>
      <c r="B8" s="4" t="s">
        <v>46</v>
      </c>
      <c r="C8" s="30">
        <v>80000000</v>
      </c>
      <c r="D8" s="5">
        <f t="shared" ref="D8:D71" si="12">E8+F8</f>
        <v>45</v>
      </c>
      <c r="E8" s="5">
        <v>4</v>
      </c>
      <c r="F8" s="5">
        <v>41</v>
      </c>
      <c r="G8" s="6">
        <v>29882.16</v>
      </c>
      <c r="H8" s="9">
        <f t="shared" si="2"/>
        <v>31077.446400000001</v>
      </c>
      <c r="I8" s="7">
        <v>1.1499999999999999</v>
      </c>
      <c r="J8" s="6">
        <f t="shared" si="3"/>
        <v>34364.483999999997</v>
      </c>
      <c r="K8" s="6">
        <f t="shared" si="1"/>
        <v>35739.06336</v>
      </c>
      <c r="L8" s="6">
        <v>0</v>
      </c>
      <c r="M8" s="12">
        <f t="shared" si="4"/>
        <v>1602759.5</v>
      </c>
      <c r="N8" s="5">
        <v>114</v>
      </c>
      <c r="O8" s="5">
        <v>115</v>
      </c>
      <c r="P8" s="6">
        <v>12806.63</v>
      </c>
      <c r="Q8" s="9">
        <f t="shared" si="5"/>
        <v>13318.895199999999</v>
      </c>
      <c r="R8" s="7">
        <v>1.1499999999999999</v>
      </c>
      <c r="S8" s="6">
        <f t="shared" si="6"/>
        <v>14727.624499999998</v>
      </c>
      <c r="T8" s="6">
        <f>Q8*R8</f>
        <v>15316.729479999998</v>
      </c>
      <c r="U8" s="6">
        <v>0</v>
      </c>
      <c r="V8" s="12">
        <f t="shared" si="7"/>
        <v>21069339.600000001</v>
      </c>
      <c r="W8" s="27">
        <f t="shared" ref="W8:W71" si="13">ROUND(((M8+V8)/1000),1)</f>
        <v>22672.1</v>
      </c>
      <c r="X8" s="50"/>
      <c r="Y8" s="25">
        <f t="shared" si="8"/>
        <v>21531.351566400001</v>
      </c>
      <c r="Z8" s="25">
        <f t="shared" si="9"/>
        <v>21531.351566400001</v>
      </c>
      <c r="AA8" s="25">
        <f t="shared" si="10"/>
        <v>316040.09414549998</v>
      </c>
      <c r="AB8" s="25">
        <f t="shared" si="11"/>
        <v>316040.09414549998</v>
      </c>
    </row>
    <row r="9" spans="1:28" x14ac:dyDescent="0.25">
      <c r="A9" s="18">
        <v>4</v>
      </c>
      <c r="B9" s="4" t="s">
        <v>65</v>
      </c>
      <c r="C9" s="30">
        <v>81000000</v>
      </c>
      <c r="D9" s="5">
        <f t="shared" si="12"/>
        <v>21</v>
      </c>
      <c r="E9" s="5">
        <v>1</v>
      </c>
      <c r="F9" s="5">
        <v>20</v>
      </c>
      <c r="G9" s="6">
        <v>29882.16</v>
      </c>
      <c r="H9" s="9">
        <f t="shared" si="2"/>
        <v>31077.446400000001</v>
      </c>
      <c r="I9" s="7">
        <v>1.21</v>
      </c>
      <c r="J9" s="6">
        <f t="shared" si="3"/>
        <v>36157.4136</v>
      </c>
      <c r="K9" s="6">
        <f t="shared" si="1"/>
        <v>37603.710143999997</v>
      </c>
      <c r="L9" s="6">
        <v>0</v>
      </c>
      <c r="M9" s="12">
        <f t="shared" si="4"/>
        <v>788231.6</v>
      </c>
      <c r="N9" s="5">
        <v>80</v>
      </c>
      <c r="O9" s="5">
        <v>81</v>
      </c>
      <c r="P9" s="6">
        <v>12806.63</v>
      </c>
      <c r="Q9" s="9">
        <f t="shared" si="5"/>
        <v>13318.895199999999</v>
      </c>
      <c r="R9" s="7">
        <v>1.21</v>
      </c>
      <c r="S9" s="6">
        <f t="shared" si="6"/>
        <v>15496.022299999999</v>
      </c>
      <c r="T9" s="6">
        <f t="shared" ref="T9:T72" si="14">Q9*R9</f>
        <v>16115.863191999999</v>
      </c>
      <c r="U9" s="6">
        <v>0</v>
      </c>
      <c r="V9" s="12">
        <f t="shared" si="7"/>
        <v>15614411.9</v>
      </c>
      <c r="W9" s="27">
        <f t="shared" si="13"/>
        <v>16402.599999999999</v>
      </c>
      <c r="X9" s="50"/>
      <c r="Y9" s="25">
        <f t="shared" si="8"/>
        <v>10832.8956432</v>
      </c>
      <c r="Z9" s="25">
        <f t="shared" si="9"/>
        <v>10832.8956432</v>
      </c>
      <c r="AA9" s="25">
        <f t="shared" si="10"/>
        <v>234216.17865557998</v>
      </c>
      <c r="AB9" s="25">
        <f t="shared" si="11"/>
        <v>234216.17865557998</v>
      </c>
    </row>
    <row r="10" spans="1:28" x14ac:dyDescent="0.25">
      <c r="A10" s="18">
        <v>5</v>
      </c>
      <c r="B10" s="4" t="s">
        <v>42</v>
      </c>
      <c r="C10" s="30">
        <v>82000000</v>
      </c>
      <c r="D10" s="5">
        <f t="shared" si="12"/>
        <v>34</v>
      </c>
      <c r="E10" s="5">
        <v>5</v>
      </c>
      <c r="F10" s="5">
        <v>29</v>
      </c>
      <c r="G10" s="6">
        <v>29882.16</v>
      </c>
      <c r="H10" s="9">
        <f t="shared" si="2"/>
        <v>31077.446400000001</v>
      </c>
      <c r="I10" s="7">
        <v>1</v>
      </c>
      <c r="J10" s="6">
        <f t="shared" si="3"/>
        <v>29882.16</v>
      </c>
      <c r="K10" s="6">
        <f t="shared" si="1"/>
        <v>31077.446400000001</v>
      </c>
      <c r="L10" s="6">
        <v>5000</v>
      </c>
      <c r="M10" s="12">
        <f t="shared" si="4"/>
        <v>1055656.7</v>
      </c>
      <c r="N10" s="5">
        <v>52</v>
      </c>
      <c r="O10" s="5">
        <v>53</v>
      </c>
      <c r="P10" s="6">
        <v>12806.63</v>
      </c>
      <c r="Q10" s="9">
        <f t="shared" si="5"/>
        <v>13318.895199999999</v>
      </c>
      <c r="R10" s="7">
        <v>1</v>
      </c>
      <c r="S10" s="6">
        <f t="shared" si="6"/>
        <v>12806.63</v>
      </c>
      <c r="T10" s="6">
        <f t="shared" si="14"/>
        <v>13318.895199999999</v>
      </c>
      <c r="U10" s="6">
        <v>10000</v>
      </c>
      <c r="V10" s="12">
        <f t="shared" si="7"/>
        <v>8453667.3000000007</v>
      </c>
      <c r="W10" s="27">
        <f t="shared" si="13"/>
        <v>9509.2999999999993</v>
      </c>
      <c r="X10" s="50"/>
      <c r="Y10" s="25">
        <f t="shared" si="8"/>
        <v>13070.531783999999</v>
      </c>
      <c r="Z10" s="25">
        <f t="shared" si="9"/>
        <v>8070.5317839999989</v>
      </c>
      <c r="AA10" s="25">
        <f t="shared" si="10"/>
        <v>126655.009374</v>
      </c>
      <c r="AB10" s="25">
        <f t="shared" si="11"/>
        <v>116655.009374</v>
      </c>
    </row>
    <row r="11" spans="1:28" x14ac:dyDescent="0.25">
      <c r="A11" s="18">
        <v>6</v>
      </c>
      <c r="B11" s="4" t="s">
        <v>43</v>
      </c>
      <c r="C11" s="30">
        <v>26000000</v>
      </c>
      <c r="D11" s="5">
        <f t="shared" si="12"/>
        <v>7</v>
      </c>
      <c r="E11" s="5">
        <v>1</v>
      </c>
      <c r="F11" s="5">
        <v>6</v>
      </c>
      <c r="G11" s="6">
        <v>29882.16</v>
      </c>
      <c r="H11" s="9">
        <f t="shared" si="2"/>
        <v>31077.446400000001</v>
      </c>
      <c r="I11" s="7">
        <v>1</v>
      </c>
      <c r="J11" s="6">
        <f t="shared" si="3"/>
        <v>29882.16</v>
      </c>
      <c r="K11" s="6">
        <f t="shared" si="1"/>
        <v>31077.446400000001</v>
      </c>
      <c r="L11" s="6">
        <f>Y11</f>
        <v>2348.7527759999998</v>
      </c>
      <c r="M11" s="12">
        <f t="shared" si="4"/>
        <v>218695.6</v>
      </c>
      <c r="N11" s="5">
        <v>5</v>
      </c>
      <c r="O11" s="5">
        <v>6</v>
      </c>
      <c r="P11" s="6">
        <v>12806.63</v>
      </c>
      <c r="Q11" s="9">
        <f t="shared" si="5"/>
        <v>13318.895199999999</v>
      </c>
      <c r="R11" s="7">
        <v>1</v>
      </c>
      <c r="S11" s="6">
        <f t="shared" si="6"/>
        <v>12806.63</v>
      </c>
      <c r="T11" s="6">
        <f t="shared" si="14"/>
        <v>13318.895199999999</v>
      </c>
      <c r="U11" s="6">
        <f>AA11</f>
        <v>14338.302948</v>
      </c>
      <c r="V11" s="12">
        <f t="shared" si="7"/>
        <v>970225.2</v>
      </c>
      <c r="W11" s="27">
        <f t="shared" si="13"/>
        <v>1188.9000000000001</v>
      </c>
      <c r="X11" s="50"/>
      <c r="Y11" s="25">
        <f t="shared" si="8"/>
        <v>2348.7527759999998</v>
      </c>
      <c r="Z11" s="25">
        <f t="shared" si="9"/>
        <v>0</v>
      </c>
      <c r="AA11" s="25">
        <f t="shared" si="10"/>
        <v>14338.302948</v>
      </c>
      <c r="AB11" s="25">
        <f t="shared" si="11"/>
        <v>0</v>
      </c>
    </row>
    <row r="12" spans="1:28" ht="27" customHeight="1" x14ac:dyDescent="0.25">
      <c r="A12" s="18">
        <v>7</v>
      </c>
      <c r="B12" s="4" t="s">
        <v>86</v>
      </c>
      <c r="C12" s="30">
        <v>83000000</v>
      </c>
      <c r="D12" s="5">
        <f t="shared" si="12"/>
        <v>4</v>
      </c>
      <c r="E12" s="5">
        <v>1</v>
      </c>
      <c r="F12" s="5">
        <v>3</v>
      </c>
      <c r="G12" s="6">
        <v>29882.16</v>
      </c>
      <c r="H12" s="9">
        <f t="shared" si="2"/>
        <v>31077.446400000001</v>
      </c>
      <c r="I12" s="7">
        <v>1</v>
      </c>
      <c r="J12" s="6">
        <f t="shared" si="3"/>
        <v>29882.16</v>
      </c>
      <c r="K12" s="6">
        <f t="shared" si="1"/>
        <v>31077.446400000001</v>
      </c>
      <c r="L12" s="6">
        <f>Y12</f>
        <v>950.26768799999991</v>
      </c>
      <c r="M12" s="12">
        <f t="shared" si="4"/>
        <v>124064.8</v>
      </c>
      <c r="N12" s="5">
        <v>10</v>
      </c>
      <c r="O12" s="5">
        <v>11</v>
      </c>
      <c r="P12" s="6">
        <v>12806.63</v>
      </c>
      <c r="Q12" s="9">
        <f t="shared" si="5"/>
        <v>13318.895199999999</v>
      </c>
      <c r="R12" s="7">
        <v>1</v>
      </c>
      <c r="S12" s="6">
        <f t="shared" si="6"/>
        <v>12806.63</v>
      </c>
      <c r="T12" s="6">
        <f t="shared" si="14"/>
        <v>13318.895199999999</v>
      </c>
      <c r="U12" s="6">
        <f>AA12</f>
        <v>26286.888737999998</v>
      </c>
      <c r="V12" s="12">
        <f t="shared" si="7"/>
        <v>1778746.1</v>
      </c>
      <c r="W12" s="27">
        <f t="shared" si="13"/>
        <v>1902.8</v>
      </c>
      <c r="X12" s="50"/>
      <c r="Y12" s="25">
        <f t="shared" si="8"/>
        <v>950.26768799999991</v>
      </c>
      <c r="Z12" s="25">
        <f t="shared" si="9"/>
        <v>0</v>
      </c>
      <c r="AA12" s="25">
        <f t="shared" si="10"/>
        <v>26286.888737999998</v>
      </c>
      <c r="AB12" s="25">
        <f t="shared" si="11"/>
        <v>0</v>
      </c>
    </row>
    <row r="13" spans="1:28" x14ac:dyDescent="0.25">
      <c r="A13" s="18">
        <v>8</v>
      </c>
      <c r="B13" s="4" t="s">
        <v>36</v>
      </c>
      <c r="C13" s="30">
        <v>85000000</v>
      </c>
      <c r="D13" s="5">
        <f t="shared" si="12"/>
        <v>8</v>
      </c>
      <c r="E13" s="5">
        <v>1</v>
      </c>
      <c r="F13" s="5">
        <v>7</v>
      </c>
      <c r="G13" s="6">
        <v>29882.16</v>
      </c>
      <c r="H13" s="9">
        <f t="shared" si="2"/>
        <v>31077.446400000001</v>
      </c>
      <c r="I13" s="7">
        <v>1.2</v>
      </c>
      <c r="J13" s="6">
        <f t="shared" si="3"/>
        <v>35858.591999999997</v>
      </c>
      <c r="K13" s="6">
        <f t="shared" si="1"/>
        <v>37292.935680000002</v>
      </c>
      <c r="L13" s="6">
        <v>0</v>
      </c>
      <c r="M13" s="12">
        <f t="shared" si="4"/>
        <v>296909.09999999998</v>
      </c>
      <c r="N13" s="5">
        <v>14</v>
      </c>
      <c r="O13" s="5">
        <v>15</v>
      </c>
      <c r="P13" s="6">
        <v>12806.63</v>
      </c>
      <c r="Q13" s="9">
        <f t="shared" si="5"/>
        <v>13318.895199999999</v>
      </c>
      <c r="R13" s="7">
        <v>1.2</v>
      </c>
      <c r="S13" s="6">
        <f t="shared" si="6"/>
        <v>15367.955999999998</v>
      </c>
      <c r="T13" s="6">
        <f t="shared" si="14"/>
        <v>15982.674239999998</v>
      </c>
      <c r="U13" s="6">
        <v>6000</v>
      </c>
      <c r="V13" s="12">
        <f t="shared" si="7"/>
        <v>2873660.6</v>
      </c>
      <c r="W13" s="27">
        <f t="shared" si="13"/>
        <v>3170.6</v>
      </c>
      <c r="X13" s="50"/>
      <c r="Y13" s="25">
        <f t="shared" si="8"/>
        <v>3467.5408464000002</v>
      </c>
      <c r="Z13" s="25">
        <f t="shared" si="9"/>
        <v>3467.5408464000002</v>
      </c>
      <c r="AA13" s="25">
        <f t="shared" si="10"/>
        <v>43014.90884399999</v>
      </c>
      <c r="AB13" s="25">
        <f t="shared" si="11"/>
        <v>37014.90884399999</v>
      </c>
    </row>
    <row r="14" spans="1:28" s="10" customFormat="1" ht="26.25" customHeight="1" x14ac:dyDescent="0.25">
      <c r="A14" s="18">
        <v>9</v>
      </c>
      <c r="B14" s="4" t="s">
        <v>87</v>
      </c>
      <c r="C14" s="30">
        <v>91000000</v>
      </c>
      <c r="D14" s="5">
        <f t="shared" si="12"/>
        <v>6</v>
      </c>
      <c r="E14" s="5">
        <v>1</v>
      </c>
      <c r="F14" s="5">
        <v>5</v>
      </c>
      <c r="G14" s="6">
        <v>29882.16</v>
      </c>
      <c r="H14" s="9">
        <f t="shared" si="2"/>
        <v>31077.446400000001</v>
      </c>
      <c r="I14" s="7">
        <v>1</v>
      </c>
      <c r="J14" s="6">
        <f t="shared" si="3"/>
        <v>29882.16</v>
      </c>
      <c r="K14" s="6">
        <f t="shared" si="1"/>
        <v>31077.446400000001</v>
      </c>
      <c r="L14" s="6">
        <v>0</v>
      </c>
      <c r="M14" s="12">
        <f t="shared" si="4"/>
        <v>185269.4</v>
      </c>
      <c r="N14" s="5">
        <v>4</v>
      </c>
      <c r="O14" s="5">
        <v>5</v>
      </c>
      <c r="P14" s="6">
        <v>12806.63</v>
      </c>
      <c r="Q14" s="9">
        <f t="shared" si="5"/>
        <v>13318.895199999999</v>
      </c>
      <c r="R14" s="7">
        <v>1</v>
      </c>
      <c r="S14" s="6">
        <f t="shared" si="6"/>
        <v>12806.63</v>
      </c>
      <c r="T14" s="6">
        <f t="shared" si="14"/>
        <v>13318.895199999999</v>
      </c>
      <c r="U14" s="6">
        <v>0</v>
      </c>
      <c r="V14" s="12">
        <f t="shared" si="7"/>
        <v>796572.4</v>
      </c>
      <c r="W14" s="27">
        <f t="shared" si="13"/>
        <v>981.8</v>
      </c>
      <c r="X14" s="50"/>
      <c r="Y14" s="25">
        <f t="shared" ref="Y14:Y77" si="15">(E14-G14+F14*K14)*1.5/100</f>
        <v>1882.5910800000001</v>
      </c>
      <c r="Z14" s="25">
        <f t="shared" ref="Z14:Z77" si="16">Y14-L14</f>
        <v>1882.5910800000001</v>
      </c>
      <c r="AA14" s="25">
        <f t="shared" ref="AA14:AA77" si="17">(O14*S14+O14*T14*11)*1.5/100</f>
        <v>11948.585789999999</v>
      </c>
      <c r="AB14" s="25">
        <f t="shared" ref="AB14:AB77" si="18">AA14-U14</f>
        <v>11948.585789999999</v>
      </c>
    </row>
    <row r="15" spans="1:28" x14ac:dyDescent="0.25">
      <c r="A15" s="18">
        <v>10</v>
      </c>
      <c r="B15" s="4" t="s">
        <v>25</v>
      </c>
      <c r="C15" s="30">
        <v>86000000</v>
      </c>
      <c r="D15" s="5">
        <f t="shared" si="12"/>
        <v>11</v>
      </c>
      <c r="E15" s="5">
        <v>3</v>
      </c>
      <c r="F15" s="5">
        <v>8</v>
      </c>
      <c r="G15" s="6">
        <v>29882.16</v>
      </c>
      <c r="H15" s="9">
        <f t="shared" si="2"/>
        <v>31077.446400000001</v>
      </c>
      <c r="I15" s="7">
        <v>1.2070000000000001</v>
      </c>
      <c r="J15" s="6">
        <f t="shared" si="3"/>
        <v>36067.767120000004</v>
      </c>
      <c r="K15" s="6">
        <f t="shared" si="1"/>
        <v>37510.477804800001</v>
      </c>
      <c r="L15" s="6">
        <v>0</v>
      </c>
      <c r="M15" s="12">
        <f t="shared" si="4"/>
        <v>408287.1</v>
      </c>
      <c r="N15" s="5">
        <v>17</v>
      </c>
      <c r="O15" s="5">
        <v>18</v>
      </c>
      <c r="P15" s="6">
        <v>12806.63</v>
      </c>
      <c r="Q15" s="9">
        <f t="shared" si="5"/>
        <v>13318.895199999999</v>
      </c>
      <c r="R15" s="7">
        <v>1.2070000000000001</v>
      </c>
      <c r="S15" s="6">
        <f t="shared" si="6"/>
        <v>15457.60241</v>
      </c>
      <c r="T15" s="6">
        <f t="shared" si="14"/>
        <v>16075.906506400001</v>
      </c>
      <c r="U15" s="6">
        <v>2550</v>
      </c>
      <c r="V15" s="12">
        <f t="shared" si="7"/>
        <v>3463816.3</v>
      </c>
      <c r="W15" s="27">
        <f t="shared" si="13"/>
        <v>3872.1</v>
      </c>
      <c r="X15" s="50"/>
      <c r="Y15" s="25">
        <f t="shared" si="15"/>
        <v>4053.0699365760001</v>
      </c>
      <c r="Z15" s="25">
        <f t="shared" si="16"/>
        <v>4053.0699365760001</v>
      </c>
      <c r="AA15" s="25">
        <f t="shared" si="17"/>
        <v>51918.994974707995</v>
      </c>
      <c r="AB15" s="25">
        <f t="shared" si="18"/>
        <v>49368.994974707995</v>
      </c>
    </row>
    <row r="16" spans="1:28" x14ac:dyDescent="0.25">
      <c r="A16" s="18">
        <v>11</v>
      </c>
      <c r="B16" s="47" t="s">
        <v>26</v>
      </c>
      <c r="C16" s="30">
        <v>87000000</v>
      </c>
      <c r="D16" s="8">
        <f t="shared" si="12"/>
        <v>39</v>
      </c>
      <c r="E16" s="8">
        <v>0</v>
      </c>
      <c r="F16" s="8">
        <v>39</v>
      </c>
      <c r="G16" s="9">
        <v>29882.16</v>
      </c>
      <c r="H16" s="9">
        <f t="shared" si="2"/>
        <v>31077.446400000001</v>
      </c>
      <c r="I16" s="48">
        <v>1.3</v>
      </c>
      <c r="J16" s="9">
        <f t="shared" si="3"/>
        <v>38846.808000000005</v>
      </c>
      <c r="K16" s="6">
        <f t="shared" si="1"/>
        <v>40400.680319999999</v>
      </c>
      <c r="L16" s="6">
        <v>0</v>
      </c>
      <c r="M16" s="12">
        <f t="shared" si="4"/>
        <v>1575626.5</v>
      </c>
      <c r="N16" s="5">
        <v>49</v>
      </c>
      <c r="O16" s="5">
        <v>50</v>
      </c>
      <c r="P16" s="6">
        <v>12806.63</v>
      </c>
      <c r="Q16" s="9">
        <f t="shared" si="5"/>
        <v>13318.895199999999</v>
      </c>
      <c r="R16" s="7">
        <v>1.3</v>
      </c>
      <c r="S16" s="6">
        <f t="shared" si="6"/>
        <v>16648.618999999999</v>
      </c>
      <c r="T16" s="6">
        <f t="shared" si="14"/>
        <v>17314.563760000001</v>
      </c>
      <c r="U16" s="6">
        <v>10000</v>
      </c>
      <c r="V16" s="12">
        <f t="shared" si="7"/>
        <v>10365441</v>
      </c>
      <c r="W16" s="27">
        <f t="shared" si="13"/>
        <v>11941.1</v>
      </c>
      <c r="X16" s="50"/>
      <c r="Y16" s="25">
        <f t="shared" si="15"/>
        <v>23186.165587200001</v>
      </c>
      <c r="Z16" s="25">
        <f t="shared" si="16"/>
        <v>23186.165587200001</v>
      </c>
      <c r="AA16" s="25">
        <f t="shared" si="17"/>
        <v>155331.61526999998</v>
      </c>
      <c r="AB16" s="25">
        <f t="shared" si="18"/>
        <v>145331.61526999998</v>
      </c>
    </row>
    <row r="17" spans="1:28" x14ac:dyDescent="0.25">
      <c r="A17" s="18">
        <v>12</v>
      </c>
      <c r="B17" s="47" t="s">
        <v>38</v>
      </c>
      <c r="C17" s="30">
        <v>67000000</v>
      </c>
      <c r="D17" s="8">
        <f t="shared" si="12"/>
        <v>44</v>
      </c>
      <c r="E17" s="8">
        <v>5</v>
      </c>
      <c r="F17" s="8">
        <v>39</v>
      </c>
      <c r="G17" s="9">
        <v>29882.16</v>
      </c>
      <c r="H17" s="9">
        <f t="shared" si="2"/>
        <v>31077.446400000001</v>
      </c>
      <c r="I17" s="48">
        <v>1</v>
      </c>
      <c r="J17" s="9">
        <f t="shared" si="3"/>
        <v>29882.16</v>
      </c>
      <c r="K17" s="6">
        <f t="shared" si="1"/>
        <v>31077.446400000001</v>
      </c>
      <c r="L17" s="6">
        <v>0</v>
      </c>
      <c r="M17" s="12">
        <f t="shared" si="4"/>
        <v>1361431.2</v>
      </c>
      <c r="N17" s="5">
        <v>121</v>
      </c>
      <c r="O17" s="5">
        <v>122</v>
      </c>
      <c r="P17" s="9">
        <v>12806.63</v>
      </c>
      <c r="Q17" s="9">
        <f t="shared" si="5"/>
        <v>13318.895199999999</v>
      </c>
      <c r="R17" s="48">
        <v>1</v>
      </c>
      <c r="S17" s="9">
        <f t="shared" si="6"/>
        <v>12806.63</v>
      </c>
      <c r="T17" s="6">
        <f t="shared" si="14"/>
        <v>13318.895199999999</v>
      </c>
      <c r="U17" s="6">
        <v>0</v>
      </c>
      <c r="V17" s="12">
        <f t="shared" si="7"/>
        <v>19436366.199999999</v>
      </c>
      <c r="W17" s="27">
        <f t="shared" si="13"/>
        <v>20797.8</v>
      </c>
      <c r="X17" s="50"/>
      <c r="Y17" s="25">
        <f t="shared" si="15"/>
        <v>17732.148744000002</v>
      </c>
      <c r="Z17" s="25">
        <f t="shared" si="16"/>
        <v>17732.148744000002</v>
      </c>
      <c r="AA17" s="25">
        <f t="shared" si="17"/>
        <v>291545.49327599996</v>
      </c>
      <c r="AB17" s="25">
        <f t="shared" si="18"/>
        <v>291545.49327599996</v>
      </c>
    </row>
    <row r="18" spans="1:28" x14ac:dyDescent="0.25">
      <c r="A18" s="18">
        <v>13</v>
      </c>
      <c r="B18" s="47" t="s">
        <v>47</v>
      </c>
      <c r="C18" s="30">
        <v>88000000</v>
      </c>
      <c r="D18" s="8">
        <f t="shared" si="12"/>
        <v>19</v>
      </c>
      <c r="E18" s="8">
        <v>3</v>
      </c>
      <c r="F18" s="8">
        <v>16</v>
      </c>
      <c r="G18" s="9">
        <v>29882.16</v>
      </c>
      <c r="H18" s="9">
        <f t="shared" si="2"/>
        <v>31077.446400000001</v>
      </c>
      <c r="I18" s="48">
        <v>1</v>
      </c>
      <c r="J18" s="9">
        <f t="shared" si="3"/>
        <v>29882.16</v>
      </c>
      <c r="K18" s="6">
        <f t="shared" si="1"/>
        <v>31077.446400000001</v>
      </c>
      <c r="L18" s="6">
        <f>Y18</f>
        <v>7010.3997360000003</v>
      </c>
      <c r="M18" s="12">
        <f t="shared" si="4"/>
        <v>593896</v>
      </c>
      <c r="N18" s="5">
        <v>22</v>
      </c>
      <c r="O18" s="5">
        <v>23</v>
      </c>
      <c r="P18" s="9">
        <v>12806.63</v>
      </c>
      <c r="Q18" s="9">
        <f t="shared" si="5"/>
        <v>13318.895199999999</v>
      </c>
      <c r="R18" s="48">
        <v>1</v>
      </c>
      <c r="S18" s="9">
        <f t="shared" si="6"/>
        <v>12806.63</v>
      </c>
      <c r="T18" s="6">
        <f t="shared" si="14"/>
        <v>13318.895199999999</v>
      </c>
      <c r="U18" s="6">
        <f>AA18</f>
        <v>54963.494633999988</v>
      </c>
      <c r="V18" s="12">
        <f t="shared" si="7"/>
        <v>3719196.5</v>
      </c>
      <c r="W18" s="27">
        <f t="shared" si="13"/>
        <v>4313.1000000000004</v>
      </c>
      <c r="X18" s="50"/>
      <c r="Y18" s="25">
        <f t="shared" si="15"/>
        <v>7010.3997360000003</v>
      </c>
      <c r="Z18" s="25">
        <f t="shared" si="16"/>
        <v>0</v>
      </c>
      <c r="AA18" s="25">
        <f t="shared" si="17"/>
        <v>54963.494633999988</v>
      </c>
      <c r="AB18" s="25">
        <f t="shared" si="18"/>
        <v>0</v>
      </c>
    </row>
    <row r="19" spans="1:28" x14ac:dyDescent="0.25">
      <c r="A19" s="18">
        <v>14</v>
      </c>
      <c r="B19" s="47" t="s">
        <v>48</v>
      </c>
      <c r="C19" s="30">
        <v>89000000</v>
      </c>
      <c r="D19" s="8">
        <f t="shared" si="12"/>
        <v>23</v>
      </c>
      <c r="E19" s="8">
        <v>4</v>
      </c>
      <c r="F19" s="8">
        <v>19</v>
      </c>
      <c r="G19" s="9">
        <v>29882.16</v>
      </c>
      <c r="H19" s="9">
        <f t="shared" si="2"/>
        <v>31077.446400000001</v>
      </c>
      <c r="I19" s="48">
        <v>1</v>
      </c>
      <c r="J19" s="9">
        <f t="shared" si="3"/>
        <v>29882.16</v>
      </c>
      <c r="K19" s="6">
        <f t="shared" si="1"/>
        <v>31077.446400000001</v>
      </c>
      <c r="L19" s="6">
        <v>0</v>
      </c>
      <c r="M19" s="12">
        <f t="shared" si="4"/>
        <v>710000.1</v>
      </c>
      <c r="N19" s="5">
        <v>30</v>
      </c>
      <c r="O19" s="5">
        <v>31</v>
      </c>
      <c r="P19" s="9">
        <v>12806.63</v>
      </c>
      <c r="Q19" s="9">
        <f t="shared" si="5"/>
        <v>13318.895199999999</v>
      </c>
      <c r="R19" s="48">
        <v>1</v>
      </c>
      <c r="S19" s="9">
        <f t="shared" si="6"/>
        <v>12806.63</v>
      </c>
      <c r="T19" s="6">
        <f t="shared" si="14"/>
        <v>13318.895199999999</v>
      </c>
      <c r="U19" s="6">
        <v>0</v>
      </c>
      <c r="V19" s="12">
        <f t="shared" si="7"/>
        <v>4938748.8</v>
      </c>
      <c r="W19" s="27">
        <f t="shared" si="13"/>
        <v>5648.7</v>
      </c>
      <c r="X19" s="50"/>
      <c r="Y19" s="25">
        <f t="shared" si="15"/>
        <v>8408.8998240000001</v>
      </c>
      <c r="Z19" s="25">
        <f t="shared" si="16"/>
        <v>8408.8998240000001</v>
      </c>
      <c r="AA19" s="25">
        <f t="shared" si="17"/>
        <v>74081.231897999984</v>
      </c>
      <c r="AB19" s="25">
        <f t="shared" si="18"/>
        <v>74081.231897999984</v>
      </c>
    </row>
    <row r="20" spans="1:28" x14ac:dyDescent="0.25">
      <c r="A20" s="18">
        <v>15</v>
      </c>
      <c r="B20" s="47" t="s">
        <v>76</v>
      </c>
      <c r="C20" s="30">
        <v>98000000</v>
      </c>
      <c r="D20" s="8">
        <f t="shared" si="12"/>
        <v>21</v>
      </c>
      <c r="E20" s="8">
        <v>0</v>
      </c>
      <c r="F20" s="8">
        <v>21</v>
      </c>
      <c r="G20" s="9">
        <v>29882.16</v>
      </c>
      <c r="H20" s="9">
        <f t="shared" si="2"/>
        <v>31077.446400000001</v>
      </c>
      <c r="I20" s="48">
        <v>1.46</v>
      </c>
      <c r="J20" s="9">
        <f t="shared" si="3"/>
        <v>43627.953600000001</v>
      </c>
      <c r="K20" s="6">
        <f t="shared" si="1"/>
        <v>45373.071744000001</v>
      </c>
      <c r="L20" s="6">
        <v>13163.69</v>
      </c>
      <c r="M20" s="12">
        <f t="shared" si="4"/>
        <v>965998.2</v>
      </c>
      <c r="N20" s="5">
        <v>128</v>
      </c>
      <c r="O20" s="5">
        <v>129</v>
      </c>
      <c r="P20" s="9">
        <v>12806.63</v>
      </c>
      <c r="Q20" s="9">
        <f t="shared" si="5"/>
        <v>13318.895199999999</v>
      </c>
      <c r="R20" s="48">
        <v>1.46</v>
      </c>
      <c r="S20" s="9">
        <f t="shared" si="6"/>
        <v>18697.679799999998</v>
      </c>
      <c r="T20" s="6">
        <f t="shared" si="14"/>
        <v>19445.586991999997</v>
      </c>
      <c r="U20" s="6">
        <f>AA20</f>
        <v>450079.32953772001</v>
      </c>
      <c r="V20" s="12">
        <f t="shared" si="7"/>
        <v>30455368</v>
      </c>
      <c r="W20" s="27">
        <f t="shared" si="13"/>
        <v>31421.4</v>
      </c>
      <c r="X20" s="50"/>
      <c r="Y20" s="25">
        <f t="shared" si="15"/>
        <v>13844.28519936</v>
      </c>
      <c r="Z20" s="25">
        <f t="shared" si="16"/>
        <v>680.59519935999924</v>
      </c>
      <c r="AA20" s="25">
        <f t="shared" si="17"/>
        <v>450079.32953772001</v>
      </c>
      <c r="AB20" s="25">
        <f t="shared" si="18"/>
        <v>0</v>
      </c>
    </row>
    <row r="21" spans="1:28" ht="25.5" x14ac:dyDescent="0.25">
      <c r="A21" s="18">
        <v>16</v>
      </c>
      <c r="B21" s="47" t="s">
        <v>44</v>
      </c>
      <c r="C21" s="30">
        <v>90000000</v>
      </c>
      <c r="D21" s="8">
        <f t="shared" si="12"/>
        <v>5</v>
      </c>
      <c r="E21" s="8">
        <v>1</v>
      </c>
      <c r="F21" s="8">
        <v>4</v>
      </c>
      <c r="G21" s="9">
        <v>29882.16</v>
      </c>
      <c r="H21" s="9">
        <f t="shared" si="2"/>
        <v>31077.446400000001</v>
      </c>
      <c r="I21" s="48">
        <v>1</v>
      </c>
      <c r="J21" s="9">
        <f t="shared" si="3"/>
        <v>29882.16</v>
      </c>
      <c r="K21" s="6">
        <f t="shared" si="1"/>
        <v>31077.446400000001</v>
      </c>
      <c r="L21" s="6">
        <f>Y21</f>
        <v>1416.4293839999998</v>
      </c>
      <c r="M21" s="12">
        <f t="shared" si="4"/>
        <v>155608.4</v>
      </c>
      <c r="N21" s="5">
        <v>8</v>
      </c>
      <c r="O21" s="5">
        <v>9</v>
      </c>
      <c r="P21" s="9">
        <v>12806.63</v>
      </c>
      <c r="Q21" s="9">
        <f t="shared" si="5"/>
        <v>13318.895199999999</v>
      </c>
      <c r="R21" s="48">
        <v>1</v>
      </c>
      <c r="S21" s="9">
        <f t="shared" si="6"/>
        <v>12806.63</v>
      </c>
      <c r="T21" s="6">
        <f t="shared" si="14"/>
        <v>13318.895199999999</v>
      </c>
      <c r="U21" s="6">
        <f>AA21</f>
        <v>21507.454421999995</v>
      </c>
      <c r="V21" s="12">
        <f t="shared" si="7"/>
        <v>1455337.7</v>
      </c>
      <c r="W21" s="27">
        <f t="shared" si="13"/>
        <v>1610.9</v>
      </c>
      <c r="X21" s="50"/>
      <c r="Y21" s="25">
        <f t="shared" si="15"/>
        <v>1416.4293839999998</v>
      </c>
      <c r="Z21" s="25">
        <f t="shared" si="16"/>
        <v>0</v>
      </c>
      <c r="AA21" s="25">
        <f t="shared" si="17"/>
        <v>21507.454421999995</v>
      </c>
      <c r="AB21" s="25">
        <f t="shared" si="18"/>
        <v>0</v>
      </c>
    </row>
    <row r="22" spans="1:28" x14ac:dyDescent="0.25">
      <c r="A22" s="18">
        <v>17</v>
      </c>
      <c r="B22" s="47" t="s">
        <v>49</v>
      </c>
      <c r="C22" s="30">
        <v>92000000</v>
      </c>
      <c r="D22" s="8">
        <f t="shared" si="12"/>
        <v>31</v>
      </c>
      <c r="E22" s="8">
        <v>3</v>
      </c>
      <c r="F22" s="8">
        <v>28</v>
      </c>
      <c r="G22" s="9">
        <v>29882.16</v>
      </c>
      <c r="H22" s="9">
        <f t="shared" si="2"/>
        <v>31077.446400000001</v>
      </c>
      <c r="I22" s="48">
        <v>1</v>
      </c>
      <c r="J22" s="9">
        <f t="shared" si="3"/>
        <v>29882.16</v>
      </c>
      <c r="K22" s="6">
        <f t="shared" si="1"/>
        <v>31077.446400000001</v>
      </c>
      <c r="L22" s="6">
        <f>Y22</f>
        <v>12604.340087999999</v>
      </c>
      <c r="M22" s="12">
        <f t="shared" si="4"/>
        <v>972419.3</v>
      </c>
      <c r="N22" s="5">
        <v>70</v>
      </c>
      <c r="O22" s="5">
        <v>71</v>
      </c>
      <c r="P22" s="9">
        <v>12806.63</v>
      </c>
      <c r="Q22" s="9">
        <f t="shared" si="5"/>
        <v>13318.895199999999</v>
      </c>
      <c r="R22" s="48">
        <v>1</v>
      </c>
      <c r="S22" s="9">
        <f t="shared" si="6"/>
        <v>12806.63</v>
      </c>
      <c r="T22" s="6">
        <f t="shared" si="14"/>
        <v>13318.895199999999</v>
      </c>
      <c r="U22" s="6">
        <f>AA22</f>
        <v>169669.91821799998</v>
      </c>
      <c r="V22" s="12">
        <f t="shared" si="7"/>
        <v>11480997.800000001</v>
      </c>
      <c r="W22" s="27">
        <f t="shared" si="13"/>
        <v>12453.4</v>
      </c>
      <c r="X22" s="50"/>
      <c r="Y22" s="25">
        <f t="shared" si="15"/>
        <v>12604.340087999999</v>
      </c>
      <c r="Z22" s="25">
        <f t="shared" si="16"/>
        <v>0</v>
      </c>
      <c r="AA22" s="25">
        <f t="shared" si="17"/>
        <v>169669.91821799998</v>
      </c>
      <c r="AB22" s="25">
        <f t="shared" si="18"/>
        <v>0</v>
      </c>
    </row>
    <row r="23" spans="1:28" x14ac:dyDescent="0.25">
      <c r="A23" s="18">
        <v>18</v>
      </c>
      <c r="B23" s="47" t="s">
        <v>66</v>
      </c>
      <c r="C23" s="30">
        <v>93000000</v>
      </c>
      <c r="D23" s="8">
        <f t="shared" si="12"/>
        <v>12</v>
      </c>
      <c r="E23" s="8">
        <v>2</v>
      </c>
      <c r="F23" s="8">
        <v>10</v>
      </c>
      <c r="G23" s="9">
        <v>29882.16</v>
      </c>
      <c r="H23" s="9">
        <f t="shared" si="2"/>
        <v>31077.446400000001</v>
      </c>
      <c r="I23" s="48">
        <v>1.4</v>
      </c>
      <c r="J23" s="9">
        <f t="shared" si="3"/>
        <v>41835.023999999998</v>
      </c>
      <c r="K23" s="6">
        <f t="shared" si="1"/>
        <v>43508.424959999997</v>
      </c>
      <c r="L23" s="6">
        <v>0</v>
      </c>
      <c r="M23" s="12">
        <f t="shared" si="4"/>
        <v>518754.3</v>
      </c>
      <c r="N23" s="5">
        <v>212</v>
      </c>
      <c r="O23" s="5">
        <v>213</v>
      </c>
      <c r="P23" s="9">
        <v>12806.63</v>
      </c>
      <c r="Q23" s="9">
        <f t="shared" si="5"/>
        <v>13318.895199999999</v>
      </c>
      <c r="R23" s="48">
        <v>1.4</v>
      </c>
      <c r="S23" s="9">
        <f t="shared" si="6"/>
        <v>17929.281999999999</v>
      </c>
      <c r="T23" s="6">
        <f t="shared" si="14"/>
        <v>18646.453279999998</v>
      </c>
      <c r="U23" s="6">
        <v>0</v>
      </c>
      <c r="V23" s="12">
        <f t="shared" si="7"/>
        <v>47507577.100000001</v>
      </c>
      <c r="W23" s="27">
        <f t="shared" si="13"/>
        <v>48026.3</v>
      </c>
      <c r="X23" s="50"/>
      <c r="Y23" s="25">
        <f t="shared" si="15"/>
        <v>6078.0613439999997</v>
      </c>
      <c r="Z23" s="25">
        <f t="shared" si="16"/>
        <v>6078.0613439999997</v>
      </c>
      <c r="AA23" s="25">
        <f t="shared" si="17"/>
        <v>712613.65651559993</v>
      </c>
      <c r="AB23" s="25">
        <f t="shared" si="18"/>
        <v>712613.65651559993</v>
      </c>
    </row>
    <row r="24" spans="1:28" x14ac:dyDescent="0.25">
      <c r="A24" s="18">
        <v>19</v>
      </c>
      <c r="B24" s="47" t="s">
        <v>88</v>
      </c>
      <c r="C24" s="30">
        <v>94000000</v>
      </c>
      <c r="D24" s="8">
        <f t="shared" si="12"/>
        <v>29</v>
      </c>
      <c r="E24" s="8">
        <v>5</v>
      </c>
      <c r="F24" s="8">
        <v>24</v>
      </c>
      <c r="G24" s="9">
        <v>29882.16</v>
      </c>
      <c r="H24" s="9">
        <f t="shared" si="2"/>
        <v>31077.446400000001</v>
      </c>
      <c r="I24" s="48">
        <v>1.1499999999999999</v>
      </c>
      <c r="J24" s="9">
        <f t="shared" si="3"/>
        <v>34364.483999999997</v>
      </c>
      <c r="K24" s="6">
        <f t="shared" si="1"/>
        <v>35739.06336</v>
      </c>
      <c r="L24" s="6">
        <v>1608.26</v>
      </c>
      <c r="M24" s="12">
        <f t="shared" si="4"/>
        <v>1031168.2</v>
      </c>
      <c r="N24" s="5">
        <v>72</v>
      </c>
      <c r="O24" s="5">
        <v>73</v>
      </c>
      <c r="P24" s="9">
        <v>12806.63</v>
      </c>
      <c r="Q24" s="9">
        <f t="shared" si="5"/>
        <v>13318.895199999999</v>
      </c>
      <c r="R24" s="48">
        <v>1.1499999999999999</v>
      </c>
      <c r="S24" s="9">
        <f t="shared" si="6"/>
        <v>14727.624499999998</v>
      </c>
      <c r="T24" s="6">
        <f t="shared" si="14"/>
        <v>15316.729479999998</v>
      </c>
      <c r="U24" s="6">
        <v>4595.0200000000004</v>
      </c>
      <c r="V24" s="12">
        <f t="shared" si="7"/>
        <v>13379045.4</v>
      </c>
      <c r="W24" s="27">
        <f t="shared" si="13"/>
        <v>14410.2</v>
      </c>
      <c r="X24" s="50"/>
      <c r="Y24" s="25">
        <f t="shared" si="15"/>
        <v>12417.905409599998</v>
      </c>
      <c r="Z24" s="25">
        <f t="shared" si="16"/>
        <v>10809.645409599998</v>
      </c>
      <c r="AA24" s="25">
        <f t="shared" si="17"/>
        <v>200616.75541409999</v>
      </c>
      <c r="AB24" s="25">
        <f t="shared" si="18"/>
        <v>196021.7354141</v>
      </c>
    </row>
    <row r="25" spans="1:28" x14ac:dyDescent="0.25">
      <c r="A25" s="18">
        <v>20</v>
      </c>
      <c r="B25" s="47" t="s">
        <v>67</v>
      </c>
      <c r="C25" s="30">
        <v>95000000</v>
      </c>
      <c r="D25" s="8">
        <f t="shared" si="12"/>
        <v>19</v>
      </c>
      <c r="E25" s="8">
        <v>6</v>
      </c>
      <c r="F25" s="8">
        <v>13</v>
      </c>
      <c r="G25" s="9">
        <v>29882.16</v>
      </c>
      <c r="H25" s="9">
        <f t="shared" si="2"/>
        <v>31077.446400000001</v>
      </c>
      <c r="I25" s="48">
        <v>1.3</v>
      </c>
      <c r="J25" s="9">
        <f t="shared" si="3"/>
        <v>38846.808000000005</v>
      </c>
      <c r="K25" s="6">
        <f t="shared" si="1"/>
        <v>40400.680319999999</v>
      </c>
      <c r="L25" s="6">
        <v>0</v>
      </c>
      <c r="M25" s="12">
        <f t="shared" si="4"/>
        <v>758289.7</v>
      </c>
      <c r="N25" s="5">
        <v>37</v>
      </c>
      <c r="O25" s="5">
        <v>38</v>
      </c>
      <c r="P25" s="9">
        <v>12806.63</v>
      </c>
      <c r="Q25" s="9">
        <f t="shared" si="5"/>
        <v>13318.895199999999</v>
      </c>
      <c r="R25" s="48">
        <v>1.3</v>
      </c>
      <c r="S25" s="9">
        <f t="shared" si="6"/>
        <v>16648.618999999999</v>
      </c>
      <c r="T25" s="6">
        <f t="shared" si="14"/>
        <v>17314.563760000001</v>
      </c>
      <c r="U25" s="6">
        <v>0</v>
      </c>
      <c r="V25" s="12">
        <f t="shared" si="7"/>
        <v>7870135.2000000002</v>
      </c>
      <c r="W25" s="27">
        <f t="shared" si="13"/>
        <v>8628.4</v>
      </c>
      <c r="X25" s="50"/>
      <c r="Y25" s="25">
        <f t="shared" si="15"/>
        <v>7429.9902624000006</v>
      </c>
      <c r="Z25" s="25">
        <f t="shared" si="16"/>
        <v>7429.9902624000006</v>
      </c>
      <c r="AA25" s="25">
        <f t="shared" si="17"/>
        <v>118052.02760520001</v>
      </c>
      <c r="AB25" s="25">
        <f t="shared" si="18"/>
        <v>118052.02760520001</v>
      </c>
    </row>
    <row r="26" spans="1:28" x14ac:dyDescent="0.25">
      <c r="A26" s="18">
        <v>21</v>
      </c>
      <c r="B26" s="47" t="s">
        <v>89</v>
      </c>
      <c r="C26" s="30">
        <v>96000000</v>
      </c>
      <c r="D26" s="8">
        <f t="shared" si="12"/>
        <v>15</v>
      </c>
      <c r="E26" s="8">
        <v>5</v>
      </c>
      <c r="F26" s="8">
        <v>10</v>
      </c>
      <c r="G26" s="9">
        <v>29882.16</v>
      </c>
      <c r="H26" s="9">
        <f t="shared" si="2"/>
        <v>31077.446400000001</v>
      </c>
      <c r="I26" s="48">
        <v>1</v>
      </c>
      <c r="J26" s="9">
        <f t="shared" si="3"/>
        <v>29882.16</v>
      </c>
      <c r="K26" s="6">
        <f t="shared" si="1"/>
        <v>31077.446400000001</v>
      </c>
      <c r="L26" s="6">
        <f>Y26</f>
        <v>4213.4595600000011</v>
      </c>
      <c r="M26" s="12">
        <f t="shared" si="4"/>
        <v>464398.7</v>
      </c>
      <c r="N26" s="5">
        <v>25</v>
      </c>
      <c r="O26" s="5">
        <v>26</v>
      </c>
      <c r="P26" s="9">
        <v>12806.63</v>
      </c>
      <c r="Q26" s="9">
        <f t="shared" si="5"/>
        <v>13318.895199999999</v>
      </c>
      <c r="R26" s="48">
        <v>1</v>
      </c>
      <c r="S26" s="9">
        <f t="shared" si="6"/>
        <v>12806.63</v>
      </c>
      <c r="T26" s="6">
        <f t="shared" si="14"/>
        <v>13318.895199999999</v>
      </c>
      <c r="U26" s="6">
        <f>AA26</f>
        <v>62132.646108000001</v>
      </c>
      <c r="V26" s="12">
        <f t="shared" si="7"/>
        <v>4204309.0999999996</v>
      </c>
      <c r="W26" s="27">
        <f t="shared" si="13"/>
        <v>4668.7</v>
      </c>
      <c r="X26" s="50"/>
      <c r="Y26" s="25">
        <f t="shared" si="15"/>
        <v>4213.4595600000011</v>
      </c>
      <c r="Z26" s="25">
        <f t="shared" si="16"/>
        <v>0</v>
      </c>
      <c r="AA26" s="25">
        <f t="shared" si="17"/>
        <v>62132.646108000001</v>
      </c>
      <c r="AB26" s="25">
        <f t="shared" si="18"/>
        <v>0</v>
      </c>
    </row>
    <row r="27" spans="1:28" x14ac:dyDescent="0.25">
      <c r="A27" s="18">
        <v>22</v>
      </c>
      <c r="B27" s="47" t="s">
        <v>94</v>
      </c>
      <c r="C27" s="30">
        <v>97000000</v>
      </c>
      <c r="D27" s="8">
        <f t="shared" si="12"/>
        <v>9</v>
      </c>
      <c r="E27" s="8">
        <v>1</v>
      </c>
      <c r="F27" s="8">
        <v>8</v>
      </c>
      <c r="G27" s="9">
        <v>29882.16</v>
      </c>
      <c r="H27" s="9">
        <f t="shared" si="2"/>
        <v>31077.446400000001</v>
      </c>
      <c r="I27" s="48">
        <v>1</v>
      </c>
      <c r="J27" s="9">
        <f t="shared" si="3"/>
        <v>29882.16</v>
      </c>
      <c r="K27" s="6">
        <f t="shared" si="1"/>
        <v>31077.446400000001</v>
      </c>
      <c r="L27" s="6">
        <v>0</v>
      </c>
      <c r="M27" s="12">
        <f t="shared" si="4"/>
        <v>278501.7</v>
      </c>
      <c r="N27" s="5">
        <v>22</v>
      </c>
      <c r="O27" s="5">
        <v>23</v>
      </c>
      <c r="P27" s="9">
        <v>12806.63</v>
      </c>
      <c r="Q27" s="9">
        <f t="shared" si="5"/>
        <v>13318.895199999999</v>
      </c>
      <c r="R27" s="48">
        <v>1</v>
      </c>
      <c r="S27" s="9">
        <f t="shared" si="6"/>
        <v>12806.63</v>
      </c>
      <c r="T27" s="6">
        <f t="shared" si="14"/>
        <v>13318.895199999999</v>
      </c>
      <c r="U27" s="6">
        <v>1</v>
      </c>
      <c r="V27" s="12">
        <f t="shared" si="7"/>
        <v>3664234</v>
      </c>
      <c r="W27" s="27">
        <f t="shared" si="13"/>
        <v>3942.7</v>
      </c>
      <c r="X27" s="50"/>
      <c r="Y27" s="25">
        <f t="shared" si="15"/>
        <v>3281.0761680000001</v>
      </c>
      <c r="Z27" s="25">
        <f t="shared" si="16"/>
        <v>3281.0761680000001</v>
      </c>
      <c r="AA27" s="25">
        <f t="shared" si="17"/>
        <v>54963.494633999988</v>
      </c>
      <c r="AB27" s="25">
        <f t="shared" si="18"/>
        <v>54962.494633999988</v>
      </c>
    </row>
    <row r="28" spans="1:28" x14ac:dyDescent="0.25">
      <c r="A28" s="18">
        <v>23</v>
      </c>
      <c r="B28" s="47" t="s">
        <v>68</v>
      </c>
      <c r="C28" s="30">
        <v>1000000</v>
      </c>
      <c r="D28" s="8">
        <f t="shared" si="12"/>
        <v>31</v>
      </c>
      <c r="E28" s="8">
        <v>5</v>
      </c>
      <c r="F28" s="8">
        <v>26</v>
      </c>
      <c r="G28" s="9">
        <v>29882.16</v>
      </c>
      <c r="H28" s="9">
        <f t="shared" si="2"/>
        <v>31077.446400000001</v>
      </c>
      <c r="I28" s="48">
        <v>1.2</v>
      </c>
      <c r="J28" s="9">
        <f t="shared" si="3"/>
        <v>35858.591999999997</v>
      </c>
      <c r="K28" s="6">
        <f t="shared" si="1"/>
        <v>37292.935680000002</v>
      </c>
      <c r="L28" s="6">
        <f>Y28</f>
        <v>14096.087515200001</v>
      </c>
      <c r="M28" s="12">
        <f t="shared" si="4"/>
        <v>1163005.3999999999</v>
      </c>
      <c r="N28" s="5">
        <v>101</v>
      </c>
      <c r="O28" s="5">
        <v>102</v>
      </c>
      <c r="P28" s="9">
        <v>12806.63</v>
      </c>
      <c r="Q28" s="9">
        <f t="shared" si="5"/>
        <v>13318.895199999999</v>
      </c>
      <c r="R28" s="48">
        <v>1.2</v>
      </c>
      <c r="S28" s="9">
        <f t="shared" si="6"/>
        <v>15367.955999999998</v>
      </c>
      <c r="T28" s="6">
        <f t="shared" si="14"/>
        <v>15982.674239999998</v>
      </c>
      <c r="U28" s="6">
        <f>AA28</f>
        <v>292501.38013919996</v>
      </c>
      <c r="V28" s="12">
        <f t="shared" si="7"/>
        <v>19792593.399999999</v>
      </c>
      <c r="W28" s="27">
        <f t="shared" si="13"/>
        <v>20955.599999999999</v>
      </c>
      <c r="X28" s="50"/>
      <c r="Y28" s="25">
        <f t="shared" si="15"/>
        <v>14096.087515200001</v>
      </c>
      <c r="Z28" s="25">
        <f t="shared" si="16"/>
        <v>0</v>
      </c>
      <c r="AA28" s="25">
        <f t="shared" si="17"/>
        <v>292501.38013919996</v>
      </c>
      <c r="AB28" s="25">
        <f t="shared" si="18"/>
        <v>0</v>
      </c>
    </row>
    <row r="29" spans="1:28" x14ac:dyDescent="0.25">
      <c r="A29" s="18">
        <v>24</v>
      </c>
      <c r="B29" s="47" t="s">
        <v>69</v>
      </c>
      <c r="C29" s="30">
        <v>76000000</v>
      </c>
      <c r="D29" s="8">
        <f t="shared" si="12"/>
        <v>32</v>
      </c>
      <c r="E29" s="8">
        <v>2</v>
      </c>
      <c r="F29" s="8">
        <v>30</v>
      </c>
      <c r="G29" s="9">
        <v>29882.16</v>
      </c>
      <c r="H29" s="9">
        <f t="shared" si="2"/>
        <v>31077.446400000001</v>
      </c>
      <c r="I29" s="48">
        <v>1.24</v>
      </c>
      <c r="J29" s="9">
        <f t="shared" si="3"/>
        <v>37053.878400000001</v>
      </c>
      <c r="K29" s="6">
        <f t="shared" si="1"/>
        <v>38536.033536000003</v>
      </c>
      <c r="L29" s="6">
        <v>8676.17</v>
      </c>
      <c r="M29" s="12">
        <f t="shared" si="4"/>
        <v>1238864.8999999999</v>
      </c>
      <c r="N29" s="5">
        <v>101</v>
      </c>
      <c r="O29" s="5">
        <v>102</v>
      </c>
      <c r="P29" s="9">
        <v>12806.63</v>
      </c>
      <c r="Q29" s="9">
        <f t="shared" si="5"/>
        <v>13318.895199999999</v>
      </c>
      <c r="R29" s="48">
        <v>1.24</v>
      </c>
      <c r="S29" s="9">
        <f t="shared" si="6"/>
        <v>15880.221199999998</v>
      </c>
      <c r="T29" s="6">
        <f t="shared" si="14"/>
        <v>16515.430047999998</v>
      </c>
      <c r="U29" s="6">
        <v>42670.81</v>
      </c>
      <c r="V29" s="12">
        <f t="shared" si="7"/>
        <v>20192765.899999999</v>
      </c>
      <c r="W29" s="27">
        <f t="shared" si="13"/>
        <v>21431.599999999999</v>
      </c>
      <c r="X29" s="50"/>
      <c r="Y29" s="25">
        <f t="shared" si="15"/>
        <v>16893.012691200001</v>
      </c>
      <c r="Z29" s="25">
        <f t="shared" si="16"/>
        <v>8216.8426912000014</v>
      </c>
      <c r="AA29" s="25">
        <f t="shared" si="17"/>
        <v>302251.42614383996</v>
      </c>
      <c r="AB29" s="25">
        <f t="shared" si="18"/>
        <v>259580.61614383996</v>
      </c>
    </row>
    <row r="30" spans="1:28" ht="18" customHeight="1" x14ac:dyDescent="0.25">
      <c r="A30" s="18">
        <v>25</v>
      </c>
      <c r="B30" s="47" t="s">
        <v>77</v>
      </c>
      <c r="C30" s="30">
        <v>30000000</v>
      </c>
      <c r="D30" s="8">
        <f t="shared" si="12"/>
        <v>15</v>
      </c>
      <c r="E30" s="8">
        <v>8</v>
      </c>
      <c r="F30" s="8">
        <v>7</v>
      </c>
      <c r="G30" s="9">
        <v>29882.16</v>
      </c>
      <c r="H30" s="9">
        <f t="shared" si="2"/>
        <v>31077.446400000001</v>
      </c>
      <c r="I30" s="48">
        <v>1.6</v>
      </c>
      <c r="J30" s="9">
        <f t="shared" si="3"/>
        <v>47811.456000000006</v>
      </c>
      <c r="K30" s="6">
        <f t="shared" si="1"/>
        <v>49723.914240000006</v>
      </c>
      <c r="L30" s="6">
        <v>3000</v>
      </c>
      <c r="M30" s="12">
        <f t="shared" si="4"/>
        <v>733559</v>
      </c>
      <c r="N30" s="5">
        <v>13</v>
      </c>
      <c r="O30" s="5">
        <v>14</v>
      </c>
      <c r="P30" s="9">
        <v>12806.63</v>
      </c>
      <c r="Q30" s="9">
        <f t="shared" si="5"/>
        <v>13318.895199999999</v>
      </c>
      <c r="R30" s="48">
        <v>1.6</v>
      </c>
      <c r="S30" s="9">
        <f t="shared" si="6"/>
        <v>20490.608</v>
      </c>
      <c r="T30" s="6">
        <f t="shared" si="14"/>
        <v>21310.232319999999</v>
      </c>
      <c r="U30" s="6">
        <v>18484.439999999999</v>
      </c>
      <c r="V30" s="12">
        <f t="shared" si="7"/>
        <v>3587128.7</v>
      </c>
      <c r="W30" s="27">
        <f t="shared" si="13"/>
        <v>4320.7</v>
      </c>
      <c r="X30" s="50"/>
      <c r="Y30" s="25">
        <f t="shared" si="15"/>
        <v>4772.8985952000003</v>
      </c>
      <c r="Z30" s="25">
        <f t="shared" si="16"/>
        <v>1772.8985952000003</v>
      </c>
      <c r="AA30" s="25">
        <f t="shared" si="17"/>
        <v>53529.664339199997</v>
      </c>
      <c r="AB30" s="25">
        <f t="shared" si="18"/>
        <v>35045.224339199995</v>
      </c>
    </row>
    <row r="31" spans="1:28" x14ac:dyDescent="0.25">
      <c r="A31" s="18">
        <v>26</v>
      </c>
      <c r="B31" s="47" t="s">
        <v>37</v>
      </c>
      <c r="C31" s="30">
        <v>3000000</v>
      </c>
      <c r="D31" s="8">
        <f t="shared" si="12"/>
        <v>61</v>
      </c>
      <c r="E31" s="8">
        <v>5</v>
      </c>
      <c r="F31" s="8">
        <v>56</v>
      </c>
      <c r="G31" s="9">
        <v>29882.16</v>
      </c>
      <c r="H31" s="9">
        <f t="shared" si="2"/>
        <v>31077.446400000001</v>
      </c>
      <c r="I31" s="48">
        <v>1</v>
      </c>
      <c r="J31" s="9">
        <f t="shared" si="3"/>
        <v>29882.16</v>
      </c>
      <c r="K31" s="6">
        <f t="shared" si="1"/>
        <v>31077.446400000001</v>
      </c>
      <c r="L31" s="6">
        <v>5000</v>
      </c>
      <c r="M31" s="12">
        <f t="shared" si="4"/>
        <v>1894747.8</v>
      </c>
      <c r="N31" s="5">
        <v>159</v>
      </c>
      <c r="O31" s="5">
        <v>160</v>
      </c>
      <c r="P31" s="9">
        <v>12806.63</v>
      </c>
      <c r="Q31" s="9">
        <f t="shared" si="5"/>
        <v>13318.895199999999</v>
      </c>
      <c r="R31" s="48">
        <v>1</v>
      </c>
      <c r="S31" s="9">
        <f t="shared" si="6"/>
        <v>12806.63</v>
      </c>
      <c r="T31" s="6">
        <f t="shared" si="14"/>
        <v>13318.895199999999</v>
      </c>
      <c r="U31" s="6">
        <v>5000</v>
      </c>
      <c r="V31" s="12">
        <f t="shared" si="7"/>
        <v>25495316.399999999</v>
      </c>
      <c r="W31" s="27">
        <f t="shared" si="13"/>
        <v>27390.1</v>
      </c>
      <c r="X31" s="50"/>
      <c r="Y31" s="25">
        <f t="shared" si="15"/>
        <v>25656.897576000003</v>
      </c>
      <c r="Z31" s="25">
        <f t="shared" si="16"/>
        <v>20656.897576000003</v>
      </c>
      <c r="AA31" s="25">
        <f t="shared" si="17"/>
        <v>382354.74527999997</v>
      </c>
      <c r="AB31" s="25">
        <f t="shared" si="18"/>
        <v>377354.74527999997</v>
      </c>
    </row>
    <row r="32" spans="1:28" x14ac:dyDescent="0.25">
      <c r="A32" s="18">
        <v>27</v>
      </c>
      <c r="B32" s="47" t="s">
        <v>70</v>
      </c>
      <c r="C32" s="30">
        <v>4000000</v>
      </c>
      <c r="D32" s="8">
        <f t="shared" si="12"/>
        <v>43</v>
      </c>
      <c r="E32" s="8">
        <v>0</v>
      </c>
      <c r="F32" s="8">
        <v>43</v>
      </c>
      <c r="G32" s="9">
        <v>29882.16</v>
      </c>
      <c r="H32" s="9">
        <f t="shared" si="2"/>
        <v>31077.446400000001</v>
      </c>
      <c r="I32" s="48">
        <v>1.25</v>
      </c>
      <c r="J32" s="9">
        <f t="shared" si="3"/>
        <v>37352.699999999997</v>
      </c>
      <c r="K32" s="6">
        <f t="shared" si="1"/>
        <v>38846.808000000005</v>
      </c>
      <c r="L32" s="6">
        <f>Y32</f>
        <v>24607.958760000001</v>
      </c>
      <c r="M32" s="12">
        <f t="shared" si="4"/>
        <v>1695020.7</v>
      </c>
      <c r="N32" s="5">
        <v>112</v>
      </c>
      <c r="O32" s="5">
        <v>113</v>
      </c>
      <c r="P32" s="9">
        <v>12806.63</v>
      </c>
      <c r="Q32" s="9">
        <f t="shared" si="5"/>
        <v>13318.895199999999</v>
      </c>
      <c r="R32" s="48">
        <v>1.25</v>
      </c>
      <c r="S32" s="9">
        <f t="shared" si="6"/>
        <v>16008.287499999999</v>
      </c>
      <c r="T32" s="6">
        <f t="shared" si="14"/>
        <v>16648.618999999999</v>
      </c>
      <c r="U32" s="6">
        <v>42000</v>
      </c>
      <c r="V32" s="12">
        <f t="shared" si="7"/>
        <v>22545169.899999999</v>
      </c>
      <c r="W32" s="27">
        <f t="shared" si="13"/>
        <v>24240.2</v>
      </c>
      <c r="X32" s="50"/>
      <c r="Y32" s="25">
        <f t="shared" si="15"/>
        <v>24607.958760000001</v>
      </c>
      <c r="Z32" s="25">
        <f t="shared" si="16"/>
        <v>0</v>
      </c>
      <c r="AA32" s="25">
        <f t="shared" si="17"/>
        <v>337547.54856749997</v>
      </c>
      <c r="AB32" s="25">
        <f t="shared" si="18"/>
        <v>295547.54856749997</v>
      </c>
    </row>
    <row r="33" spans="1:28" x14ac:dyDescent="0.25">
      <c r="A33" s="18">
        <v>28</v>
      </c>
      <c r="B33" s="47" t="s">
        <v>57</v>
      </c>
      <c r="C33" s="30">
        <v>57000000</v>
      </c>
      <c r="D33" s="8">
        <f t="shared" si="12"/>
        <v>38</v>
      </c>
      <c r="E33" s="8">
        <v>2</v>
      </c>
      <c r="F33" s="8">
        <v>36</v>
      </c>
      <c r="G33" s="9">
        <v>29882.16</v>
      </c>
      <c r="H33" s="9">
        <f t="shared" si="2"/>
        <v>31077.446400000001</v>
      </c>
      <c r="I33" s="48">
        <v>1.1499999999999999</v>
      </c>
      <c r="J33" s="9">
        <f t="shared" si="3"/>
        <v>34364.483999999997</v>
      </c>
      <c r="K33" s="6">
        <f t="shared" si="1"/>
        <v>35739.06336</v>
      </c>
      <c r="L33" s="6">
        <v>0</v>
      </c>
      <c r="M33" s="12">
        <f t="shared" si="4"/>
        <v>1355335.2</v>
      </c>
      <c r="N33" s="5">
        <v>124</v>
      </c>
      <c r="O33" s="5">
        <v>125</v>
      </c>
      <c r="P33" s="9">
        <v>12806.63</v>
      </c>
      <c r="Q33" s="9">
        <f t="shared" si="5"/>
        <v>13318.895199999999</v>
      </c>
      <c r="R33" s="48">
        <v>1.1499999999999999</v>
      </c>
      <c r="S33" s="9">
        <f t="shared" si="6"/>
        <v>14727.624499999998</v>
      </c>
      <c r="T33" s="6">
        <f t="shared" si="14"/>
        <v>15316.729479999998</v>
      </c>
      <c r="U33" s="6">
        <v>0</v>
      </c>
      <c r="V33" s="12">
        <f t="shared" si="7"/>
        <v>22901456.100000001</v>
      </c>
      <c r="W33" s="27">
        <f t="shared" si="13"/>
        <v>24256.799999999999</v>
      </c>
      <c r="X33" s="50"/>
      <c r="Y33" s="25">
        <f t="shared" si="15"/>
        <v>18850.891814400005</v>
      </c>
      <c r="Z33" s="25">
        <f t="shared" si="16"/>
        <v>18850.891814400005</v>
      </c>
      <c r="AA33" s="25">
        <f t="shared" si="17"/>
        <v>343521.84146249993</v>
      </c>
      <c r="AB33" s="25">
        <f t="shared" si="18"/>
        <v>343521.84146249993</v>
      </c>
    </row>
    <row r="34" spans="1:28" x14ac:dyDescent="0.25">
      <c r="A34" s="18">
        <v>29</v>
      </c>
      <c r="B34" s="47" t="s">
        <v>78</v>
      </c>
      <c r="C34" s="30">
        <v>5000000</v>
      </c>
      <c r="D34" s="8">
        <f t="shared" si="12"/>
        <v>22</v>
      </c>
      <c r="E34" s="8">
        <v>4</v>
      </c>
      <c r="F34" s="8">
        <v>18</v>
      </c>
      <c r="G34" s="9">
        <v>29882.16</v>
      </c>
      <c r="H34" s="9">
        <f t="shared" si="2"/>
        <v>31077.446400000001</v>
      </c>
      <c r="I34" s="48">
        <v>1.21</v>
      </c>
      <c r="J34" s="9">
        <f t="shared" si="3"/>
        <v>36157.4136</v>
      </c>
      <c r="K34" s="6">
        <f t="shared" si="1"/>
        <v>37603.710143999997</v>
      </c>
      <c r="L34" s="6">
        <v>3970</v>
      </c>
      <c r="M34" s="12">
        <f t="shared" si="4"/>
        <v>825466.4</v>
      </c>
      <c r="N34" s="5">
        <v>69</v>
      </c>
      <c r="O34" s="5">
        <v>70</v>
      </c>
      <c r="P34" s="9">
        <v>12806.63</v>
      </c>
      <c r="Q34" s="9">
        <f t="shared" si="5"/>
        <v>13318.895199999999</v>
      </c>
      <c r="R34" s="48">
        <v>1.21</v>
      </c>
      <c r="S34" s="9">
        <f t="shared" si="6"/>
        <v>15496.022299999999</v>
      </c>
      <c r="T34" s="6">
        <f t="shared" si="14"/>
        <v>16115.863191999999</v>
      </c>
      <c r="U34" s="6">
        <v>50050</v>
      </c>
      <c r="V34" s="12">
        <f t="shared" si="7"/>
        <v>13543986.199999999</v>
      </c>
      <c r="W34" s="27">
        <f t="shared" si="13"/>
        <v>14369.5</v>
      </c>
      <c r="X34" s="50"/>
      <c r="Y34" s="25">
        <f t="shared" si="15"/>
        <v>9704.8293388799993</v>
      </c>
      <c r="Z34" s="25">
        <f t="shared" si="16"/>
        <v>5734.8293388799993</v>
      </c>
      <c r="AA34" s="25">
        <f t="shared" si="17"/>
        <v>202409.04328259997</v>
      </c>
      <c r="AB34" s="25">
        <f t="shared" si="18"/>
        <v>152359.04328259997</v>
      </c>
    </row>
    <row r="35" spans="1:28" x14ac:dyDescent="0.25">
      <c r="A35" s="18">
        <v>30</v>
      </c>
      <c r="B35" s="47" t="s">
        <v>45</v>
      </c>
      <c r="C35" s="30">
        <v>7000000</v>
      </c>
      <c r="D35" s="8">
        <f t="shared" si="12"/>
        <v>39</v>
      </c>
      <c r="E35" s="8">
        <v>3</v>
      </c>
      <c r="F35" s="8">
        <v>36</v>
      </c>
      <c r="G35" s="9">
        <v>29882.16</v>
      </c>
      <c r="H35" s="9">
        <f t="shared" si="2"/>
        <v>31077.446400000001</v>
      </c>
      <c r="I35" s="48">
        <v>1</v>
      </c>
      <c r="J35" s="9">
        <f t="shared" si="3"/>
        <v>29882.16</v>
      </c>
      <c r="K35" s="6">
        <f t="shared" si="1"/>
        <v>31077.446400000001</v>
      </c>
      <c r="L35" s="6">
        <v>0</v>
      </c>
      <c r="M35" s="12">
        <f t="shared" si="4"/>
        <v>1208434.6000000001</v>
      </c>
      <c r="N35" s="5">
        <v>65</v>
      </c>
      <c r="O35" s="5">
        <v>66</v>
      </c>
      <c r="P35" s="9">
        <v>12806.63</v>
      </c>
      <c r="Q35" s="9">
        <f t="shared" si="5"/>
        <v>13318.895199999999</v>
      </c>
      <c r="R35" s="48">
        <v>1</v>
      </c>
      <c r="S35" s="9">
        <f t="shared" si="6"/>
        <v>12806.63</v>
      </c>
      <c r="T35" s="6">
        <f t="shared" si="14"/>
        <v>13318.895199999999</v>
      </c>
      <c r="U35" s="6">
        <v>0</v>
      </c>
      <c r="V35" s="12">
        <f t="shared" si="7"/>
        <v>10514755.5</v>
      </c>
      <c r="W35" s="27">
        <f t="shared" si="13"/>
        <v>11723.2</v>
      </c>
      <c r="X35" s="50"/>
      <c r="Y35" s="25">
        <f t="shared" si="15"/>
        <v>16333.633656000002</v>
      </c>
      <c r="Z35" s="25">
        <f t="shared" si="16"/>
        <v>16333.633656000002</v>
      </c>
      <c r="AA35" s="25">
        <f t="shared" si="17"/>
        <v>157721.33242800002</v>
      </c>
      <c r="AB35" s="25">
        <f t="shared" si="18"/>
        <v>157721.33242800002</v>
      </c>
    </row>
    <row r="36" spans="1:28" x14ac:dyDescent="0.25">
      <c r="A36" s="18">
        <v>31</v>
      </c>
      <c r="B36" s="47" t="s">
        <v>79</v>
      </c>
      <c r="C36" s="30">
        <v>8000000</v>
      </c>
      <c r="D36" s="8">
        <f t="shared" si="12"/>
        <v>26</v>
      </c>
      <c r="E36" s="8">
        <v>3</v>
      </c>
      <c r="F36" s="8">
        <v>23</v>
      </c>
      <c r="G36" s="9">
        <v>29882.16</v>
      </c>
      <c r="H36" s="9">
        <f t="shared" si="2"/>
        <v>31077.446400000001</v>
      </c>
      <c r="I36" s="48">
        <v>1.27</v>
      </c>
      <c r="J36" s="9">
        <f t="shared" si="3"/>
        <v>37950.343200000003</v>
      </c>
      <c r="K36" s="6">
        <f t="shared" si="1"/>
        <v>39468.356928000001</v>
      </c>
      <c r="L36" s="6">
        <v>5000</v>
      </c>
      <c r="M36" s="12">
        <f t="shared" si="4"/>
        <v>1026623.2</v>
      </c>
      <c r="N36" s="5">
        <v>49</v>
      </c>
      <c r="O36" s="5">
        <v>50</v>
      </c>
      <c r="P36" s="9">
        <v>12806.63</v>
      </c>
      <c r="Q36" s="9">
        <f t="shared" si="5"/>
        <v>13318.895199999999</v>
      </c>
      <c r="R36" s="48">
        <v>1.27</v>
      </c>
      <c r="S36" s="9">
        <f t="shared" si="6"/>
        <v>16264.420099999999</v>
      </c>
      <c r="T36" s="6">
        <f t="shared" si="14"/>
        <v>16914.996904</v>
      </c>
      <c r="U36" s="6">
        <v>20600</v>
      </c>
      <c r="V36" s="12">
        <f t="shared" si="7"/>
        <v>10137069.300000001</v>
      </c>
      <c r="W36" s="27">
        <f t="shared" si="13"/>
        <v>11163.7</v>
      </c>
      <c r="X36" s="50"/>
      <c r="Y36" s="25">
        <f t="shared" si="15"/>
        <v>13168.395740159998</v>
      </c>
      <c r="Z36" s="25">
        <f t="shared" si="16"/>
        <v>8168.3957401599982</v>
      </c>
      <c r="AA36" s="25">
        <f t="shared" si="17"/>
        <v>151747.039533</v>
      </c>
      <c r="AB36" s="25">
        <f t="shared" si="18"/>
        <v>131147.039533</v>
      </c>
    </row>
    <row r="37" spans="1:28" x14ac:dyDescent="0.25">
      <c r="A37" s="18">
        <v>32</v>
      </c>
      <c r="B37" s="47" t="s">
        <v>80</v>
      </c>
      <c r="C37" s="30">
        <v>10000000</v>
      </c>
      <c r="D37" s="8">
        <f t="shared" si="12"/>
        <v>8</v>
      </c>
      <c r="E37" s="8">
        <v>1</v>
      </c>
      <c r="F37" s="8">
        <v>7</v>
      </c>
      <c r="G37" s="9">
        <v>29882.16</v>
      </c>
      <c r="H37" s="9">
        <f t="shared" si="2"/>
        <v>31077.446400000001</v>
      </c>
      <c r="I37" s="48">
        <v>1.3</v>
      </c>
      <c r="J37" s="9">
        <f t="shared" si="3"/>
        <v>38846.808000000005</v>
      </c>
      <c r="K37" s="6">
        <f t="shared" si="1"/>
        <v>40400.680319999999</v>
      </c>
      <c r="L37" s="6">
        <f>Y37</f>
        <v>3793.8540336000001</v>
      </c>
      <c r="M37" s="12">
        <f t="shared" si="4"/>
        <v>325445.40000000002</v>
      </c>
      <c r="N37" s="5">
        <v>45</v>
      </c>
      <c r="O37" s="5">
        <v>46</v>
      </c>
      <c r="P37" s="9">
        <v>12806.63</v>
      </c>
      <c r="Q37" s="9">
        <f t="shared" si="5"/>
        <v>13318.895199999999</v>
      </c>
      <c r="R37" s="48">
        <v>1.3</v>
      </c>
      <c r="S37" s="9">
        <f t="shared" si="6"/>
        <v>16648.618999999999</v>
      </c>
      <c r="T37" s="6">
        <f t="shared" si="14"/>
        <v>17314.563760000001</v>
      </c>
      <c r="U37" s="6">
        <f>AA37</f>
        <v>142905.0860484</v>
      </c>
      <c r="V37" s="12">
        <f t="shared" si="7"/>
        <v>9669910.8000000007</v>
      </c>
      <c r="W37" s="27">
        <f t="shared" si="13"/>
        <v>9995.4</v>
      </c>
      <c r="X37" s="50"/>
      <c r="Y37" s="25">
        <f t="shared" si="15"/>
        <v>3793.8540336000001</v>
      </c>
      <c r="Z37" s="25">
        <f t="shared" si="16"/>
        <v>0</v>
      </c>
      <c r="AA37" s="25">
        <f t="shared" si="17"/>
        <v>142905.0860484</v>
      </c>
      <c r="AB37" s="25">
        <f t="shared" si="18"/>
        <v>0</v>
      </c>
    </row>
    <row r="38" spans="1:28" x14ac:dyDescent="0.25">
      <c r="A38" s="18">
        <v>33</v>
      </c>
      <c r="B38" s="47" t="s">
        <v>27</v>
      </c>
      <c r="C38" s="30">
        <v>11000000</v>
      </c>
      <c r="D38" s="8">
        <f t="shared" si="12"/>
        <v>15</v>
      </c>
      <c r="E38" s="8">
        <v>3</v>
      </c>
      <c r="F38" s="8">
        <v>12</v>
      </c>
      <c r="G38" s="9">
        <v>29882.16</v>
      </c>
      <c r="H38" s="9">
        <f t="shared" si="2"/>
        <v>31077.446400000001</v>
      </c>
      <c r="I38" s="48">
        <v>1.28</v>
      </c>
      <c r="J38" s="9">
        <f t="shared" si="3"/>
        <v>38249.164799999999</v>
      </c>
      <c r="K38" s="9">
        <f t="shared" si="1"/>
        <v>39779.131392000003</v>
      </c>
      <c r="L38" s="9">
        <v>0</v>
      </c>
      <c r="M38" s="12">
        <f t="shared" si="4"/>
        <v>592097.1</v>
      </c>
      <c r="N38" s="8">
        <v>31</v>
      </c>
      <c r="O38" s="8">
        <v>32</v>
      </c>
      <c r="P38" s="9">
        <v>12806.63</v>
      </c>
      <c r="Q38" s="9">
        <f t="shared" si="5"/>
        <v>13318.895199999999</v>
      </c>
      <c r="R38" s="48">
        <v>1.28</v>
      </c>
      <c r="S38" s="9">
        <f t="shared" si="6"/>
        <v>16392.486399999998</v>
      </c>
      <c r="T38" s="6">
        <f t="shared" si="14"/>
        <v>17048.185856</v>
      </c>
      <c r="U38" s="9">
        <v>12000</v>
      </c>
      <c r="V38" s="12">
        <f t="shared" si="7"/>
        <v>6537521</v>
      </c>
      <c r="W38" s="27">
        <f t="shared" si="13"/>
        <v>7129.6</v>
      </c>
      <c r="X38" s="50"/>
      <c r="Y38" s="25">
        <f t="shared" si="15"/>
        <v>6712.056250560001</v>
      </c>
      <c r="Z38" s="25">
        <f t="shared" si="16"/>
        <v>6712.056250560001</v>
      </c>
      <c r="AA38" s="25">
        <f t="shared" si="17"/>
        <v>97882.814791679994</v>
      </c>
      <c r="AB38" s="25">
        <f t="shared" si="18"/>
        <v>85882.814791679994</v>
      </c>
    </row>
    <row r="39" spans="1:28" x14ac:dyDescent="0.25">
      <c r="A39" s="18">
        <v>34</v>
      </c>
      <c r="B39" s="47" t="s">
        <v>39</v>
      </c>
      <c r="C39" s="30">
        <v>12000000</v>
      </c>
      <c r="D39" s="8">
        <f t="shared" si="12"/>
        <v>14</v>
      </c>
      <c r="E39" s="8">
        <v>1</v>
      </c>
      <c r="F39" s="8">
        <v>13</v>
      </c>
      <c r="G39" s="9">
        <v>29882.16</v>
      </c>
      <c r="H39" s="9">
        <f t="shared" si="2"/>
        <v>31077.446400000001</v>
      </c>
      <c r="I39" s="48">
        <v>1</v>
      </c>
      <c r="J39" s="9">
        <f t="shared" si="3"/>
        <v>29882.16</v>
      </c>
      <c r="K39" s="6">
        <f t="shared" si="1"/>
        <v>31077.446400000001</v>
      </c>
      <c r="L39" s="6">
        <v>5146.43</v>
      </c>
      <c r="M39" s="12">
        <f t="shared" si="4"/>
        <v>439035.4</v>
      </c>
      <c r="N39" s="5">
        <v>35</v>
      </c>
      <c r="O39" s="5">
        <v>36</v>
      </c>
      <c r="P39" s="9">
        <v>12806.63</v>
      </c>
      <c r="Q39" s="9">
        <f t="shared" si="5"/>
        <v>13318.895199999999</v>
      </c>
      <c r="R39" s="48">
        <v>1</v>
      </c>
      <c r="S39" s="9">
        <f t="shared" si="6"/>
        <v>12806.63</v>
      </c>
      <c r="T39" s="6">
        <f t="shared" si="14"/>
        <v>13318.895199999999</v>
      </c>
      <c r="U39" s="6">
        <v>2205.61</v>
      </c>
      <c r="V39" s="12">
        <f t="shared" si="7"/>
        <v>5737526.7999999998</v>
      </c>
      <c r="W39" s="27">
        <f t="shared" si="13"/>
        <v>6176.6</v>
      </c>
      <c r="X39" s="50"/>
      <c r="Y39" s="25">
        <f t="shared" si="15"/>
        <v>5611.8846480000011</v>
      </c>
      <c r="Z39" s="25">
        <f t="shared" si="16"/>
        <v>465.45464800000082</v>
      </c>
      <c r="AA39" s="25">
        <f t="shared" si="17"/>
        <v>86029.817687999981</v>
      </c>
      <c r="AB39" s="25">
        <f t="shared" si="18"/>
        <v>83824.20768799998</v>
      </c>
    </row>
    <row r="40" spans="1:28" x14ac:dyDescent="0.25">
      <c r="A40" s="18">
        <v>35</v>
      </c>
      <c r="B40" s="47" t="s">
        <v>8</v>
      </c>
      <c r="C40" s="30">
        <v>14000000</v>
      </c>
      <c r="D40" s="8">
        <f t="shared" si="12"/>
        <v>36</v>
      </c>
      <c r="E40" s="8">
        <v>1</v>
      </c>
      <c r="F40" s="8">
        <v>35</v>
      </c>
      <c r="G40" s="9">
        <v>29882.16</v>
      </c>
      <c r="H40" s="9">
        <f t="shared" si="2"/>
        <v>31077.446400000001</v>
      </c>
      <c r="I40" s="48">
        <v>1</v>
      </c>
      <c r="J40" s="9">
        <f t="shared" si="3"/>
        <v>29882.16</v>
      </c>
      <c r="K40" s="6">
        <f t="shared" si="1"/>
        <v>31077.446400000001</v>
      </c>
      <c r="L40" s="6">
        <f>Y40</f>
        <v>15867.441960000002</v>
      </c>
      <c r="M40" s="12">
        <f t="shared" si="4"/>
        <v>1133460.2</v>
      </c>
      <c r="N40" s="5">
        <v>45</v>
      </c>
      <c r="O40" s="5">
        <v>46</v>
      </c>
      <c r="P40" s="9">
        <v>12806.63</v>
      </c>
      <c r="Q40" s="9">
        <f t="shared" si="5"/>
        <v>13318.895199999999</v>
      </c>
      <c r="R40" s="48">
        <v>1</v>
      </c>
      <c r="S40" s="9">
        <f t="shared" si="6"/>
        <v>12806.63</v>
      </c>
      <c r="T40" s="6">
        <f t="shared" si="14"/>
        <v>13318.895199999999</v>
      </c>
      <c r="U40" s="6">
        <f>AA40</f>
        <v>109926.98926799998</v>
      </c>
      <c r="V40" s="12">
        <f t="shared" si="7"/>
        <v>7438392.9000000004</v>
      </c>
      <c r="W40" s="27">
        <f t="shared" si="13"/>
        <v>8571.9</v>
      </c>
      <c r="X40" s="50"/>
      <c r="Y40" s="25">
        <f t="shared" si="15"/>
        <v>15867.441960000002</v>
      </c>
      <c r="Z40" s="25">
        <f t="shared" si="16"/>
        <v>0</v>
      </c>
      <c r="AA40" s="25">
        <f t="shared" si="17"/>
        <v>109926.98926799998</v>
      </c>
      <c r="AB40" s="25">
        <f t="shared" si="18"/>
        <v>0</v>
      </c>
    </row>
    <row r="41" spans="1:28" x14ac:dyDescent="0.25">
      <c r="A41" s="18">
        <v>36</v>
      </c>
      <c r="B41" s="47" t="s">
        <v>9</v>
      </c>
      <c r="C41" s="30">
        <v>15000000</v>
      </c>
      <c r="D41" s="8">
        <f t="shared" si="12"/>
        <v>11</v>
      </c>
      <c r="E41" s="8">
        <v>3</v>
      </c>
      <c r="F41" s="8">
        <v>8</v>
      </c>
      <c r="G41" s="9">
        <v>29882.16</v>
      </c>
      <c r="H41" s="9">
        <f t="shared" si="2"/>
        <v>31077.446400000001</v>
      </c>
      <c r="I41" s="48">
        <v>1</v>
      </c>
      <c r="J41" s="9">
        <f t="shared" si="3"/>
        <v>29882.16</v>
      </c>
      <c r="K41" s="6">
        <f t="shared" si="1"/>
        <v>31077.446400000001</v>
      </c>
      <c r="L41" s="6">
        <v>0</v>
      </c>
      <c r="M41" s="12">
        <f t="shared" si="4"/>
        <v>338266.1</v>
      </c>
      <c r="N41" s="5">
        <v>30</v>
      </c>
      <c r="O41" s="5">
        <v>31</v>
      </c>
      <c r="P41" s="9">
        <v>12806.63</v>
      </c>
      <c r="Q41" s="9">
        <f t="shared" si="5"/>
        <v>13318.895199999999</v>
      </c>
      <c r="R41" s="48">
        <v>1</v>
      </c>
      <c r="S41" s="9">
        <f t="shared" si="6"/>
        <v>12806.63</v>
      </c>
      <c r="T41" s="6">
        <f t="shared" si="14"/>
        <v>13318.895199999999</v>
      </c>
      <c r="U41" s="6">
        <v>0</v>
      </c>
      <c r="V41" s="12">
        <f t="shared" si="7"/>
        <v>4938748.8</v>
      </c>
      <c r="W41" s="27">
        <f t="shared" si="13"/>
        <v>5277</v>
      </c>
      <c r="X41" s="50"/>
      <c r="Y41" s="25">
        <f t="shared" si="15"/>
        <v>3281.1061680000003</v>
      </c>
      <c r="Z41" s="25">
        <f t="shared" si="16"/>
        <v>3281.1061680000003</v>
      </c>
      <c r="AA41" s="25">
        <f t="shared" si="17"/>
        <v>74081.231897999984</v>
      </c>
      <c r="AB41" s="25">
        <f t="shared" si="18"/>
        <v>74081.231897999984</v>
      </c>
    </row>
    <row r="42" spans="1:28" x14ac:dyDescent="0.25">
      <c r="A42" s="18">
        <v>37</v>
      </c>
      <c r="B42" s="47" t="s">
        <v>10</v>
      </c>
      <c r="C42" s="30">
        <v>17000000</v>
      </c>
      <c r="D42" s="8">
        <f t="shared" si="12"/>
        <v>14</v>
      </c>
      <c r="E42" s="8">
        <v>4</v>
      </c>
      <c r="F42" s="8">
        <v>10</v>
      </c>
      <c r="G42" s="9">
        <v>29882.16</v>
      </c>
      <c r="H42" s="9">
        <f t="shared" si="2"/>
        <v>31077.446400000001</v>
      </c>
      <c r="I42" s="48">
        <v>1</v>
      </c>
      <c r="J42" s="9">
        <f t="shared" si="3"/>
        <v>29882.16</v>
      </c>
      <c r="K42" s="6">
        <f t="shared" si="1"/>
        <v>31077.446400000001</v>
      </c>
      <c r="L42" s="6">
        <f>Y42</f>
        <v>4213.4445600000008</v>
      </c>
      <c r="M42" s="12">
        <f t="shared" si="4"/>
        <v>434516.5</v>
      </c>
      <c r="N42" s="5">
        <v>25</v>
      </c>
      <c r="O42" s="5">
        <v>26</v>
      </c>
      <c r="P42" s="9">
        <v>12806.63</v>
      </c>
      <c r="Q42" s="9">
        <f t="shared" si="5"/>
        <v>13318.895199999999</v>
      </c>
      <c r="R42" s="48">
        <v>1</v>
      </c>
      <c r="S42" s="9">
        <f t="shared" si="6"/>
        <v>12806.63</v>
      </c>
      <c r="T42" s="6">
        <f t="shared" si="14"/>
        <v>13318.895199999999</v>
      </c>
      <c r="U42" s="6">
        <f>AA42</f>
        <v>62132.646108000001</v>
      </c>
      <c r="V42" s="12">
        <f t="shared" si="7"/>
        <v>4204309.0999999996</v>
      </c>
      <c r="W42" s="27">
        <f t="shared" si="13"/>
        <v>4638.8</v>
      </c>
      <c r="X42" s="50"/>
      <c r="Y42" s="25">
        <f t="shared" si="15"/>
        <v>4213.4445600000008</v>
      </c>
      <c r="Z42" s="25">
        <f t="shared" si="16"/>
        <v>0</v>
      </c>
      <c r="AA42" s="25">
        <f t="shared" si="17"/>
        <v>62132.646108000001</v>
      </c>
      <c r="AB42" s="25">
        <f t="shared" si="18"/>
        <v>0</v>
      </c>
    </row>
    <row r="43" spans="1:28" x14ac:dyDescent="0.25">
      <c r="A43" s="18">
        <v>38</v>
      </c>
      <c r="B43" s="47" t="s">
        <v>40</v>
      </c>
      <c r="C43" s="30">
        <v>18000000</v>
      </c>
      <c r="D43" s="8">
        <f t="shared" si="12"/>
        <v>33</v>
      </c>
      <c r="E43" s="8">
        <v>4</v>
      </c>
      <c r="F43" s="8">
        <v>29</v>
      </c>
      <c r="G43" s="9">
        <v>29882.16</v>
      </c>
      <c r="H43" s="9">
        <f t="shared" si="2"/>
        <v>31077.446400000001</v>
      </c>
      <c r="I43" s="48">
        <v>1</v>
      </c>
      <c r="J43" s="9">
        <f t="shared" si="3"/>
        <v>29882.16</v>
      </c>
      <c r="K43" s="6">
        <f t="shared" si="1"/>
        <v>31077.446400000001</v>
      </c>
      <c r="L43" s="6">
        <v>0</v>
      </c>
      <c r="M43" s="12">
        <f t="shared" si="4"/>
        <v>1020774.6</v>
      </c>
      <c r="N43" s="5">
        <v>75</v>
      </c>
      <c r="O43" s="5">
        <v>76</v>
      </c>
      <c r="P43" s="9">
        <v>12806.63</v>
      </c>
      <c r="Q43" s="9">
        <f t="shared" si="5"/>
        <v>13318.895199999999</v>
      </c>
      <c r="R43" s="48">
        <v>1</v>
      </c>
      <c r="S43" s="9">
        <f t="shared" si="6"/>
        <v>12806.63</v>
      </c>
      <c r="T43" s="6">
        <f t="shared" si="14"/>
        <v>13318.895199999999</v>
      </c>
      <c r="U43" s="6">
        <f>AA43</f>
        <v>181618.50400800002</v>
      </c>
      <c r="V43" s="12">
        <f t="shared" si="7"/>
        <v>12289518.800000001</v>
      </c>
      <c r="W43" s="27">
        <f t="shared" si="13"/>
        <v>13310.3</v>
      </c>
      <c r="X43" s="50"/>
      <c r="Y43" s="25">
        <f t="shared" si="15"/>
        <v>13070.516783999999</v>
      </c>
      <c r="Z43" s="25">
        <f t="shared" si="16"/>
        <v>13070.516783999999</v>
      </c>
      <c r="AA43" s="25">
        <f t="shared" si="17"/>
        <v>181618.50400800002</v>
      </c>
      <c r="AB43" s="25">
        <f t="shared" si="18"/>
        <v>0</v>
      </c>
    </row>
    <row r="44" spans="1:28" x14ac:dyDescent="0.25">
      <c r="A44" s="18">
        <v>39</v>
      </c>
      <c r="B44" s="47" t="s">
        <v>28</v>
      </c>
      <c r="C44" s="30">
        <v>19000000</v>
      </c>
      <c r="D44" s="8">
        <f t="shared" si="12"/>
        <v>21</v>
      </c>
      <c r="E44" s="8">
        <v>2</v>
      </c>
      <c r="F44" s="8">
        <v>19</v>
      </c>
      <c r="G44" s="9">
        <v>29882.16</v>
      </c>
      <c r="H44" s="9">
        <f t="shared" si="2"/>
        <v>31077.446400000001</v>
      </c>
      <c r="I44" s="48">
        <v>1.2</v>
      </c>
      <c r="J44" s="9">
        <f t="shared" si="3"/>
        <v>35858.591999999997</v>
      </c>
      <c r="K44" s="6">
        <f t="shared" si="1"/>
        <v>37292.935680000002</v>
      </c>
      <c r="L44" s="6">
        <f>Y44</f>
        <v>10180.2842688</v>
      </c>
      <c r="M44" s="12">
        <f t="shared" si="4"/>
        <v>790463.2</v>
      </c>
      <c r="N44" s="5">
        <v>35</v>
      </c>
      <c r="O44" s="5">
        <v>36</v>
      </c>
      <c r="P44" s="9">
        <v>12806.63</v>
      </c>
      <c r="Q44" s="9">
        <f t="shared" si="5"/>
        <v>13318.895199999999</v>
      </c>
      <c r="R44" s="48">
        <v>1.2</v>
      </c>
      <c r="S44" s="9">
        <f t="shared" si="6"/>
        <v>15367.955999999998</v>
      </c>
      <c r="T44" s="6">
        <f t="shared" si="14"/>
        <v>15982.674239999998</v>
      </c>
      <c r="U44" s="6">
        <f>AA44</f>
        <v>103235.7812256</v>
      </c>
      <c r="V44" s="12">
        <f t="shared" si="7"/>
        <v>6985621.2000000002</v>
      </c>
      <c r="W44" s="27">
        <f t="shared" si="13"/>
        <v>7776.1</v>
      </c>
      <c r="X44" s="50"/>
      <c r="Y44" s="25">
        <f t="shared" si="15"/>
        <v>10180.2842688</v>
      </c>
      <c r="Z44" s="25">
        <f t="shared" si="16"/>
        <v>0</v>
      </c>
      <c r="AA44" s="25">
        <f t="shared" si="17"/>
        <v>103235.7812256</v>
      </c>
      <c r="AB44" s="25">
        <f t="shared" si="18"/>
        <v>0</v>
      </c>
    </row>
    <row r="45" spans="1:28" x14ac:dyDescent="0.25">
      <c r="A45" s="18">
        <v>40</v>
      </c>
      <c r="B45" s="47" t="s">
        <v>11</v>
      </c>
      <c r="C45" s="30">
        <v>20000000</v>
      </c>
      <c r="D45" s="8">
        <f t="shared" si="12"/>
        <v>31</v>
      </c>
      <c r="E45" s="8">
        <v>2</v>
      </c>
      <c r="F45" s="8">
        <v>29</v>
      </c>
      <c r="G45" s="9">
        <v>29882.16</v>
      </c>
      <c r="H45" s="9">
        <f t="shared" si="2"/>
        <v>31077.446400000001</v>
      </c>
      <c r="I45" s="48">
        <v>1</v>
      </c>
      <c r="J45" s="9">
        <f t="shared" si="3"/>
        <v>29882.16</v>
      </c>
      <c r="K45" s="6">
        <f t="shared" si="1"/>
        <v>31077.446400000001</v>
      </c>
      <c r="L45" s="6">
        <v>466.16</v>
      </c>
      <c r="M45" s="12">
        <f t="shared" si="4"/>
        <v>961476.4</v>
      </c>
      <c r="N45" s="5">
        <v>56</v>
      </c>
      <c r="O45" s="5">
        <v>60</v>
      </c>
      <c r="P45" s="9">
        <v>12806.63</v>
      </c>
      <c r="Q45" s="9">
        <f t="shared" si="5"/>
        <v>13318.895199999999</v>
      </c>
      <c r="R45" s="48">
        <v>1</v>
      </c>
      <c r="S45" s="9">
        <f t="shared" si="6"/>
        <v>12806.63</v>
      </c>
      <c r="T45" s="6">
        <f t="shared" si="14"/>
        <v>13318.895199999999</v>
      </c>
      <c r="U45" s="6">
        <v>2996.75</v>
      </c>
      <c r="V45" s="12">
        <f t="shared" si="7"/>
        <v>9561865.4000000004</v>
      </c>
      <c r="W45" s="27">
        <f t="shared" si="13"/>
        <v>10523.3</v>
      </c>
      <c r="X45" s="50"/>
      <c r="Y45" s="25">
        <f t="shared" si="15"/>
        <v>13070.486783999999</v>
      </c>
      <c r="Z45" s="25">
        <f t="shared" si="16"/>
        <v>12604.326783999999</v>
      </c>
      <c r="AA45" s="25">
        <f t="shared" si="17"/>
        <v>143383.02948</v>
      </c>
      <c r="AB45" s="25">
        <f t="shared" si="18"/>
        <v>140386.27948</v>
      </c>
    </row>
    <row r="46" spans="1:28" x14ac:dyDescent="0.25">
      <c r="A46" s="18">
        <v>41</v>
      </c>
      <c r="B46" s="47" t="s">
        <v>12</v>
      </c>
      <c r="C46" s="30">
        <v>24000000</v>
      </c>
      <c r="D46" s="8">
        <f t="shared" si="12"/>
        <v>4</v>
      </c>
      <c r="E46" s="8">
        <v>1</v>
      </c>
      <c r="F46" s="8">
        <v>3</v>
      </c>
      <c r="G46" s="9">
        <v>29882.16</v>
      </c>
      <c r="H46" s="9">
        <f t="shared" si="2"/>
        <v>31077.446400000001</v>
      </c>
      <c r="I46" s="48">
        <v>1</v>
      </c>
      <c r="J46" s="9">
        <f t="shared" si="3"/>
        <v>29882.16</v>
      </c>
      <c r="K46" s="6">
        <f t="shared" si="1"/>
        <v>31077.446400000001</v>
      </c>
      <c r="L46" s="6">
        <f>Y46</f>
        <v>950.26768799999991</v>
      </c>
      <c r="M46" s="12">
        <f t="shared" si="4"/>
        <v>124064.8</v>
      </c>
      <c r="N46" s="5">
        <v>20</v>
      </c>
      <c r="O46" s="5">
        <v>21</v>
      </c>
      <c r="P46" s="9">
        <v>12806.63</v>
      </c>
      <c r="Q46" s="9">
        <f t="shared" si="5"/>
        <v>13318.895199999999</v>
      </c>
      <c r="R46" s="48">
        <v>1</v>
      </c>
      <c r="S46" s="9">
        <f t="shared" si="6"/>
        <v>12806.63</v>
      </c>
      <c r="T46" s="6">
        <f t="shared" si="14"/>
        <v>13318.895199999999</v>
      </c>
      <c r="U46" s="6">
        <f>AA46</f>
        <v>50184.060318000003</v>
      </c>
      <c r="V46" s="12">
        <f t="shared" si="7"/>
        <v>3395788.1</v>
      </c>
      <c r="W46" s="27">
        <f t="shared" si="13"/>
        <v>3519.9</v>
      </c>
      <c r="X46" s="50"/>
      <c r="Y46" s="25">
        <f t="shared" si="15"/>
        <v>950.26768799999991</v>
      </c>
      <c r="Z46" s="25">
        <f t="shared" si="16"/>
        <v>0</v>
      </c>
      <c r="AA46" s="25">
        <f t="shared" si="17"/>
        <v>50184.060318000003</v>
      </c>
      <c r="AB46" s="25">
        <f t="shared" si="18"/>
        <v>0</v>
      </c>
    </row>
    <row r="47" spans="1:28" x14ac:dyDescent="0.25">
      <c r="A47" s="18">
        <v>42</v>
      </c>
      <c r="B47" s="47" t="s">
        <v>71</v>
      </c>
      <c r="C47" s="30">
        <v>25000000</v>
      </c>
      <c r="D47" s="8">
        <f t="shared" si="12"/>
        <v>74</v>
      </c>
      <c r="E47" s="8">
        <v>4</v>
      </c>
      <c r="F47" s="8">
        <v>70</v>
      </c>
      <c r="G47" s="9">
        <v>29882.16</v>
      </c>
      <c r="H47" s="9">
        <f t="shared" si="2"/>
        <v>31077.446400000001</v>
      </c>
      <c r="I47" s="48">
        <v>1.23</v>
      </c>
      <c r="J47" s="9">
        <f t="shared" si="3"/>
        <v>36755.056799999998</v>
      </c>
      <c r="K47" s="6">
        <f t="shared" si="1"/>
        <v>38225.259072000001</v>
      </c>
      <c r="L47" s="6">
        <f>Y47</f>
        <v>39688.3496256</v>
      </c>
      <c r="M47" s="12">
        <f t="shared" si="4"/>
        <v>2862476.7</v>
      </c>
      <c r="N47" s="5">
        <v>150</v>
      </c>
      <c r="O47" s="5">
        <v>151</v>
      </c>
      <c r="P47" s="9">
        <v>12806.63</v>
      </c>
      <c r="Q47" s="9">
        <f t="shared" si="5"/>
        <v>13318.895199999999</v>
      </c>
      <c r="R47" s="48">
        <v>1.23</v>
      </c>
      <c r="S47" s="9">
        <f t="shared" si="6"/>
        <v>15752.1549</v>
      </c>
      <c r="T47" s="6">
        <f t="shared" si="14"/>
        <v>16382.241095999998</v>
      </c>
      <c r="U47" s="6">
        <f>AA47</f>
        <v>443842.16775533999</v>
      </c>
      <c r="V47" s="12">
        <f t="shared" si="7"/>
        <v>30033320</v>
      </c>
      <c r="W47" s="27">
        <f t="shared" si="13"/>
        <v>32895.800000000003</v>
      </c>
      <c r="X47" s="50"/>
      <c r="Y47" s="25">
        <f t="shared" si="15"/>
        <v>39688.3496256</v>
      </c>
      <c r="Z47" s="25">
        <f t="shared" si="16"/>
        <v>0</v>
      </c>
      <c r="AA47" s="25">
        <f t="shared" si="17"/>
        <v>443842.16775533999</v>
      </c>
      <c r="AB47" s="25">
        <f t="shared" si="18"/>
        <v>0</v>
      </c>
    </row>
    <row r="48" spans="1:28" ht="18" customHeight="1" x14ac:dyDescent="0.25">
      <c r="A48" s="18">
        <v>43</v>
      </c>
      <c r="B48" s="47" t="s">
        <v>29</v>
      </c>
      <c r="C48" s="30">
        <v>27000000</v>
      </c>
      <c r="D48" s="8">
        <f t="shared" si="12"/>
        <v>19</v>
      </c>
      <c r="E48" s="8">
        <v>2</v>
      </c>
      <c r="F48" s="8">
        <v>17</v>
      </c>
      <c r="G48" s="9">
        <v>29882.16</v>
      </c>
      <c r="H48" s="9">
        <f t="shared" si="2"/>
        <v>31077.446400000001</v>
      </c>
      <c r="I48" s="48">
        <v>1</v>
      </c>
      <c r="J48" s="9">
        <f t="shared" si="3"/>
        <v>29882.16</v>
      </c>
      <c r="K48" s="6">
        <f t="shared" si="1"/>
        <v>31077.446400000001</v>
      </c>
      <c r="L48" s="6">
        <v>0</v>
      </c>
      <c r="M48" s="12">
        <f t="shared" si="4"/>
        <v>588080.9</v>
      </c>
      <c r="N48" s="5">
        <v>20</v>
      </c>
      <c r="O48" s="5">
        <v>21</v>
      </c>
      <c r="P48" s="9">
        <v>12806.63</v>
      </c>
      <c r="Q48" s="9">
        <f t="shared" si="5"/>
        <v>13318.895199999999</v>
      </c>
      <c r="R48" s="48">
        <v>1</v>
      </c>
      <c r="S48" s="9">
        <f t="shared" si="6"/>
        <v>12806.63</v>
      </c>
      <c r="T48" s="6">
        <f t="shared" si="14"/>
        <v>13318.895199999999</v>
      </c>
      <c r="U48" s="6">
        <v>0</v>
      </c>
      <c r="V48" s="12">
        <f t="shared" si="7"/>
        <v>3345604</v>
      </c>
      <c r="W48" s="27">
        <f t="shared" si="13"/>
        <v>3933.7</v>
      </c>
      <c r="X48" s="50"/>
      <c r="Y48" s="25">
        <f t="shared" si="15"/>
        <v>7476.5464320000001</v>
      </c>
      <c r="Z48" s="25">
        <f t="shared" si="16"/>
        <v>7476.5464320000001</v>
      </c>
      <c r="AA48" s="25">
        <f t="shared" si="17"/>
        <v>50184.060318000003</v>
      </c>
      <c r="AB48" s="25">
        <f t="shared" si="18"/>
        <v>50184.060318000003</v>
      </c>
    </row>
    <row r="49" spans="1:28" ht="18" customHeight="1" x14ac:dyDescent="0.25">
      <c r="A49" s="18">
        <v>44</v>
      </c>
      <c r="B49" s="47" t="s">
        <v>13</v>
      </c>
      <c r="C49" s="30">
        <v>29000000</v>
      </c>
      <c r="D49" s="8">
        <f t="shared" si="12"/>
        <v>21</v>
      </c>
      <c r="E49" s="8">
        <v>4</v>
      </c>
      <c r="F49" s="8">
        <v>17</v>
      </c>
      <c r="G49" s="9">
        <v>29882.16</v>
      </c>
      <c r="H49" s="9">
        <f t="shared" si="2"/>
        <v>31077.446400000001</v>
      </c>
      <c r="I49" s="48">
        <v>1</v>
      </c>
      <c r="J49" s="9">
        <f t="shared" si="3"/>
        <v>29882.16</v>
      </c>
      <c r="K49" s="6">
        <f t="shared" si="1"/>
        <v>31077.446400000001</v>
      </c>
      <c r="L49" s="6">
        <f>Y49</f>
        <v>7476.5764320000008</v>
      </c>
      <c r="M49" s="12">
        <f t="shared" si="4"/>
        <v>655321.80000000005</v>
      </c>
      <c r="N49" s="5">
        <v>30</v>
      </c>
      <c r="O49" s="5">
        <v>31</v>
      </c>
      <c r="P49" s="9">
        <v>12806.63</v>
      </c>
      <c r="Q49" s="9">
        <f t="shared" si="5"/>
        <v>13318.895199999999</v>
      </c>
      <c r="R49" s="48">
        <v>1</v>
      </c>
      <c r="S49" s="9">
        <f t="shared" si="6"/>
        <v>12806.63</v>
      </c>
      <c r="T49" s="6">
        <f t="shared" si="14"/>
        <v>13318.895199999999</v>
      </c>
      <c r="U49" s="6">
        <f>AA49</f>
        <v>74081.231897999984</v>
      </c>
      <c r="V49" s="12">
        <f t="shared" si="7"/>
        <v>5012830</v>
      </c>
      <c r="W49" s="27">
        <f t="shared" si="13"/>
        <v>5668.2</v>
      </c>
      <c r="X49" s="50"/>
      <c r="Y49" s="25">
        <f t="shared" si="15"/>
        <v>7476.5764320000008</v>
      </c>
      <c r="Z49" s="25">
        <f t="shared" si="16"/>
        <v>0</v>
      </c>
      <c r="AA49" s="25">
        <f t="shared" si="17"/>
        <v>74081.231897999984</v>
      </c>
      <c r="AB49" s="25">
        <f t="shared" si="18"/>
        <v>0</v>
      </c>
    </row>
    <row r="50" spans="1:28" s="10" customFormat="1" x14ac:dyDescent="0.25">
      <c r="A50" s="18">
        <v>45</v>
      </c>
      <c r="B50" s="47" t="s">
        <v>72</v>
      </c>
      <c r="C50" s="30">
        <v>32000000</v>
      </c>
      <c r="D50" s="8">
        <f t="shared" si="12"/>
        <v>41</v>
      </c>
      <c r="E50" s="8">
        <v>6</v>
      </c>
      <c r="F50" s="8">
        <v>35</v>
      </c>
      <c r="G50" s="9">
        <v>29882.16</v>
      </c>
      <c r="H50" s="9">
        <f t="shared" si="2"/>
        <v>31077.446400000001</v>
      </c>
      <c r="I50" s="48">
        <v>1.3</v>
      </c>
      <c r="J50" s="9">
        <f t="shared" si="3"/>
        <v>38846.808000000005</v>
      </c>
      <c r="K50" s="6">
        <f t="shared" si="1"/>
        <v>40400.680319999999</v>
      </c>
      <c r="L50" s="6">
        <v>0</v>
      </c>
      <c r="M50" s="12">
        <f t="shared" si="4"/>
        <v>1647104.7</v>
      </c>
      <c r="N50" s="5">
        <v>132</v>
      </c>
      <c r="O50" s="5">
        <v>133</v>
      </c>
      <c r="P50" s="9">
        <v>12806.63</v>
      </c>
      <c r="Q50" s="9">
        <f t="shared" si="5"/>
        <v>13318.895199999999</v>
      </c>
      <c r="R50" s="48">
        <v>1.3</v>
      </c>
      <c r="S50" s="9">
        <f t="shared" si="6"/>
        <v>16648.618999999999</v>
      </c>
      <c r="T50" s="6">
        <f t="shared" si="14"/>
        <v>17314.563760000001</v>
      </c>
      <c r="U50" s="6">
        <v>0</v>
      </c>
      <c r="V50" s="12">
        <f t="shared" si="7"/>
        <v>27545473.100000001</v>
      </c>
      <c r="W50" s="27">
        <f t="shared" si="13"/>
        <v>29192.6</v>
      </c>
      <c r="X50" s="50"/>
      <c r="Y50" s="25">
        <f t="shared" si="15"/>
        <v>20762.214767999998</v>
      </c>
      <c r="Z50" s="25">
        <f t="shared" si="16"/>
        <v>20762.214767999998</v>
      </c>
      <c r="AA50" s="25">
        <f t="shared" si="17"/>
        <v>413182.09661820001</v>
      </c>
      <c r="AB50" s="25">
        <f t="shared" si="18"/>
        <v>413182.09661820001</v>
      </c>
    </row>
    <row r="51" spans="1:28" x14ac:dyDescent="0.25">
      <c r="A51" s="18">
        <v>46</v>
      </c>
      <c r="B51" s="47" t="s">
        <v>50</v>
      </c>
      <c r="C51" s="30">
        <v>33000000</v>
      </c>
      <c r="D51" s="8">
        <f t="shared" si="12"/>
        <v>17</v>
      </c>
      <c r="E51" s="8">
        <v>0</v>
      </c>
      <c r="F51" s="8">
        <v>17</v>
      </c>
      <c r="G51" s="9">
        <v>29882.16</v>
      </c>
      <c r="H51" s="9">
        <f t="shared" si="2"/>
        <v>31077.446400000001</v>
      </c>
      <c r="I51" s="48">
        <v>1.1000000000000001</v>
      </c>
      <c r="J51" s="9">
        <f t="shared" si="3"/>
        <v>32870.376000000004</v>
      </c>
      <c r="K51" s="6">
        <f t="shared" si="1"/>
        <v>34185.191040000005</v>
      </c>
      <c r="L51" s="6">
        <v>900</v>
      </c>
      <c r="M51" s="12">
        <f t="shared" si="4"/>
        <v>582048.19999999995</v>
      </c>
      <c r="N51" s="5">
        <v>35</v>
      </c>
      <c r="O51" s="5">
        <v>36</v>
      </c>
      <c r="P51" s="9">
        <v>12806.63</v>
      </c>
      <c r="Q51" s="9">
        <f t="shared" si="5"/>
        <v>13318.895199999999</v>
      </c>
      <c r="R51" s="48">
        <v>1.1000000000000001</v>
      </c>
      <c r="S51" s="9">
        <f t="shared" si="6"/>
        <v>14087.293</v>
      </c>
      <c r="T51" s="6">
        <f t="shared" si="14"/>
        <v>14650.78472</v>
      </c>
      <c r="U51" s="6">
        <v>2000</v>
      </c>
      <c r="V51" s="12">
        <f t="shared" si="7"/>
        <v>6310853.2999999998</v>
      </c>
      <c r="W51" s="27">
        <f t="shared" si="13"/>
        <v>6892.9</v>
      </c>
      <c r="X51" s="50"/>
      <c r="Y51" s="25">
        <f t="shared" si="15"/>
        <v>8268.9913152000008</v>
      </c>
      <c r="Z51" s="25">
        <f t="shared" si="16"/>
        <v>7368.9913152000008</v>
      </c>
      <c r="AA51" s="25">
        <f t="shared" si="17"/>
        <v>94632.799456799999</v>
      </c>
      <c r="AB51" s="25">
        <f t="shared" si="18"/>
        <v>92632.799456799999</v>
      </c>
    </row>
    <row r="52" spans="1:28" x14ac:dyDescent="0.25">
      <c r="A52" s="18">
        <v>47</v>
      </c>
      <c r="B52" s="47" t="s">
        <v>14</v>
      </c>
      <c r="C52" s="30">
        <v>34000000</v>
      </c>
      <c r="D52" s="8">
        <f t="shared" si="12"/>
        <v>13</v>
      </c>
      <c r="E52" s="8">
        <v>1</v>
      </c>
      <c r="F52" s="8">
        <v>12</v>
      </c>
      <c r="G52" s="9">
        <v>29882.16</v>
      </c>
      <c r="H52" s="9">
        <f t="shared" si="2"/>
        <v>31077.446400000001</v>
      </c>
      <c r="I52" s="48">
        <v>1</v>
      </c>
      <c r="J52" s="9">
        <f t="shared" si="3"/>
        <v>29882.16</v>
      </c>
      <c r="K52" s="6">
        <f t="shared" si="1"/>
        <v>31077.446400000001</v>
      </c>
      <c r="L52" s="6">
        <f>Y52</f>
        <v>5145.7229520000001</v>
      </c>
      <c r="M52" s="12">
        <f t="shared" si="4"/>
        <v>407957.2</v>
      </c>
      <c r="N52" s="5">
        <v>12</v>
      </c>
      <c r="O52" s="5">
        <v>13</v>
      </c>
      <c r="P52" s="9">
        <v>12806.63</v>
      </c>
      <c r="Q52" s="9">
        <f t="shared" si="5"/>
        <v>13318.895199999999</v>
      </c>
      <c r="R52" s="48">
        <v>1</v>
      </c>
      <c r="S52" s="9">
        <f t="shared" si="6"/>
        <v>12806.63</v>
      </c>
      <c r="T52" s="6">
        <f t="shared" si="14"/>
        <v>13318.895199999999</v>
      </c>
      <c r="U52" s="6">
        <f>AA52</f>
        <v>31066.323054</v>
      </c>
      <c r="V52" s="12">
        <f t="shared" si="7"/>
        <v>2102154.5</v>
      </c>
      <c r="W52" s="27">
        <f t="shared" si="13"/>
        <v>2510.1</v>
      </c>
      <c r="X52" s="50"/>
      <c r="Y52" s="25">
        <f t="shared" si="15"/>
        <v>5145.7229520000001</v>
      </c>
      <c r="Z52" s="25">
        <f t="shared" si="16"/>
        <v>0</v>
      </c>
      <c r="AA52" s="25">
        <f t="shared" si="17"/>
        <v>31066.323054</v>
      </c>
      <c r="AB52" s="25">
        <f t="shared" si="18"/>
        <v>0</v>
      </c>
    </row>
    <row r="53" spans="1:28" x14ac:dyDescent="0.25">
      <c r="A53" s="18">
        <v>48</v>
      </c>
      <c r="B53" s="47" t="s">
        <v>58</v>
      </c>
      <c r="C53" s="30">
        <v>37000000</v>
      </c>
      <c r="D53" s="8">
        <f t="shared" si="12"/>
        <v>26</v>
      </c>
      <c r="E53" s="8">
        <v>3</v>
      </c>
      <c r="F53" s="8">
        <v>23</v>
      </c>
      <c r="G53" s="9">
        <v>29882.16</v>
      </c>
      <c r="H53" s="9">
        <f t="shared" si="2"/>
        <v>31077.446400000001</v>
      </c>
      <c r="I53" s="48">
        <v>1.1499999999999999</v>
      </c>
      <c r="J53" s="9">
        <f t="shared" si="3"/>
        <v>34364.483999999997</v>
      </c>
      <c r="K53" s="6">
        <f t="shared" si="1"/>
        <v>35739.06336</v>
      </c>
      <c r="L53" s="6">
        <f>Y53</f>
        <v>11881.789459199999</v>
      </c>
      <c r="M53" s="12">
        <f t="shared" si="4"/>
        <v>936973.7</v>
      </c>
      <c r="N53" s="5">
        <v>56</v>
      </c>
      <c r="O53" s="5">
        <v>57</v>
      </c>
      <c r="P53" s="9">
        <v>12806.63</v>
      </c>
      <c r="Q53" s="9">
        <f t="shared" si="5"/>
        <v>13318.895199999999</v>
      </c>
      <c r="R53" s="48">
        <v>1.1499999999999999</v>
      </c>
      <c r="S53" s="9">
        <f t="shared" si="6"/>
        <v>14727.624499999998</v>
      </c>
      <c r="T53" s="6">
        <f t="shared" si="14"/>
        <v>15316.729479999998</v>
      </c>
      <c r="U53" s="6">
        <f>AA53</f>
        <v>156645.9597069</v>
      </c>
      <c r="V53" s="12">
        <f t="shared" si="7"/>
        <v>10599709.9</v>
      </c>
      <c r="W53" s="27">
        <f t="shared" si="13"/>
        <v>11536.7</v>
      </c>
      <c r="X53" s="50"/>
      <c r="Y53" s="25">
        <f t="shared" si="15"/>
        <v>11881.789459199999</v>
      </c>
      <c r="Z53" s="25">
        <f t="shared" si="16"/>
        <v>0</v>
      </c>
      <c r="AA53" s="25">
        <f t="shared" si="17"/>
        <v>156645.9597069</v>
      </c>
      <c r="AB53" s="25">
        <f t="shared" si="18"/>
        <v>0</v>
      </c>
    </row>
    <row r="54" spans="1:28" x14ac:dyDescent="0.25">
      <c r="A54" s="18">
        <v>49</v>
      </c>
      <c r="B54" s="47" t="s">
        <v>15</v>
      </c>
      <c r="C54" s="30">
        <v>38000000</v>
      </c>
      <c r="D54" s="8">
        <f t="shared" si="12"/>
        <v>19</v>
      </c>
      <c r="E54" s="8">
        <v>1</v>
      </c>
      <c r="F54" s="8">
        <v>18</v>
      </c>
      <c r="G54" s="9">
        <v>29882.16</v>
      </c>
      <c r="H54" s="9">
        <f t="shared" si="2"/>
        <v>31077.446400000001</v>
      </c>
      <c r="I54" s="48">
        <v>1</v>
      </c>
      <c r="J54" s="9">
        <f t="shared" si="3"/>
        <v>29882.16</v>
      </c>
      <c r="K54" s="6">
        <f t="shared" si="1"/>
        <v>31077.446400000001</v>
      </c>
      <c r="L54" s="6">
        <v>1000</v>
      </c>
      <c r="M54" s="12">
        <f t="shared" si="4"/>
        <v>590276.19999999995</v>
      </c>
      <c r="N54" s="5">
        <v>45</v>
      </c>
      <c r="O54" s="5">
        <v>46</v>
      </c>
      <c r="P54" s="9">
        <v>12806.63</v>
      </c>
      <c r="Q54" s="9">
        <f t="shared" si="5"/>
        <v>13318.895199999999</v>
      </c>
      <c r="R54" s="48">
        <v>1</v>
      </c>
      <c r="S54" s="9">
        <f t="shared" si="6"/>
        <v>12806.63</v>
      </c>
      <c r="T54" s="6">
        <f t="shared" si="14"/>
        <v>13318.895199999999</v>
      </c>
      <c r="U54" s="6">
        <v>1000</v>
      </c>
      <c r="V54" s="12">
        <f t="shared" si="7"/>
        <v>7329466</v>
      </c>
      <c r="W54" s="27">
        <f t="shared" si="13"/>
        <v>7919.7</v>
      </c>
      <c r="X54" s="50"/>
      <c r="Y54" s="25">
        <f t="shared" si="15"/>
        <v>7942.6931279999999</v>
      </c>
      <c r="Z54" s="25">
        <f t="shared" si="16"/>
        <v>6942.6931279999999</v>
      </c>
      <c r="AA54" s="25">
        <f t="shared" si="17"/>
        <v>109926.98926799998</v>
      </c>
      <c r="AB54" s="25">
        <f t="shared" si="18"/>
        <v>108926.98926799998</v>
      </c>
    </row>
    <row r="55" spans="1:28" x14ac:dyDescent="0.25">
      <c r="A55" s="18">
        <v>50</v>
      </c>
      <c r="B55" s="47" t="s">
        <v>30</v>
      </c>
      <c r="C55" s="30">
        <v>41000000</v>
      </c>
      <c r="D55" s="8">
        <f t="shared" si="12"/>
        <v>9</v>
      </c>
      <c r="E55" s="8">
        <v>3</v>
      </c>
      <c r="F55" s="8">
        <v>6</v>
      </c>
      <c r="G55" s="9">
        <v>29882.16</v>
      </c>
      <c r="H55" s="9">
        <f t="shared" si="2"/>
        <v>31077.446400000001</v>
      </c>
      <c r="I55" s="48">
        <v>1</v>
      </c>
      <c r="J55" s="9">
        <f t="shared" si="3"/>
        <v>29882.16</v>
      </c>
      <c r="K55" s="6">
        <f t="shared" si="1"/>
        <v>31077.446400000001</v>
      </c>
      <c r="L55" s="6">
        <v>1399</v>
      </c>
      <c r="M55" s="12">
        <f t="shared" si="4"/>
        <v>277510.2</v>
      </c>
      <c r="N55" s="5">
        <v>28</v>
      </c>
      <c r="O55" s="5">
        <v>29</v>
      </c>
      <c r="P55" s="9">
        <v>12806.63</v>
      </c>
      <c r="Q55" s="9">
        <f t="shared" si="5"/>
        <v>13318.895199999999</v>
      </c>
      <c r="R55" s="48">
        <v>1</v>
      </c>
      <c r="S55" s="9">
        <f t="shared" si="6"/>
        <v>12806.63</v>
      </c>
      <c r="T55" s="6">
        <f t="shared" si="14"/>
        <v>13318.895199999999</v>
      </c>
      <c r="U55" s="6">
        <v>7192</v>
      </c>
      <c r="V55" s="12">
        <f t="shared" si="7"/>
        <v>4627311.8</v>
      </c>
      <c r="W55" s="27">
        <f t="shared" si="13"/>
        <v>4904.8</v>
      </c>
      <c r="X55" s="50"/>
      <c r="Y55" s="25">
        <f t="shared" si="15"/>
        <v>2348.782776</v>
      </c>
      <c r="Z55" s="25">
        <f t="shared" si="16"/>
        <v>949.78277600000001</v>
      </c>
      <c r="AA55" s="25">
        <f t="shared" si="17"/>
        <v>69301.797581999999</v>
      </c>
      <c r="AB55" s="25">
        <f t="shared" si="18"/>
        <v>62109.797581999999</v>
      </c>
    </row>
    <row r="56" spans="1:28" x14ac:dyDescent="0.25">
      <c r="A56" s="18">
        <v>51</v>
      </c>
      <c r="B56" s="47" t="s">
        <v>16</v>
      </c>
      <c r="C56" s="30">
        <v>42000000</v>
      </c>
      <c r="D56" s="8">
        <f t="shared" si="12"/>
        <v>19</v>
      </c>
      <c r="E56" s="8">
        <v>3</v>
      </c>
      <c r="F56" s="8">
        <v>16</v>
      </c>
      <c r="G56" s="9">
        <v>29882.16</v>
      </c>
      <c r="H56" s="9">
        <f t="shared" si="2"/>
        <v>31077.446400000001</v>
      </c>
      <c r="I56" s="48">
        <v>1</v>
      </c>
      <c r="J56" s="9">
        <f t="shared" si="3"/>
        <v>29882.16</v>
      </c>
      <c r="K56" s="6">
        <f t="shared" si="1"/>
        <v>31077.446400000001</v>
      </c>
      <c r="L56" s="6">
        <v>0</v>
      </c>
      <c r="M56" s="12">
        <f t="shared" si="4"/>
        <v>586885.6</v>
      </c>
      <c r="N56" s="5">
        <v>45</v>
      </c>
      <c r="O56" s="5">
        <v>46</v>
      </c>
      <c r="P56" s="9">
        <v>12806.63</v>
      </c>
      <c r="Q56" s="9">
        <f t="shared" si="5"/>
        <v>13318.895199999999</v>
      </c>
      <c r="R56" s="48">
        <v>1</v>
      </c>
      <c r="S56" s="9">
        <f t="shared" si="6"/>
        <v>12806.63</v>
      </c>
      <c r="T56" s="6">
        <f t="shared" si="14"/>
        <v>13318.895199999999</v>
      </c>
      <c r="U56" s="6">
        <v>0</v>
      </c>
      <c r="V56" s="12">
        <f t="shared" si="7"/>
        <v>7328466</v>
      </c>
      <c r="W56" s="27">
        <f t="shared" si="13"/>
        <v>7915.4</v>
      </c>
      <c r="X56" s="50"/>
      <c r="Y56" s="25">
        <f t="shared" si="15"/>
        <v>7010.3997360000003</v>
      </c>
      <c r="Z56" s="25">
        <f t="shared" si="16"/>
        <v>7010.3997360000003</v>
      </c>
      <c r="AA56" s="25">
        <f t="shared" si="17"/>
        <v>109926.98926799998</v>
      </c>
      <c r="AB56" s="25">
        <f t="shared" si="18"/>
        <v>109926.98926799998</v>
      </c>
    </row>
    <row r="57" spans="1:28" x14ac:dyDescent="0.25">
      <c r="A57" s="18">
        <v>52</v>
      </c>
      <c r="B57" s="47" t="s">
        <v>81</v>
      </c>
      <c r="C57" s="30">
        <v>44000000</v>
      </c>
      <c r="D57" s="8">
        <f t="shared" si="12"/>
        <v>4</v>
      </c>
      <c r="E57" s="8">
        <v>1</v>
      </c>
      <c r="F57" s="8">
        <v>3</v>
      </c>
      <c r="G57" s="9">
        <v>29882.16</v>
      </c>
      <c r="H57" s="9">
        <f t="shared" si="2"/>
        <v>31077.446400000001</v>
      </c>
      <c r="I57" s="48">
        <v>1.7</v>
      </c>
      <c r="J57" s="9">
        <f t="shared" si="3"/>
        <v>50799.671999999999</v>
      </c>
      <c r="K57" s="6">
        <f t="shared" si="1"/>
        <v>52831.658880000003</v>
      </c>
      <c r="L57" s="6">
        <v>0</v>
      </c>
      <c r="M57" s="12">
        <f t="shared" si="4"/>
        <v>209294.6</v>
      </c>
      <c r="N57" s="5">
        <v>12</v>
      </c>
      <c r="O57" s="5">
        <v>13</v>
      </c>
      <c r="P57" s="9">
        <v>12806.63</v>
      </c>
      <c r="Q57" s="9">
        <f t="shared" si="5"/>
        <v>13318.895199999999</v>
      </c>
      <c r="R57" s="48">
        <v>1.7</v>
      </c>
      <c r="S57" s="9">
        <f t="shared" si="6"/>
        <v>21771.270999999997</v>
      </c>
      <c r="T57" s="6">
        <f t="shared" si="14"/>
        <v>22642.121839999996</v>
      </c>
      <c r="U57" s="6">
        <v>0</v>
      </c>
      <c r="V57" s="12">
        <f t="shared" si="7"/>
        <v>3520849.9</v>
      </c>
      <c r="W57" s="27">
        <f t="shared" si="13"/>
        <v>3730.1</v>
      </c>
      <c r="X57" s="50"/>
      <c r="Y57" s="25">
        <f t="shared" si="15"/>
        <v>1929.2072496000003</v>
      </c>
      <c r="Z57" s="25">
        <f t="shared" si="16"/>
        <v>1929.2072496000003</v>
      </c>
      <c r="AA57" s="25">
        <f t="shared" si="17"/>
        <v>52812.749191799994</v>
      </c>
      <c r="AB57" s="25">
        <f t="shared" si="18"/>
        <v>52812.749191799994</v>
      </c>
    </row>
    <row r="58" spans="1:28" x14ac:dyDescent="0.25">
      <c r="A58" s="18">
        <v>53</v>
      </c>
      <c r="B58" s="47" t="s">
        <v>17</v>
      </c>
      <c r="C58" s="30">
        <v>46000000</v>
      </c>
      <c r="D58" s="8">
        <f t="shared" si="12"/>
        <v>44</v>
      </c>
      <c r="E58" s="8">
        <v>5</v>
      </c>
      <c r="F58" s="8">
        <v>39</v>
      </c>
      <c r="G58" s="9">
        <v>29882.16</v>
      </c>
      <c r="H58" s="9">
        <f t="shared" si="2"/>
        <v>31077.446400000001</v>
      </c>
      <c r="I58" s="48">
        <v>1</v>
      </c>
      <c r="J58" s="9">
        <f t="shared" si="3"/>
        <v>29882.16</v>
      </c>
      <c r="K58" s="6">
        <f t="shared" si="1"/>
        <v>31077.446400000001</v>
      </c>
      <c r="L58" s="6">
        <v>0</v>
      </c>
      <c r="M58" s="12">
        <f t="shared" si="4"/>
        <v>1361431.2</v>
      </c>
      <c r="N58" s="5">
        <v>110</v>
      </c>
      <c r="O58" s="5">
        <v>114</v>
      </c>
      <c r="P58" s="9">
        <v>12806.63</v>
      </c>
      <c r="Q58" s="9">
        <f t="shared" si="5"/>
        <v>13318.895199999999</v>
      </c>
      <c r="R58" s="48">
        <v>1</v>
      </c>
      <c r="S58" s="9">
        <f t="shared" si="6"/>
        <v>12806.63</v>
      </c>
      <c r="T58" s="6">
        <f t="shared" si="14"/>
        <v>13318.895199999999</v>
      </c>
      <c r="U58" s="6">
        <v>0</v>
      </c>
      <c r="V58" s="12">
        <f t="shared" si="7"/>
        <v>18161850.399999999</v>
      </c>
      <c r="W58" s="27">
        <f t="shared" si="13"/>
        <v>19523.3</v>
      </c>
      <c r="X58" s="50"/>
      <c r="Y58" s="25">
        <f t="shared" si="15"/>
        <v>17732.148744000002</v>
      </c>
      <c r="Z58" s="25">
        <f t="shared" si="16"/>
        <v>17732.148744000002</v>
      </c>
      <c r="AA58" s="25">
        <f t="shared" si="17"/>
        <v>272427.75601199997</v>
      </c>
      <c r="AB58" s="25">
        <f t="shared" si="18"/>
        <v>272427.75601199997</v>
      </c>
    </row>
    <row r="59" spans="1:28" x14ac:dyDescent="0.25">
      <c r="A59" s="18">
        <v>54</v>
      </c>
      <c r="B59" s="47" t="s">
        <v>31</v>
      </c>
      <c r="C59" s="30">
        <v>47000000</v>
      </c>
      <c r="D59" s="8">
        <f t="shared" si="12"/>
        <v>12</v>
      </c>
      <c r="E59" s="8">
        <v>2</v>
      </c>
      <c r="F59" s="8">
        <v>10</v>
      </c>
      <c r="G59" s="9">
        <v>29882.16</v>
      </c>
      <c r="H59" s="9">
        <f t="shared" si="2"/>
        <v>31077.446400000001</v>
      </c>
      <c r="I59" s="48">
        <v>1.4</v>
      </c>
      <c r="J59" s="9">
        <f t="shared" si="3"/>
        <v>41835.023999999998</v>
      </c>
      <c r="K59" s="6">
        <f t="shared" si="1"/>
        <v>43508.424959999997</v>
      </c>
      <c r="L59" s="6">
        <v>0</v>
      </c>
      <c r="M59" s="12">
        <f t="shared" si="4"/>
        <v>518754.3</v>
      </c>
      <c r="N59" s="5">
        <v>17</v>
      </c>
      <c r="O59" s="5">
        <v>19</v>
      </c>
      <c r="P59" s="9">
        <v>12806.63</v>
      </c>
      <c r="Q59" s="9">
        <f t="shared" si="5"/>
        <v>13318.895199999999</v>
      </c>
      <c r="R59" s="48">
        <v>1.4</v>
      </c>
      <c r="S59" s="9">
        <f t="shared" si="6"/>
        <v>17929.281999999999</v>
      </c>
      <c r="T59" s="6">
        <f t="shared" si="14"/>
        <v>18646.453279999998</v>
      </c>
      <c r="U59" s="6">
        <v>0</v>
      </c>
      <c r="V59" s="12">
        <f t="shared" si="7"/>
        <v>4237765.0999999996</v>
      </c>
      <c r="W59" s="27">
        <f t="shared" si="13"/>
        <v>4756.5</v>
      </c>
      <c r="X59" s="50"/>
      <c r="Y59" s="25">
        <f t="shared" si="15"/>
        <v>6078.0613439999997</v>
      </c>
      <c r="Z59" s="25">
        <f t="shared" si="16"/>
        <v>6078.0613439999997</v>
      </c>
      <c r="AA59" s="25">
        <f t="shared" si="17"/>
        <v>63566.476402799992</v>
      </c>
      <c r="AB59" s="25">
        <f t="shared" si="18"/>
        <v>63566.476402799992</v>
      </c>
    </row>
    <row r="60" spans="1:28" x14ac:dyDescent="0.25">
      <c r="A60" s="18">
        <v>55</v>
      </c>
      <c r="B60" s="47" t="s">
        <v>51</v>
      </c>
      <c r="C60" s="30">
        <v>22000000</v>
      </c>
      <c r="D60" s="8">
        <f t="shared" si="12"/>
        <v>49</v>
      </c>
      <c r="E60" s="8">
        <v>10</v>
      </c>
      <c r="F60" s="8">
        <v>39</v>
      </c>
      <c r="G60" s="9">
        <v>29882.16</v>
      </c>
      <c r="H60" s="9">
        <f t="shared" si="2"/>
        <v>31077.446400000001</v>
      </c>
      <c r="I60" s="48">
        <v>1</v>
      </c>
      <c r="J60" s="9">
        <f t="shared" si="3"/>
        <v>29882.16</v>
      </c>
      <c r="K60" s="6">
        <f t="shared" si="1"/>
        <v>31077.446400000001</v>
      </c>
      <c r="L60" s="6">
        <f>Y60</f>
        <v>17732.223744000003</v>
      </c>
      <c r="M60" s="12">
        <f t="shared" si="4"/>
        <v>1528574.2</v>
      </c>
      <c r="N60" s="5">
        <v>58</v>
      </c>
      <c r="O60" s="5">
        <v>58</v>
      </c>
      <c r="P60" s="9">
        <v>12806.63</v>
      </c>
      <c r="Q60" s="9">
        <f t="shared" si="5"/>
        <v>13318.895199999999</v>
      </c>
      <c r="R60" s="48">
        <v>1</v>
      </c>
      <c r="S60" s="9">
        <f t="shared" si="6"/>
        <v>12806.63</v>
      </c>
      <c r="T60" s="6">
        <f t="shared" si="14"/>
        <v>13318.895199999999</v>
      </c>
      <c r="U60" s="6">
        <f>AA60</f>
        <v>138603.595164</v>
      </c>
      <c r="V60" s="12">
        <f t="shared" si="7"/>
        <v>9378843.3000000007</v>
      </c>
      <c r="W60" s="27">
        <f t="shared" si="13"/>
        <v>10907.4</v>
      </c>
      <c r="X60" s="50"/>
      <c r="Y60" s="25">
        <f t="shared" si="15"/>
        <v>17732.223744000003</v>
      </c>
      <c r="Z60" s="25">
        <f t="shared" si="16"/>
        <v>0</v>
      </c>
      <c r="AA60" s="25">
        <f t="shared" si="17"/>
        <v>138603.595164</v>
      </c>
      <c r="AB60" s="25">
        <f t="shared" si="18"/>
        <v>0</v>
      </c>
    </row>
    <row r="61" spans="1:28" x14ac:dyDescent="0.25">
      <c r="A61" s="18">
        <v>56</v>
      </c>
      <c r="B61" s="47" t="s">
        <v>32</v>
      </c>
      <c r="C61" s="30">
        <v>49000000</v>
      </c>
      <c r="D61" s="8">
        <f t="shared" si="12"/>
        <v>9</v>
      </c>
      <c r="E61" s="8">
        <v>2</v>
      </c>
      <c r="F61" s="8">
        <v>7</v>
      </c>
      <c r="G61" s="9">
        <v>29882.16</v>
      </c>
      <c r="H61" s="9">
        <f t="shared" si="2"/>
        <v>31077.446400000001</v>
      </c>
      <c r="I61" s="48">
        <v>1</v>
      </c>
      <c r="J61" s="9">
        <f t="shared" si="3"/>
        <v>29882.16</v>
      </c>
      <c r="K61" s="6">
        <f t="shared" si="1"/>
        <v>31077.446400000001</v>
      </c>
      <c r="L61" s="6">
        <v>0</v>
      </c>
      <c r="M61" s="12">
        <f t="shared" si="4"/>
        <v>277306.40000000002</v>
      </c>
      <c r="N61" s="5">
        <v>9</v>
      </c>
      <c r="O61" s="5">
        <v>10</v>
      </c>
      <c r="P61" s="9">
        <v>12806.63</v>
      </c>
      <c r="Q61" s="9">
        <f t="shared" si="5"/>
        <v>13318.895199999999</v>
      </c>
      <c r="R61" s="48">
        <v>1</v>
      </c>
      <c r="S61" s="9">
        <f t="shared" si="6"/>
        <v>12806.63</v>
      </c>
      <c r="T61" s="6">
        <f t="shared" si="14"/>
        <v>13318.895199999999</v>
      </c>
      <c r="U61" s="6">
        <v>0</v>
      </c>
      <c r="V61" s="12">
        <f t="shared" si="7"/>
        <v>1593144.8</v>
      </c>
      <c r="W61" s="27">
        <f t="shared" si="13"/>
        <v>1870.5</v>
      </c>
      <c r="X61" s="50"/>
      <c r="Y61" s="25">
        <f t="shared" si="15"/>
        <v>2814.9294719999998</v>
      </c>
      <c r="Z61" s="25">
        <f t="shared" si="16"/>
        <v>2814.9294719999998</v>
      </c>
      <c r="AA61" s="25">
        <f t="shared" si="17"/>
        <v>23897.171579999998</v>
      </c>
      <c r="AB61" s="25">
        <f t="shared" si="18"/>
        <v>23897.171579999998</v>
      </c>
    </row>
    <row r="62" spans="1:28" x14ac:dyDescent="0.25">
      <c r="A62" s="18">
        <v>57</v>
      </c>
      <c r="B62" s="47" t="s">
        <v>73</v>
      </c>
      <c r="C62" s="30">
        <v>50000000</v>
      </c>
      <c r="D62" s="8">
        <f t="shared" si="12"/>
        <v>41</v>
      </c>
      <c r="E62" s="8">
        <v>4</v>
      </c>
      <c r="F62" s="8">
        <v>37</v>
      </c>
      <c r="G62" s="9">
        <v>29882.16</v>
      </c>
      <c r="H62" s="9">
        <f t="shared" si="2"/>
        <v>31077.446400000001</v>
      </c>
      <c r="I62" s="48">
        <v>1.2</v>
      </c>
      <c r="J62" s="9">
        <f t="shared" si="3"/>
        <v>35858.591999999997</v>
      </c>
      <c r="K62" s="6">
        <f t="shared" si="1"/>
        <v>37292.935680000002</v>
      </c>
      <c r="L62" s="6">
        <v>0</v>
      </c>
      <c r="M62" s="12">
        <f t="shared" si="4"/>
        <v>1523273</v>
      </c>
      <c r="N62" s="5">
        <v>79</v>
      </c>
      <c r="O62" s="5">
        <v>80</v>
      </c>
      <c r="P62" s="9">
        <v>12806.63</v>
      </c>
      <c r="Q62" s="9">
        <f t="shared" si="5"/>
        <v>13318.895199999999</v>
      </c>
      <c r="R62" s="48">
        <v>1.2</v>
      </c>
      <c r="S62" s="9">
        <f t="shared" si="6"/>
        <v>15367.955999999998</v>
      </c>
      <c r="T62" s="6">
        <f t="shared" si="14"/>
        <v>15982.674239999998</v>
      </c>
      <c r="U62" s="6">
        <v>0</v>
      </c>
      <c r="V62" s="12">
        <f t="shared" si="7"/>
        <v>15294189.800000001</v>
      </c>
      <c r="W62" s="27">
        <f t="shared" si="13"/>
        <v>16817.5</v>
      </c>
      <c r="X62" s="50"/>
      <c r="Y62" s="25">
        <f t="shared" si="15"/>
        <v>20249.406902400005</v>
      </c>
      <c r="Z62" s="25">
        <f t="shared" si="16"/>
        <v>20249.406902400005</v>
      </c>
      <c r="AA62" s="25">
        <f t="shared" si="17"/>
        <v>229412.84716800001</v>
      </c>
      <c r="AB62" s="25">
        <f t="shared" si="18"/>
        <v>229412.84716800001</v>
      </c>
    </row>
    <row r="63" spans="1:28" x14ac:dyDescent="0.25">
      <c r="A63" s="18">
        <v>58</v>
      </c>
      <c r="B63" s="47" t="s">
        <v>74</v>
      </c>
      <c r="C63" s="30">
        <v>52000000</v>
      </c>
      <c r="D63" s="8">
        <f t="shared" si="12"/>
        <v>39</v>
      </c>
      <c r="E63" s="8">
        <v>4</v>
      </c>
      <c r="F63" s="8">
        <v>35</v>
      </c>
      <c r="G63" s="9">
        <v>29882.16</v>
      </c>
      <c r="H63" s="9">
        <f t="shared" si="2"/>
        <v>31077.446400000001</v>
      </c>
      <c r="I63" s="48">
        <v>1.1499999999999999</v>
      </c>
      <c r="J63" s="9">
        <f t="shared" si="3"/>
        <v>34364.483999999997</v>
      </c>
      <c r="K63" s="6">
        <f t="shared" si="1"/>
        <v>35739.06336</v>
      </c>
      <c r="L63" s="6">
        <v>7368.1</v>
      </c>
      <c r="M63" s="12">
        <f t="shared" si="4"/>
        <v>1395693.3</v>
      </c>
      <c r="N63" s="5">
        <v>70</v>
      </c>
      <c r="O63" s="5">
        <v>71</v>
      </c>
      <c r="P63" s="9">
        <v>12806.63</v>
      </c>
      <c r="Q63" s="9">
        <f t="shared" si="5"/>
        <v>13318.895199999999</v>
      </c>
      <c r="R63" s="48">
        <v>1.1499999999999999</v>
      </c>
      <c r="S63" s="9">
        <f t="shared" si="6"/>
        <v>14727.624499999998</v>
      </c>
      <c r="T63" s="6">
        <f t="shared" si="14"/>
        <v>15316.729479999998</v>
      </c>
      <c r="U63" s="6">
        <v>152000</v>
      </c>
      <c r="V63" s="12">
        <f t="shared" si="7"/>
        <v>13160027.1</v>
      </c>
      <c r="W63" s="27">
        <f t="shared" si="13"/>
        <v>14555.7</v>
      </c>
      <c r="X63" s="50"/>
      <c r="Y63" s="25">
        <f t="shared" si="15"/>
        <v>18314.835864000004</v>
      </c>
      <c r="Z63" s="25">
        <f t="shared" si="16"/>
        <v>10946.735864000004</v>
      </c>
      <c r="AA63" s="25">
        <f t="shared" si="17"/>
        <v>195120.40595070002</v>
      </c>
      <c r="AB63" s="25">
        <f t="shared" si="18"/>
        <v>43120.40595070002</v>
      </c>
    </row>
    <row r="64" spans="1:28" x14ac:dyDescent="0.25">
      <c r="A64" s="18">
        <v>59</v>
      </c>
      <c r="B64" s="47" t="s">
        <v>52</v>
      </c>
      <c r="C64" s="30">
        <v>53000000</v>
      </c>
      <c r="D64" s="8">
        <f t="shared" si="12"/>
        <v>35</v>
      </c>
      <c r="E64" s="8">
        <v>3</v>
      </c>
      <c r="F64" s="8">
        <v>32</v>
      </c>
      <c r="G64" s="9">
        <v>29882.16</v>
      </c>
      <c r="H64" s="9">
        <f t="shared" si="2"/>
        <v>31077.446400000001</v>
      </c>
      <c r="I64" s="48">
        <v>1.1499999999999999</v>
      </c>
      <c r="J64" s="9">
        <f t="shared" si="3"/>
        <v>34364.483999999997</v>
      </c>
      <c r="K64" s="6">
        <f t="shared" si="1"/>
        <v>35739.06336</v>
      </c>
      <c r="L64" s="6">
        <f>Y64</f>
        <v>16706.563012800001</v>
      </c>
      <c r="M64" s="12">
        <f t="shared" si="4"/>
        <v>1263450</v>
      </c>
      <c r="N64" s="5">
        <v>53</v>
      </c>
      <c r="O64" s="5">
        <v>54</v>
      </c>
      <c r="P64" s="9">
        <v>12806.63</v>
      </c>
      <c r="Q64" s="9">
        <f t="shared" si="5"/>
        <v>13318.895199999999</v>
      </c>
      <c r="R64" s="48">
        <v>1.1499999999999999</v>
      </c>
      <c r="S64" s="9">
        <f t="shared" si="6"/>
        <v>14727.624499999998</v>
      </c>
      <c r="T64" s="6">
        <f t="shared" si="14"/>
        <v>15316.729479999998</v>
      </c>
      <c r="U64" s="6">
        <f>AA64</f>
        <v>148401.43551179997</v>
      </c>
      <c r="V64" s="12">
        <f t="shared" si="7"/>
        <v>10041830.5</v>
      </c>
      <c r="W64" s="27">
        <f t="shared" si="13"/>
        <v>11305.3</v>
      </c>
      <c r="X64" s="50"/>
      <c r="Y64" s="25">
        <f t="shared" si="15"/>
        <v>16706.563012800001</v>
      </c>
      <c r="Z64" s="25">
        <f t="shared" si="16"/>
        <v>0</v>
      </c>
      <c r="AA64" s="25">
        <f t="shared" si="17"/>
        <v>148401.43551179997</v>
      </c>
      <c r="AB64" s="25">
        <f t="shared" si="18"/>
        <v>0</v>
      </c>
    </row>
    <row r="65" spans="1:28" x14ac:dyDescent="0.25">
      <c r="A65" s="18">
        <v>60</v>
      </c>
      <c r="B65" s="47" t="s">
        <v>18</v>
      </c>
      <c r="C65" s="30">
        <v>54000000</v>
      </c>
      <c r="D65" s="8">
        <f t="shared" si="12"/>
        <v>21</v>
      </c>
      <c r="E65" s="8">
        <v>6</v>
      </c>
      <c r="F65" s="8">
        <v>15</v>
      </c>
      <c r="G65" s="9">
        <v>29882.16</v>
      </c>
      <c r="H65" s="9">
        <f t="shared" si="2"/>
        <v>31077.446400000001</v>
      </c>
      <c r="I65" s="48">
        <v>1</v>
      </c>
      <c r="J65" s="9">
        <f t="shared" si="3"/>
        <v>29882.16</v>
      </c>
      <c r="K65" s="6">
        <f t="shared" si="1"/>
        <v>31077.446400000001</v>
      </c>
      <c r="L65" s="6">
        <v>0</v>
      </c>
      <c r="M65" s="12">
        <f t="shared" si="4"/>
        <v>645454.69999999995</v>
      </c>
      <c r="N65" s="5">
        <v>19</v>
      </c>
      <c r="O65" s="5">
        <v>20</v>
      </c>
      <c r="P65" s="9">
        <v>12806.63</v>
      </c>
      <c r="Q65" s="9">
        <f t="shared" si="5"/>
        <v>13318.895199999999</v>
      </c>
      <c r="R65" s="48">
        <v>1</v>
      </c>
      <c r="S65" s="9">
        <f t="shared" si="6"/>
        <v>12806.63</v>
      </c>
      <c r="T65" s="6">
        <f t="shared" si="14"/>
        <v>13318.895199999999</v>
      </c>
      <c r="U65" s="6">
        <v>0</v>
      </c>
      <c r="V65" s="12">
        <f t="shared" si="7"/>
        <v>3186289.5</v>
      </c>
      <c r="W65" s="27">
        <f t="shared" si="13"/>
        <v>3831.7</v>
      </c>
      <c r="X65" s="50"/>
      <c r="Y65" s="25">
        <f t="shared" si="15"/>
        <v>6544.2830400000003</v>
      </c>
      <c r="Z65" s="25">
        <f t="shared" si="16"/>
        <v>6544.2830400000003</v>
      </c>
      <c r="AA65" s="25">
        <f t="shared" si="17"/>
        <v>47794.343159999997</v>
      </c>
      <c r="AB65" s="25">
        <f t="shared" si="18"/>
        <v>47794.343159999997</v>
      </c>
    </row>
    <row r="66" spans="1:28" x14ac:dyDescent="0.25">
      <c r="A66" s="18">
        <v>61</v>
      </c>
      <c r="B66" s="47" t="s">
        <v>53</v>
      </c>
      <c r="C66" s="30">
        <v>56000000</v>
      </c>
      <c r="D66" s="8">
        <f t="shared" si="12"/>
        <v>25</v>
      </c>
      <c r="E66" s="8">
        <v>5</v>
      </c>
      <c r="F66" s="8">
        <v>20</v>
      </c>
      <c r="G66" s="9">
        <v>29882.16</v>
      </c>
      <c r="H66" s="9">
        <f t="shared" si="2"/>
        <v>31077.446400000001</v>
      </c>
      <c r="I66" s="48">
        <v>1</v>
      </c>
      <c r="J66" s="9">
        <f t="shared" si="3"/>
        <v>29882.16</v>
      </c>
      <c r="K66" s="6">
        <f t="shared" si="1"/>
        <v>31077.446400000001</v>
      </c>
      <c r="L66" s="6">
        <f>Y66</f>
        <v>8875.0765200000005</v>
      </c>
      <c r="M66" s="12">
        <f t="shared" si="4"/>
        <v>779834.8</v>
      </c>
      <c r="N66" s="5">
        <v>31</v>
      </c>
      <c r="O66" s="5">
        <v>32</v>
      </c>
      <c r="P66" s="9">
        <v>12806.63</v>
      </c>
      <c r="Q66" s="9">
        <f t="shared" si="5"/>
        <v>13318.895199999999</v>
      </c>
      <c r="R66" s="48">
        <v>1</v>
      </c>
      <c r="S66" s="9">
        <f t="shared" si="6"/>
        <v>12806.63</v>
      </c>
      <c r="T66" s="6">
        <f t="shared" si="14"/>
        <v>13318.895199999999</v>
      </c>
      <c r="U66" s="6">
        <f>AA66</f>
        <v>76470.949055999998</v>
      </c>
      <c r="V66" s="12">
        <f t="shared" si="7"/>
        <v>5174534.2</v>
      </c>
      <c r="W66" s="27">
        <f t="shared" si="13"/>
        <v>5954.4</v>
      </c>
      <c r="X66" s="50"/>
      <c r="Y66" s="25">
        <f t="shared" si="15"/>
        <v>8875.0765200000005</v>
      </c>
      <c r="Z66" s="25">
        <f t="shared" si="16"/>
        <v>0</v>
      </c>
      <c r="AA66" s="25">
        <f t="shared" si="17"/>
        <v>76470.949055999998</v>
      </c>
      <c r="AB66" s="25">
        <f t="shared" si="18"/>
        <v>0</v>
      </c>
    </row>
    <row r="67" spans="1:28" x14ac:dyDescent="0.25">
      <c r="A67" s="18">
        <v>62</v>
      </c>
      <c r="B67" s="47" t="s">
        <v>33</v>
      </c>
      <c r="C67" s="30">
        <v>58000000</v>
      </c>
      <c r="D67" s="8">
        <f t="shared" si="12"/>
        <v>12</v>
      </c>
      <c r="E67" s="8">
        <v>3</v>
      </c>
      <c r="F67" s="8">
        <v>9</v>
      </c>
      <c r="G67" s="9">
        <v>29882.16</v>
      </c>
      <c r="H67" s="9">
        <f t="shared" si="2"/>
        <v>31077.446400000001</v>
      </c>
      <c r="I67" s="48">
        <v>1</v>
      </c>
      <c r="J67" s="9">
        <f t="shared" si="3"/>
        <v>29882.16</v>
      </c>
      <c r="K67" s="6">
        <f t="shared" si="1"/>
        <v>31077.446400000001</v>
      </c>
      <c r="L67" s="6">
        <v>0</v>
      </c>
      <c r="M67" s="12">
        <f t="shared" si="4"/>
        <v>369343.5</v>
      </c>
      <c r="N67" s="5">
        <v>20</v>
      </c>
      <c r="O67" s="5">
        <v>21</v>
      </c>
      <c r="P67" s="9">
        <v>12806.63</v>
      </c>
      <c r="Q67" s="9">
        <f t="shared" si="5"/>
        <v>13318.895199999999</v>
      </c>
      <c r="R67" s="48">
        <v>1</v>
      </c>
      <c r="S67" s="9">
        <f t="shared" si="6"/>
        <v>12806.63</v>
      </c>
      <c r="T67" s="6">
        <f t="shared" si="14"/>
        <v>13318.895199999999</v>
      </c>
      <c r="U67" s="6">
        <v>2000</v>
      </c>
      <c r="V67" s="12">
        <f t="shared" si="7"/>
        <v>3347604</v>
      </c>
      <c r="W67" s="27">
        <f t="shared" si="13"/>
        <v>3716.9</v>
      </c>
      <c r="X67" s="50"/>
      <c r="Y67" s="25">
        <f t="shared" si="15"/>
        <v>3747.2678640000004</v>
      </c>
      <c r="Z67" s="25">
        <f t="shared" si="16"/>
        <v>3747.2678640000004</v>
      </c>
      <c r="AA67" s="25">
        <f t="shared" si="17"/>
        <v>50184.060318000003</v>
      </c>
      <c r="AB67" s="25">
        <f t="shared" si="18"/>
        <v>48184.060318000003</v>
      </c>
    </row>
    <row r="68" spans="1:28" x14ac:dyDescent="0.25">
      <c r="A68" s="18">
        <v>63</v>
      </c>
      <c r="B68" s="47" t="s">
        <v>41</v>
      </c>
      <c r="C68" s="30">
        <v>60000000</v>
      </c>
      <c r="D68" s="8">
        <f t="shared" si="12"/>
        <v>48</v>
      </c>
      <c r="E68" s="8">
        <v>1</v>
      </c>
      <c r="F68" s="8">
        <v>47</v>
      </c>
      <c r="G68" s="9">
        <v>29882.16</v>
      </c>
      <c r="H68" s="9">
        <f t="shared" si="2"/>
        <v>31077.446400000001</v>
      </c>
      <c r="I68" s="48">
        <v>1.1000000000000001</v>
      </c>
      <c r="J68" s="9">
        <f t="shared" si="3"/>
        <v>32870.376000000004</v>
      </c>
      <c r="K68" s="6">
        <f t="shared" si="1"/>
        <v>34185.191040000005</v>
      </c>
      <c r="L68" s="6">
        <v>21927.54</v>
      </c>
      <c r="M68" s="12">
        <f t="shared" si="4"/>
        <v>1661501.9</v>
      </c>
      <c r="N68" s="5">
        <v>100</v>
      </c>
      <c r="O68" s="5">
        <v>100</v>
      </c>
      <c r="P68" s="9">
        <v>12806.63</v>
      </c>
      <c r="Q68" s="9">
        <f t="shared" si="5"/>
        <v>13318.895199999999</v>
      </c>
      <c r="R68" s="48">
        <v>1.1000000000000001</v>
      </c>
      <c r="S68" s="9">
        <f t="shared" si="6"/>
        <v>14087.293</v>
      </c>
      <c r="T68" s="6">
        <f t="shared" si="14"/>
        <v>14650.78472</v>
      </c>
      <c r="U68" s="6">
        <v>248530.58</v>
      </c>
      <c r="V68" s="12">
        <f t="shared" si="7"/>
        <v>17773123.100000001</v>
      </c>
      <c r="W68" s="27">
        <f t="shared" si="13"/>
        <v>19434.599999999999</v>
      </c>
      <c r="X68" s="50"/>
      <c r="Y68" s="25">
        <f t="shared" si="15"/>
        <v>23652.342283200007</v>
      </c>
      <c r="Z68" s="25">
        <f t="shared" si="16"/>
        <v>1724.8022832000061</v>
      </c>
      <c r="AA68" s="25">
        <f t="shared" si="17"/>
        <v>262868.88738000003</v>
      </c>
      <c r="AB68" s="25">
        <f t="shared" si="18"/>
        <v>14338.307380000042</v>
      </c>
    </row>
    <row r="69" spans="1:28" x14ac:dyDescent="0.25">
      <c r="A69" s="18">
        <v>64</v>
      </c>
      <c r="B69" s="47" t="s">
        <v>19</v>
      </c>
      <c r="C69" s="30">
        <v>61000000</v>
      </c>
      <c r="D69" s="8">
        <f t="shared" si="12"/>
        <v>11</v>
      </c>
      <c r="E69" s="8">
        <v>2</v>
      </c>
      <c r="F69" s="8">
        <v>9</v>
      </c>
      <c r="G69" s="9">
        <v>29882.16</v>
      </c>
      <c r="H69" s="9">
        <f t="shared" si="2"/>
        <v>31077.446400000001</v>
      </c>
      <c r="I69" s="48">
        <v>1</v>
      </c>
      <c r="J69" s="9">
        <f t="shared" si="3"/>
        <v>29882.16</v>
      </c>
      <c r="K69" s="6">
        <f t="shared" si="1"/>
        <v>31077.446400000001</v>
      </c>
      <c r="L69" s="6">
        <v>1118.78</v>
      </c>
      <c r="M69" s="12">
        <f t="shared" si="4"/>
        <v>340580.1</v>
      </c>
      <c r="N69" s="5">
        <v>29</v>
      </c>
      <c r="O69" s="5">
        <v>30</v>
      </c>
      <c r="P69" s="9">
        <v>12806.63</v>
      </c>
      <c r="Q69" s="9">
        <f t="shared" si="5"/>
        <v>13318.895199999999</v>
      </c>
      <c r="R69" s="48">
        <v>1</v>
      </c>
      <c r="S69" s="9">
        <f t="shared" si="6"/>
        <v>12806.63</v>
      </c>
      <c r="T69" s="6">
        <f t="shared" si="14"/>
        <v>13318.895199999999</v>
      </c>
      <c r="U69" s="6">
        <v>6177.44</v>
      </c>
      <c r="V69" s="12">
        <f t="shared" si="7"/>
        <v>4785611.8</v>
      </c>
      <c r="W69" s="27">
        <f t="shared" si="13"/>
        <v>5126.2</v>
      </c>
      <c r="X69" s="50"/>
      <c r="Y69" s="25">
        <f t="shared" si="15"/>
        <v>3747.2528640000005</v>
      </c>
      <c r="Z69" s="25">
        <f t="shared" si="16"/>
        <v>2628.4728640000003</v>
      </c>
      <c r="AA69" s="25">
        <f t="shared" si="17"/>
        <v>71691.514739999999</v>
      </c>
      <c r="AB69" s="25">
        <f t="shared" si="18"/>
        <v>65514.074739999996</v>
      </c>
    </row>
    <row r="70" spans="1:28" x14ac:dyDescent="0.25">
      <c r="A70" s="18">
        <v>65</v>
      </c>
      <c r="B70" s="47" t="s">
        <v>54</v>
      </c>
      <c r="C70" s="30">
        <v>36000000</v>
      </c>
      <c r="D70" s="8">
        <f t="shared" si="12"/>
        <v>27</v>
      </c>
      <c r="E70" s="8">
        <v>1</v>
      </c>
      <c r="F70" s="8">
        <v>26</v>
      </c>
      <c r="G70" s="9">
        <v>29882.16</v>
      </c>
      <c r="H70" s="9">
        <f t="shared" si="2"/>
        <v>31077.446400000001</v>
      </c>
      <c r="I70" s="48">
        <v>1</v>
      </c>
      <c r="J70" s="9">
        <f t="shared" si="3"/>
        <v>29882.16</v>
      </c>
      <c r="K70" s="6">
        <f t="shared" ref="K70:K91" si="19">H70*I70</f>
        <v>31077.446400000001</v>
      </c>
      <c r="L70" s="6">
        <v>0</v>
      </c>
      <c r="M70" s="12">
        <f t="shared" si="4"/>
        <v>837895.8</v>
      </c>
      <c r="N70" s="5">
        <v>53</v>
      </c>
      <c r="O70" s="5">
        <v>54</v>
      </c>
      <c r="P70" s="9">
        <v>12806.63</v>
      </c>
      <c r="Q70" s="9">
        <f t="shared" si="5"/>
        <v>13318.895199999999</v>
      </c>
      <c r="R70" s="48">
        <v>1</v>
      </c>
      <c r="S70" s="9">
        <f t="shared" si="6"/>
        <v>12806.63</v>
      </c>
      <c r="T70" s="6">
        <f t="shared" si="14"/>
        <v>13318.895199999999</v>
      </c>
      <c r="U70" s="6">
        <v>5000</v>
      </c>
      <c r="V70" s="12">
        <f t="shared" si="7"/>
        <v>8607981.8000000007</v>
      </c>
      <c r="W70" s="27">
        <f t="shared" si="13"/>
        <v>9445.9</v>
      </c>
      <c r="X70" s="50"/>
      <c r="Y70" s="25">
        <f t="shared" si="15"/>
        <v>11671.986696000002</v>
      </c>
      <c r="Z70" s="25">
        <f t="shared" si="16"/>
        <v>11671.986696000002</v>
      </c>
      <c r="AA70" s="25">
        <f t="shared" si="17"/>
        <v>129044.72653199997</v>
      </c>
      <c r="AB70" s="25">
        <f t="shared" si="18"/>
        <v>124044.72653199997</v>
      </c>
    </row>
    <row r="71" spans="1:28" x14ac:dyDescent="0.25">
      <c r="A71" s="18">
        <v>66</v>
      </c>
      <c r="B71" s="47" t="s">
        <v>55</v>
      </c>
      <c r="C71" s="30">
        <v>63000000</v>
      </c>
      <c r="D71" s="8">
        <f t="shared" si="12"/>
        <v>36</v>
      </c>
      <c r="E71" s="8">
        <v>2</v>
      </c>
      <c r="F71" s="8">
        <v>34</v>
      </c>
      <c r="G71" s="9">
        <v>29882.16</v>
      </c>
      <c r="H71" s="9">
        <f t="shared" ref="H71:H91" si="20">G71*1.04</f>
        <v>31077.446400000001</v>
      </c>
      <c r="I71" s="48">
        <v>1</v>
      </c>
      <c r="J71" s="9">
        <f t="shared" ref="J71:J91" si="21">G71*I71</f>
        <v>29882.16</v>
      </c>
      <c r="K71" s="6">
        <f t="shared" si="19"/>
        <v>31077.446400000001</v>
      </c>
      <c r="L71" s="6">
        <v>0</v>
      </c>
      <c r="M71" s="12">
        <f t="shared" ref="M71:M91" si="22">ROUND((E71*J71+F71*K71+L71),1)</f>
        <v>1116397.5</v>
      </c>
      <c r="N71" s="5">
        <v>78</v>
      </c>
      <c r="O71" s="5">
        <v>79</v>
      </c>
      <c r="P71" s="9">
        <v>12806.63</v>
      </c>
      <c r="Q71" s="9">
        <f t="shared" ref="Q71:Q91" si="23">P71*1.04</f>
        <v>13318.895199999999</v>
      </c>
      <c r="R71" s="48">
        <v>1</v>
      </c>
      <c r="S71" s="9">
        <f t="shared" ref="S71:S91" si="24">P71*R71</f>
        <v>12806.63</v>
      </c>
      <c r="T71" s="6">
        <f t="shared" si="14"/>
        <v>13318.895199999999</v>
      </c>
      <c r="U71" s="6">
        <v>2236.81</v>
      </c>
      <c r="V71" s="12">
        <f t="shared" ref="V71:V91" si="25">ROUND(O71*S71+O71*T71*11+U71,1)</f>
        <v>12588080.5</v>
      </c>
      <c r="W71" s="27">
        <f t="shared" si="13"/>
        <v>13704.5</v>
      </c>
      <c r="X71" s="50"/>
      <c r="Y71" s="25">
        <f t="shared" si="15"/>
        <v>15401.295264</v>
      </c>
      <c r="Z71" s="25">
        <f t="shared" si="16"/>
        <v>15401.295264</v>
      </c>
      <c r="AA71" s="25">
        <f t="shared" si="17"/>
        <v>188787.655482</v>
      </c>
      <c r="AB71" s="25">
        <f t="shared" si="18"/>
        <v>186550.845482</v>
      </c>
    </row>
    <row r="72" spans="1:28" x14ac:dyDescent="0.25">
      <c r="A72" s="18">
        <v>67</v>
      </c>
      <c r="B72" s="47" t="s">
        <v>82</v>
      </c>
      <c r="C72" s="30">
        <v>64000000</v>
      </c>
      <c r="D72" s="8">
        <f t="shared" ref="D72:D91" si="26">E72+F72</f>
        <v>10</v>
      </c>
      <c r="E72" s="8">
        <v>2</v>
      </c>
      <c r="F72" s="8">
        <v>8</v>
      </c>
      <c r="G72" s="9">
        <v>29882.16</v>
      </c>
      <c r="H72" s="9">
        <f t="shared" si="20"/>
        <v>31077.446400000001</v>
      </c>
      <c r="I72" s="48">
        <v>1.42</v>
      </c>
      <c r="J72" s="9">
        <f t="shared" si="21"/>
        <v>42432.667199999996</v>
      </c>
      <c r="K72" s="6">
        <f t="shared" si="19"/>
        <v>44129.973888</v>
      </c>
      <c r="L72" s="6">
        <v>0</v>
      </c>
      <c r="M72" s="12">
        <f t="shared" si="22"/>
        <v>437905.1</v>
      </c>
      <c r="N72" s="5">
        <v>20</v>
      </c>
      <c r="O72" s="5">
        <v>21</v>
      </c>
      <c r="P72" s="9">
        <v>12806.63</v>
      </c>
      <c r="Q72" s="9">
        <f t="shared" si="23"/>
        <v>13318.895199999999</v>
      </c>
      <c r="R72" s="48">
        <v>1.42</v>
      </c>
      <c r="S72" s="9">
        <f t="shared" si="24"/>
        <v>18185.414599999996</v>
      </c>
      <c r="T72" s="6">
        <f t="shared" si="14"/>
        <v>18912.831183999999</v>
      </c>
      <c r="U72" s="6">
        <v>0</v>
      </c>
      <c r="V72" s="12">
        <f t="shared" si="25"/>
        <v>4750757.7</v>
      </c>
      <c r="W72" s="27">
        <f t="shared" ref="W72:W91" si="27">ROUND(((M72+V72)/1000),1)</f>
        <v>5188.7</v>
      </c>
      <c r="X72" s="50"/>
      <c r="Y72" s="25">
        <f t="shared" si="15"/>
        <v>4847.3944665600002</v>
      </c>
      <c r="Z72" s="25">
        <f t="shared" si="16"/>
        <v>4847.3944665600002</v>
      </c>
      <c r="AA72" s="25">
        <f t="shared" si="17"/>
        <v>71261.365651560001</v>
      </c>
      <c r="AB72" s="25">
        <f t="shared" si="18"/>
        <v>71261.365651560001</v>
      </c>
    </row>
    <row r="73" spans="1:28" x14ac:dyDescent="0.25">
      <c r="A73" s="18">
        <v>68</v>
      </c>
      <c r="B73" s="47" t="s">
        <v>59</v>
      </c>
      <c r="C73" s="30">
        <v>65000000</v>
      </c>
      <c r="D73" s="8">
        <f t="shared" si="26"/>
        <v>64</v>
      </c>
      <c r="E73" s="8">
        <v>5</v>
      </c>
      <c r="F73" s="8">
        <v>59</v>
      </c>
      <c r="G73" s="9">
        <v>29882.16</v>
      </c>
      <c r="H73" s="9">
        <f t="shared" si="20"/>
        <v>31077.446400000001</v>
      </c>
      <c r="I73" s="48">
        <v>1.1499999999999999</v>
      </c>
      <c r="J73" s="9">
        <f t="shared" si="21"/>
        <v>34364.483999999997</v>
      </c>
      <c r="K73" s="6">
        <f t="shared" si="19"/>
        <v>35739.06336</v>
      </c>
      <c r="L73" s="6">
        <v>0</v>
      </c>
      <c r="M73" s="12">
        <f t="shared" si="22"/>
        <v>2280427.2000000002</v>
      </c>
      <c r="N73" s="5">
        <v>100</v>
      </c>
      <c r="O73" s="5">
        <v>100</v>
      </c>
      <c r="P73" s="9">
        <v>12806.63</v>
      </c>
      <c r="Q73" s="9">
        <f t="shared" si="23"/>
        <v>13318.895199999999</v>
      </c>
      <c r="R73" s="48">
        <v>1.1499999999999999</v>
      </c>
      <c r="S73" s="9">
        <f t="shared" si="24"/>
        <v>14727.624499999998</v>
      </c>
      <c r="T73" s="6">
        <f t="shared" ref="T73:T91" si="28">Q73*R73</f>
        <v>15316.729479999998</v>
      </c>
      <c r="U73" s="6">
        <v>10000</v>
      </c>
      <c r="V73" s="12">
        <f t="shared" si="25"/>
        <v>18331164.899999999</v>
      </c>
      <c r="W73" s="27">
        <f t="shared" si="27"/>
        <v>20611.599999999999</v>
      </c>
      <c r="X73" s="50"/>
      <c r="Y73" s="25">
        <f t="shared" si="15"/>
        <v>31180.9136736</v>
      </c>
      <c r="Z73" s="25">
        <f t="shared" si="16"/>
        <v>31180.9136736</v>
      </c>
      <c r="AA73" s="25">
        <f t="shared" si="17"/>
        <v>274817.47316999995</v>
      </c>
      <c r="AB73" s="25">
        <f t="shared" si="18"/>
        <v>264817.47316999995</v>
      </c>
    </row>
    <row r="74" spans="1:28" x14ac:dyDescent="0.25">
      <c r="A74" s="18">
        <v>69</v>
      </c>
      <c r="B74" s="47" t="s">
        <v>20</v>
      </c>
      <c r="C74" s="30">
        <v>66000000</v>
      </c>
      <c r="D74" s="8">
        <f t="shared" si="26"/>
        <v>9</v>
      </c>
      <c r="E74" s="8">
        <v>1</v>
      </c>
      <c r="F74" s="8">
        <v>8</v>
      </c>
      <c r="G74" s="9">
        <v>29882.16</v>
      </c>
      <c r="H74" s="9">
        <f t="shared" si="20"/>
        <v>31077.446400000001</v>
      </c>
      <c r="I74" s="48">
        <v>1</v>
      </c>
      <c r="J74" s="9">
        <f t="shared" si="21"/>
        <v>29882.16</v>
      </c>
      <c r="K74" s="6">
        <f t="shared" si="19"/>
        <v>31077.446400000001</v>
      </c>
      <c r="L74" s="6">
        <f>Y74</f>
        <v>3281.0761680000001</v>
      </c>
      <c r="M74" s="12">
        <f t="shared" si="22"/>
        <v>281782.8</v>
      </c>
      <c r="N74" s="5">
        <v>21</v>
      </c>
      <c r="O74" s="5">
        <v>22</v>
      </c>
      <c r="P74" s="9">
        <v>12806.63</v>
      </c>
      <c r="Q74" s="9">
        <f t="shared" si="23"/>
        <v>13318.895199999999</v>
      </c>
      <c r="R74" s="48">
        <v>1</v>
      </c>
      <c r="S74" s="9">
        <f t="shared" si="24"/>
        <v>12806.63</v>
      </c>
      <c r="T74" s="6">
        <f t="shared" si="28"/>
        <v>13318.895199999999</v>
      </c>
      <c r="U74" s="6">
        <f>AA74</f>
        <v>52573.777475999996</v>
      </c>
      <c r="V74" s="12">
        <f t="shared" si="25"/>
        <v>3557492.3</v>
      </c>
      <c r="W74" s="27">
        <f t="shared" si="27"/>
        <v>3839.3</v>
      </c>
      <c r="X74" s="50"/>
      <c r="Y74" s="25">
        <f t="shared" si="15"/>
        <v>3281.0761680000001</v>
      </c>
      <c r="Z74" s="25">
        <f t="shared" si="16"/>
        <v>0</v>
      </c>
      <c r="AA74" s="25">
        <f t="shared" si="17"/>
        <v>52573.777475999996</v>
      </c>
      <c r="AB74" s="25">
        <f t="shared" si="18"/>
        <v>0</v>
      </c>
    </row>
    <row r="75" spans="1:28" x14ac:dyDescent="0.25">
      <c r="A75" s="18">
        <v>70</v>
      </c>
      <c r="B75" s="47" t="s">
        <v>21</v>
      </c>
      <c r="C75" s="30">
        <v>68000000</v>
      </c>
      <c r="D75" s="8">
        <f t="shared" si="26"/>
        <v>29</v>
      </c>
      <c r="E75" s="8">
        <v>3</v>
      </c>
      <c r="F75" s="8">
        <v>26</v>
      </c>
      <c r="G75" s="9">
        <v>29882.16</v>
      </c>
      <c r="H75" s="9">
        <f t="shared" si="20"/>
        <v>31077.446400000001</v>
      </c>
      <c r="I75" s="48">
        <v>1</v>
      </c>
      <c r="J75" s="9">
        <f t="shared" si="21"/>
        <v>29882.16</v>
      </c>
      <c r="K75" s="6">
        <f t="shared" si="19"/>
        <v>31077.446400000001</v>
      </c>
      <c r="L75" s="6">
        <v>0</v>
      </c>
      <c r="M75" s="12">
        <f t="shared" si="22"/>
        <v>897660.1</v>
      </c>
      <c r="N75" s="5">
        <v>25</v>
      </c>
      <c r="O75" s="5">
        <v>26</v>
      </c>
      <c r="P75" s="9">
        <v>12806.63</v>
      </c>
      <c r="Q75" s="9">
        <f t="shared" si="23"/>
        <v>13318.895199999999</v>
      </c>
      <c r="R75" s="48">
        <v>1</v>
      </c>
      <c r="S75" s="9">
        <f t="shared" si="24"/>
        <v>12806.63</v>
      </c>
      <c r="T75" s="6">
        <f t="shared" si="28"/>
        <v>13318.895199999999</v>
      </c>
      <c r="U75" s="6">
        <v>0</v>
      </c>
      <c r="V75" s="12">
        <f t="shared" si="25"/>
        <v>4142176.4</v>
      </c>
      <c r="W75" s="27">
        <f t="shared" si="27"/>
        <v>5039.8</v>
      </c>
      <c r="X75" s="50"/>
      <c r="Y75" s="25">
        <f t="shared" si="15"/>
        <v>11672.016696000001</v>
      </c>
      <c r="Z75" s="25">
        <f t="shared" si="16"/>
        <v>11672.016696000001</v>
      </c>
      <c r="AA75" s="25">
        <f t="shared" si="17"/>
        <v>62132.646108000001</v>
      </c>
      <c r="AB75" s="25">
        <f t="shared" si="18"/>
        <v>62132.646108000001</v>
      </c>
    </row>
    <row r="76" spans="1:28" x14ac:dyDescent="0.25">
      <c r="A76" s="18">
        <v>71</v>
      </c>
      <c r="B76" s="47" t="s">
        <v>22</v>
      </c>
      <c r="C76" s="30">
        <v>28000000</v>
      </c>
      <c r="D76" s="8">
        <f t="shared" si="26"/>
        <v>32</v>
      </c>
      <c r="E76" s="8">
        <v>3</v>
      </c>
      <c r="F76" s="8">
        <v>29</v>
      </c>
      <c r="G76" s="9">
        <v>29882.16</v>
      </c>
      <c r="H76" s="9">
        <f t="shared" si="20"/>
        <v>31077.446400000001</v>
      </c>
      <c r="I76" s="48">
        <v>1</v>
      </c>
      <c r="J76" s="9">
        <f t="shared" si="21"/>
        <v>29882.16</v>
      </c>
      <c r="K76" s="6">
        <f t="shared" si="19"/>
        <v>31077.446400000001</v>
      </c>
      <c r="L76" s="6">
        <v>0</v>
      </c>
      <c r="M76" s="12">
        <f t="shared" si="22"/>
        <v>990892.4</v>
      </c>
      <c r="N76" s="5">
        <v>26</v>
      </c>
      <c r="O76" s="5">
        <v>27</v>
      </c>
      <c r="P76" s="9">
        <v>12806.63</v>
      </c>
      <c r="Q76" s="9">
        <f t="shared" si="23"/>
        <v>13318.895199999999</v>
      </c>
      <c r="R76" s="48">
        <v>1</v>
      </c>
      <c r="S76" s="9">
        <f t="shared" si="24"/>
        <v>12806.63</v>
      </c>
      <c r="T76" s="6">
        <f t="shared" si="28"/>
        <v>13318.895199999999</v>
      </c>
      <c r="U76" s="6">
        <v>0</v>
      </c>
      <c r="V76" s="12">
        <f t="shared" si="25"/>
        <v>4301490.9000000004</v>
      </c>
      <c r="W76" s="27">
        <f t="shared" si="27"/>
        <v>5292.4</v>
      </c>
      <c r="X76" s="50"/>
      <c r="Y76" s="25">
        <f t="shared" si="15"/>
        <v>13070.501783999998</v>
      </c>
      <c r="Z76" s="25">
        <f t="shared" si="16"/>
        <v>13070.501783999998</v>
      </c>
      <c r="AA76" s="25">
        <f t="shared" si="17"/>
        <v>64522.363265999986</v>
      </c>
      <c r="AB76" s="25">
        <f t="shared" si="18"/>
        <v>64522.363265999986</v>
      </c>
    </row>
    <row r="77" spans="1:28" x14ac:dyDescent="0.25">
      <c r="A77" s="18">
        <v>72</v>
      </c>
      <c r="B77" s="47" t="s">
        <v>75</v>
      </c>
      <c r="C77" s="30">
        <v>69000000</v>
      </c>
      <c r="D77" s="8">
        <f t="shared" si="26"/>
        <v>9</v>
      </c>
      <c r="E77" s="8">
        <v>1</v>
      </c>
      <c r="F77" s="8">
        <v>8</v>
      </c>
      <c r="G77" s="9">
        <v>29882.16</v>
      </c>
      <c r="H77" s="9">
        <f t="shared" si="20"/>
        <v>31077.446400000001</v>
      </c>
      <c r="I77" s="48">
        <v>1.4</v>
      </c>
      <c r="J77" s="9">
        <f t="shared" si="21"/>
        <v>41835.023999999998</v>
      </c>
      <c r="K77" s="6">
        <f t="shared" si="19"/>
        <v>43508.424959999997</v>
      </c>
      <c r="L77" s="6">
        <f>Y77</f>
        <v>4772.7935951999998</v>
      </c>
      <c r="M77" s="12">
        <f t="shared" si="22"/>
        <v>394675.20000000001</v>
      </c>
      <c r="N77" s="5">
        <v>50</v>
      </c>
      <c r="O77" s="5">
        <v>51</v>
      </c>
      <c r="P77" s="9">
        <v>12806.63</v>
      </c>
      <c r="Q77" s="9">
        <f t="shared" si="23"/>
        <v>13318.895199999999</v>
      </c>
      <c r="R77" s="48">
        <v>1.4</v>
      </c>
      <c r="S77" s="9">
        <f t="shared" si="24"/>
        <v>17929.281999999999</v>
      </c>
      <c r="T77" s="6">
        <f t="shared" si="28"/>
        <v>18646.453279999998</v>
      </c>
      <c r="U77" s="6">
        <f>AA77</f>
        <v>170625.8050812</v>
      </c>
      <c r="V77" s="12">
        <f t="shared" si="25"/>
        <v>11545679.5</v>
      </c>
      <c r="W77" s="27">
        <f t="shared" si="27"/>
        <v>11940.4</v>
      </c>
      <c r="X77" s="50"/>
      <c r="Y77" s="25">
        <f t="shared" si="15"/>
        <v>4772.7935951999998</v>
      </c>
      <c r="Z77" s="25">
        <f t="shared" si="16"/>
        <v>0</v>
      </c>
      <c r="AA77" s="25">
        <f t="shared" si="17"/>
        <v>170625.8050812</v>
      </c>
      <c r="AB77" s="25">
        <f t="shared" si="18"/>
        <v>0</v>
      </c>
    </row>
    <row r="78" spans="1:28" x14ac:dyDescent="0.25">
      <c r="A78" s="18">
        <v>73</v>
      </c>
      <c r="B78" s="47" t="s">
        <v>23</v>
      </c>
      <c r="C78" s="30">
        <v>70000000</v>
      </c>
      <c r="D78" s="8">
        <f t="shared" si="26"/>
        <v>14</v>
      </c>
      <c r="E78" s="8">
        <v>1</v>
      </c>
      <c r="F78" s="8">
        <v>13</v>
      </c>
      <c r="G78" s="9">
        <v>29882.16</v>
      </c>
      <c r="H78" s="9">
        <f t="shared" si="20"/>
        <v>31077.446400000001</v>
      </c>
      <c r="I78" s="48">
        <v>1</v>
      </c>
      <c r="J78" s="9">
        <f t="shared" si="21"/>
        <v>29882.16</v>
      </c>
      <c r="K78" s="6">
        <f t="shared" si="19"/>
        <v>31077.446400000001</v>
      </c>
      <c r="L78" s="6">
        <v>0</v>
      </c>
      <c r="M78" s="12">
        <f t="shared" si="22"/>
        <v>433889</v>
      </c>
      <c r="N78" s="5">
        <v>33</v>
      </c>
      <c r="O78" s="5">
        <v>34</v>
      </c>
      <c r="P78" s="9">
        <v>12806.63</v>
      </c>
      <c r="Q78" s="9">
        <f t="shared" si="23"/>
        <v>13318.895199999999</v>
      </c>
      <c r="R78" s="48">
        <v>1</v>
      </c>
      <c r="S78" s="9">
        <f t="shared" si="24"/>
        <v>12806.63</v>
      </c>
      <c r="T78" s="6">
        <f t="shared" si="28"/>
        <v>13318.895199999999</v>
      </c>
      <c r="U78" s="6">
        <v>0</v>
      </c>
      <c r="V78" s="12">
        <f t="shared" si="25"/>
        <v>5416692.2000000002</v>
      </c>
      <c r="W78" s="27">
        <f t="shared" si="27"/>
        <v>5850.6</v>
      </c>
      <c r="X78" s="50"/>
      <c r="Y78" s="25">
        <f t="shared" ref="Y78:Y91" si="29">(E78-G78+F78*K78)*1.5/100</f>
        <v>5611.8846480000011</v>
      </c>
      <c r="Z78" s="25">
        <f t="shared" ref="Z78:Z91" si="30">Y78-L78</f>
        <v>5611.8846480000011</v>
      </c>
      <c r="AA78" s="25">
        <f t="shared" ref="AA78:AA91" si="31">(O78*S78+O78*T78*11)*1.5/100</f>
        <v>81250.383371999997</v>
      </c>
      <c r="AB78" s="25">
        <f t="shared" ref="AB78:AB91" si="32">AA78-U78</f>
        <v>81250.383371999997</v>
      </c>
    </row>
    <row r="79" spans="1:28" x14ac:dyDescent="0.25">
      <c r="A79" s="18">
        <v>74</v>
      </c>
      <c r="B79" s="47" t="s">
        <v>60</v>
      </c>
      <c r="C79" s="30">
        <v>71000000</v>
      </c>
      <c r="D79" s="8">
        <f t="shared" si="26"/>
        <v>19</v>
      </c>
      <c r="E79" s="8">
        <v>2</v>
      </c>
      <c r="F79" s="8">
        <v>17</v>
      </c>
      <c r="G79" s="9">
        <v>29882.16</v>
      </c>
      <c r="H79" s="9">
        <f t="shared" si="20"/>
        <v>31077.446400000001</v>
      </c>
      <c r="I79" s="48">
        <v>1.1599999999999999</v>
      </c>
      <c r="J79" s="9">
        <f t="shared" si="21"/>
        <v>34663.3056</v>
      </c>
      <c r="K79" s="6">
        <f t="shared" si="19"/>
        <v>36049.837823999995</v>
      </c>
      <c r="L79" s="6">
        <v>1000</v>
      </c>
      <c r="M79" s="12">
        <f t="shared" si="22"/>
        <v>683173.9</v>
      </c>
      <c r="N79" s="5">
        <v>75</v>
      </c>
      <c r="O79" s="5">
        <v>76</v>
      </c>
      <c r="P79" s="9">
        <v>12806.63</v>
      </c>
      <c r="Q79" s="9">
        <f t="shared" si="23"/>
        <v>13318.895199999999</v>
      </c>
      <c r="R79" s="48">
        <v>1.1599999999999999</v>
      </c>
      <c r="S79" s="9">
        <f t="shared" si="24"/>
        <v>14855.690799999998</v>
      </c>
      <c r="T79" s="6">
        <f t="shared" si="28"/>
        <v>15449.918431999999</v>
      </c>
      <c r="U79" s="6">
        <v>19000</v>
      </c>
      <c r="V79" s="12">
        <f t="shared" si="25"/>
        <v>14064164.300000001</v>
      </c>
      <c r="W79" s="27">
        <f t="shared" si="27"/>
        <v>14747.3</v>
      </c>
      <c r="X79" s="50"/>
      <c r="Y79" s="25">
        <f t="shared" si="29"/>
        <v>8744.5062451199992</v>
      </c>
      <c r="Z79" s="25">
        <f t="shared" si="30"/>
        <v>7744.5062451199992</v>
      </c>
      <c r="AA79" s="25">
        <f t="shared" si="31"/>
        <v>210677.46464927998</v>
      </c>
      <c r="AB79" s="25">
        <f t="shared" si="32"/>
        <v>191677.46464927998</v>
      </c>
    </row>
    <row r="80" spans="1:28" x14ac:dyDescent="0.25">
      <c r="A80" s="18">
        <v>75</v>
      </c>
      <c r="B80" s="47" t="s">
        <v>56</v>
      </c>
      <c r="C80" s="30">
        <v>73000000</v>
      </c>
      <c r="D80" s="8">
        <f t="shared" si="26"/>
        <v>33</v>
      </c>
      <c r="E80" s="8">
        <v>3</v>
      </c>
      <c r="F80" s="8">
        <v>30</v>
      </c>
      <c r="G80" s="9">
        <v>29882.16</v>
      </c>
      <c r="H80" s="9">
        <f t="shared" si="20"/>
        <v>31077.446400000001</v>
      </c>
      <c r="I80" s="48">
        <v>1</v>
      </c>
      <c r="J80" s="9">
        <f t="shared" si="21"/>
        <v>29882.16</v>
      </c>
      <c r="K80" s="6">
        <f t="shared" si="19"/>
        <v>31077.446400000001</v>
      </c>
      <c r="L80" s="6">
        <f>Y80</f>
        <v>13536.663479999999</v>
      </c>
      <c r="M80" s="12">
        <f t="shared" si="22"/>
        <v>1035506.5</v>
      </c>
      <c r="N80" s="5">
        <v>35</v>
      </c>
      <c r="O80" s="5">
        <v>36</v>
      </c>
      <c r="P80" s="9">
        <v>12806.63</v>
      </c>
      <c r="Q80" s="9">
        <f t="shared" si="23"/>
        <v>13318.895199999999</v>
      </c>
      <c r="R80" s="48">
        <v>1</v>
      </c>
      <c r="S80" s="9">
        <f t="shared" si="24"/>
        <v>12806.63</v>
      </c>
      <c r="T80" s="6">
        <f t="shared" si="28"/>
        <v>13318.895199999999</v>
      </c>
      <c r="U80" s="6">
        <f>AA80</f>
        <v>86029.817687999981</v>
      </c>
      <c r="V80" s="12">
        <f t="shared" si="25"/>
        <v>5821351</v>
      </c>
      <c r="W80" s="27">
        <f t="shared" si="27"/>
        <v>6856.9</v>
      </c>
      <c r="X80" s="50"/>
      <c r="Y80" s="25">
        <f t="shared" si="29"/>
        <v>13536.663479999999</v>
      </c>
      <c r="Z80" s="25">
        <f t="shared" si="30"/>
        <v>0</v>
      </c>
      <c r="AA80" s="25">
        <f t="shared" si="31"/>
        <v>86029.817687999981</v>
      </c>
      <c r="AB80" s="25">
        <f t="shared" si="32"/>
        <v>0</v>
      </c>
    </row>
    <row r="81" spans="1:28" x14ac:dyDescent="0.25">
      <c r="A81" s="18">
        <v>76</v>
      </c>
      <c r="B81" s="47" t="s">
        <v>61</v>
      </c>
      <c r="C81" s="30">
        <v>75000000</v>
      </c>
      <c r="D81" s="8">
        <f t="shared" si="26"/>
        <v>60</v>
      </c>
      <c r="E81" s="8">
        <v>5</v>
      </c>
      <c r="F81" s="8">
        <v>55</v>
      </c>
      <c r="G81" s="9">
        <v>29882.16</v>
      </c>
      <c r="H81" s="9">
        <f t="shared" si="20"/>
        <v>31077.446400000001</v>
      </c>
      <c r="I81" s="48">
        <v>1.1499999999999999</v>
      </c>
      <c r="J81" s="9">
        <f t="shared" si="21"/>
        <v>34364.483999999997</v>
      </c>
      <c r="K81" s="6">
        <f t="shared" si="19"/>
        <v>35739.06336</v>
      </c>
      <c r="L81" s="6">
        <v>0</v>
      </c>
      <c r="M81" s="12">
        <f t="shared" si="22"/>
        <v>2137470.9</v>
      </c>
      <c r="N81" s="5">
        <v>156</v>
      </c>
      <c r="O81" s="5">
        <v>156</v>
      </c>
      <c r="P81" s="9">
        <v>12806.63</v>
      </c>
      <c r="Q81" s="9">
        <f t="shared" si="23"/>
        <v>13318.895199999999</v>
      </c>
      <c r="R81" s="48">
        <v>1.1499999999999999</v>
      </c>
      <c r="S81" s="9">
        <f t="shared" si="24"/>
        <v>14727.624499999998</v>
      </c>
      <c r="T81" s="6">
        <f t="shared" si="28"/>
        <v>15316.729479999998</v>
      </c>
      <c r="U81" s="6">
        <v>0</v>
      </c>
      <c r="V81" s="12">
        <f t="shared" si="25"/>
        <v>28581017.199999999</v>
      </c>
      <c r="W81" s="27">
        <f t="shared" si="27"/>
        <v>30718.5</v>
      </c>
      <c r="X81" s="50"/>
      <c r="Y81" s="25">
        <f t="shared" si="29"/>
        <v>29036.569872000004</v>
      </c>
      <c r="Z81" s="25">
        <f t="shared" si="30"/>
        <v>29036.569872000004</v>
      </c>
      <c r="AA81" s="25">
        <f t="shared" si="31"/>
        <v>428715.25814519991</v>
      </c>
      <c r="AB81" s="25">
        <f t="shared" si="32"/>
        <v>428715.25814519991</v>
      </c>
    </row>
    <row r="82" spans="1:28" x14ac:dyDescent="0.25">
      <c r="A82" s="18">
        <v>77</v>
      </c>
      <c r="B82" s="47" t="s">
        <v>24</v>
      </c>
      <c r="C82" s="30">
        <v>78000000</v>
      </c>
      <c r="D82" s="8">
        <f t="shared" si="26"/>
        <v>23</v>
      </c>
      <c r="E82" s="8">
        <v>2</v>
      </c>
      <c r="F82" s="8">
        <v>21</v>
      </c>
      <c r="G82" s="9">
        <v>29882.16</v>
      </c>
      <c r="H82" s="9">
        <f t="shared" si="20"/>
        <v>31077.446400000001</v>
      </c>
      <c r="I82" s="48">
        <v>1</v>
      </c>
      <c r="J82" s="9">
        <f t="shared" si="21"/>
        <v>29882.16</v>
      </c>
      <c r="K82" s="6">
        <f t="shared" si="19"/>
        <v>31077.446400000001</v>
      </c>
      <c r="L82" s="6">
        <v>0</v>
      </c>
      <c r="M82" s="12">
        <f t="shared" si="22"/>
        <v>712390.7</v>
      </c>
      <c r="N82" s="5">
        <v>29</v>
      </c>
      <c r="O82" s="5">
        <v>30</v>
      </c>
      <c r="P82" s="9">
        <v>12806.63</v>
      </c>
      <c r="Q82" s="9">
        <f t="shared" si="23"/>
        <v>13318.895199999999</v>
      </c>
      <c r="R82" s="48">
        <v>1</v>
      </c>
      <c r="S82" s="9">
        <f t="shared" si="24"/>
        <v>12806.63</v>
      </c>
      <c r="T82" s="6">
        <f t="shared" si="28"/>
        <v>13318.895199999999</v>
      </c>
      <c r="U82" s="6">
        <v>0</v>
      </c>
      <c r="V82" s="12">
        <f t="shared" si="25"/>
        <v>4779434.3</v>
      </c>
      <c r="W82" s="27">
        <f t="shared" si="27"/>
        <v>5491.8</v>
      </c>
      <c r="X82" s="50"/>
      <c r="Y82" s="25">
        <f t="shared" si="29"/>
        <v>9341.1932159999997</v>
      </c>
      <c r="Z82" s="25">
        <f t="shared" si="30"/>
        <v>9341.1932159999997</v>
      </c>
      <c r="AA82" s="25">
        <f t="shared" si="31"/>
        <v>71691.514739999999</v>
      </c>
      <c r="AB82" s="25">
        <f t="shared" si="32"/>
        <v>71691.514739999999</v>
      </c>
    </row>
    <row r="83" spans="1:28" x14ac:dyDescent="0.25">
      <c r="A83" s="18">
        <v>78</v>
      </c>
      <c r="B83" s="14" t="s">
        <v>90</v>
      </c>
      <c r="C83" s="30">
        <v>45000000</v>
      </c>
      <c r="D83" s="8">
        <f t="shared" si="26"/>
        <v>37</v>
      </c>
      <c r="E83" s="8">
        <v>1</v>
      </c>
      <c r="F83" s="8">
        <v>36</v>
      </c>
      <c r="G83" s="9">
        <v>29882.16</v>
      </c>
      <c r="H83" s="9">
        <f t="shared" si="20"/>
        <v>31077.446400000001</v>
      </c>
      <c r="I83" s="48">
        <v>1</v>
      </c>
      <c r="J83" s="9">
        <f t="shared" si="21"/>
        <v>29882.16</v>
      </c>
      <c r="K83" s="6">
        <f t="shared" si="19"/>
        <v>31077.446400000001</v>
      </c>
      <c r="L83" s="6">
        <v>0</v>
      </c>
      <c r="M83" s="12">
        <f t="shared" si="22"/>
        <v>1148670.2</v>
      </c>
      <c r="N83" s="5">
        <v>90</v>
      </c>
      <c r="O83" s="5">
        <v>96</v>
      </c>
      <c r="P83" s="9">
        <v>12806.63</v>
      </c>
      <c r="Q83" s="9">
        <f t="shared" si="23"/>
        <v>13318.895199999999</v>
      </c>
      <c r="R83" s="48">
        <v>1</v>
      </c>
      <c r="S83" s="9">
        <f t="shared" si="24"/>
        <v>12806.63</v>
      </c>
      <c r="T83" s="6">
        <f t="shared" si="28"/>
        <v>13318.895199999999</v>
      </c>
      <c r="U83" s="6">
        <v>0</v>
      </c>
      <c r="V83" s="12">
        <f t="shared" si="25"/>
        <v>15294189.800000001</v>
      </c>
      <c r="W83" s="27">
        <f t="shared" si="27"/>
        <v>16442.900000000001</v>
      </c>
      <c r="X83" s="50"/>
      <c r="Y83" s="25">
        <f t="shared" si="29"/>
        <v>16333.603656000001</v>
      </c>
      <c r="Z83" s="25">
        <f t="shared" si="30"/>
        <v>16333.603656000001</v>
      </c>
      <c r="AA83" s="25">
        <f t="shared" si="31"/>
        <v>229412.84716800001</v>
      </c>
      <c r="AB83" s="25">
        <f t="shared" si="32"/>
        <v>229412.84716800001</v>
      </c>
    </row>
    <row r="84" spans="1:28" x14ac:dyDescent="0.25">
      <c r="A84" s="18">
        <v>79</v>
      </c>
      <c r="B84" s="14" t="s">
        <v>91</v>
      </c>
      <c r="C84" s="30">
        <v>40000000</v>
      </c>
      <c r="D84" s="8">
        <f t="shared" si="26"/>
        <v>18</v>
      </c>
      <c r="E84" s="8">
        <v>0</v>
      </c>
      <c r="F84" s="8">
        <v>18</v>
      </c>
      <c r="G84" s="9">
        <v>29882.16</v>
      </c>
      <c r="H84" s="9">
        <f t="shared" si="20"/>
        <v>31077.446400000001</v>
      </c>
      <c r="I84" s="48">
        <v>1</v>
      </c>
      <c r="J84" s="9">
        <f t="shared" si="21"/>
        <v>29882.16</v>
      </c>
      <c r="K84" s="6">
        <f t="shared" si="19"/>
        <v>31077.446400000001</v>
      </c>
      <c r="L84" s="6">
        <v>2013.82</v>
      </c>
      <c r="M84" s="12">
        <f t="shared" si="22"/>
        <v>561407.9</v>
      </c>
      <c r="N84" s="5">
        <v>47</v>
      </c>
      <c r="O84" s="5">
        <v>48</v>
      </c>
      <c r="P84" s="9">
        <v>12806.63</v>
      </c>
      <c r="Q84" s="9">
        <f t="shared" si="23"/>
        <v>13318.895199999999</v>
      </c>
      <c r="R84" s="48">
        <v>1</v>
      </c>
      <c r="S84" s="9">
        <f t="shared" si="24"/>
        <v>12806.63</v>
      </c>
      <c r="T84" s="6">
        <f t="shared" si="28"/>
        <v>13318.895199999999</v>
      </c>
      <c r="U84" s="6">
        <v>27225.3</v>
      </c>
      <c r="V84" s="12">
        <f t="shared" si="25"/>
        <v>7674320.2000000002</v>
      </c>
      <c r="W84" s="27">
        <f t="shared" si="27"/>
        <v>8235.7000000000007</v>
      </c>
      <c r="X84" s="50"/>
      <c r="Y84" s="25">
        <f t="shared" si="29"/>
        <v>7942.6781279999996</v>
      </c>
      <c r="Z84" s="25">
        <f t="shared" si="30"/>
        <v>5928.8581279999999</v>
      </c>
      <c r="AA84" s="25">
        <f t="shared" si="31"/>
        <v>114706.423584</v>
      </c>
      <c r="AB84" s="25">
        <f t="shared" si="32"/>
        <v>87481.123584000001</v>
      </c>
    </row>
    <row r="85" spans="1:28" x14ac:dyDescent="0.25">
      <c r="A85" s="18">
        <v>80</v>
      </c>
      <c r="B85" s="15" t="s">
        <v>92</v>
      </c>
      <c r="C85" s="30">
        <v>35000000</v>
      </c>
      <c r="D85" s="8">
        <f t="shared" si="26"/>
        <v>8</v>
      </c>
      <c r="E85" s="8">
        <v>1</v>
      </c>
      <c r="F85" s="8">
        <v>7</v>
      </c>
      <c r="G85" s="9">
        <v>29882.16</v>
      </c>
      <c r="H85" s="9">
        <f t="shared" si="20"/>
        <v>31077.446400000001</v>
      </c>
      <c r="I85" s="48">
        <v>1</v>
      </c>
      <c r="J85" s="9">
        <f t="shared" si="21"/>
        <v>29882.16</v>
      </c>
      <c r="K85" s="6">
        <f t="shared" si="19"/>
        <v>31077.446400000001</v>
      </c>
      <c r="L85" s="6">
        <v>0</v>
      </c>
      <c r="M85" s="12">
        <f t="shared" si="22"/>
        <v>247424.3</v>
      </c>
      <c r="N85" s="5">
        <v>18</v>
      </c>
      <c r="O85" s="5">
        <v>19</v>
      </c>
      <c r="P85" s="9">
        <v>12806.63</v>
      </c>
      <c r="Q85" s="9">
        <f t="shared" si="23"/>
        <v>13318.895199999999</v>
      </c>
      <c r="R85" s="48">
        <v>1</v>
      </c>
      <c r="S85" s="9">
        <f t="shared" si="24"/>
        <v>12806.63</v>
      </c>
      <c r="T85" s="6">
        <f t="shared" si="28"/>
        <v>13318.895199999999</v>
      </c>
      <c r="U85" s="6">
        <v>2565</v>
      </c>
      <c r="V85" s="12">
        <f t="shared" si="25"/>
        <v>3029540.1</v>
      </c>
      <c r="W85" s="27">
        <f t="shared" si="27"/>
        <v>3277</v>
      </c>
      <c r="X85" s="50"/>
      <c r="Y85" s="25">
        <f t="shared" si="29"/>
        <v>2814.9144719999999</v>
      </c>
      <c r="Z85" s="25">
        <f t="shared" si="30"/>
        <v>2814.9144719999999</v>
      </c>
      <c r="AA85" s="25">
        <f t="shared" si="31"/>
        <v>45404.626002000005</v>
      </c>
      <c r="AB85" s="25">
        <f t="shared" si="32"/>
        <v>42839.626002000005</v>
      </c>
    </row>
    <row r="86" spans="1:28" x14ac:dyDescent="0.25">
      <c r="A86" s="18">
        <v>81</v>
      </c>
      <c r="B86" s="47" t="s">
        <v>83</v>
      </c>
      <c r="C86" s="30">
        <v>99000000</v>
      </c>
      <c r="D86" s="8">
        <f t="shared" si="26"/>
        <v>7</v>
      </c>
      <c r="E86" s="8">
        <v>3</v>
      </c>
      <c r="F86" s="8">
        <v>4</v>
      </c>
      <c r="G86" s="9">
        <v>29882.16</v>
      </c>
      <c r="H86" s="9">
        <f t="shared" si="20"/>
        <v>31077.446400000001</v>
      </c>
      <c r="I86" s="48">
        <v>1.27</v>
      </c>
      <c r="J86" s="9">
        <f t="shared" si="21"/>
        <v>37950.343200000003</v>
      </c>
      <c r="K86" s="6">
        <f t="shared" si="19"/>
        <v>39468.356928000001</v>
      </c>
      <c r="L86" s="6">
        <v>0</v>
      </c>
      <c r="M86" s="12">
        <f t="shared" si="22"/>
        <v>271724.5</v>
      </c>
      <c r="N86" s="5">
        <v>13</v>
      </c>
      <c r="O86" s="5">
        <v>14</v>
      </c>
      <c r="P86" s="9">
        <v>12806.63</v>
      </c>
      <c r="Q86" s="9">
        <f t="shared" si="23"/>
        <v>13318.895199999999</v>
      </c>
      <c r="R86" s="48">
        <v>1.27</v>
      </c>
      <c r="S86" s="9">
        <f t="shared" si="24"/>
        <v>16264.420099999999</v>
      </c>
      <c r="T86" s="6">
        <f t="shared" si="28"/>
        <v>16914.996904</v>
      </c>
      <c r="U86" s="6">
        <v>0</v>
      </c>
      <c r="V86" s="12">
        <f t="shared" si="25"/>
        <v>2832611.4</v>
      </c>
      <c r="W86" s="27">
        <f t="shared" si="27"/>
        <v>3104.3</v>
      </c>
      <c r="X86" s="50"/>
      <c r="Y86" s="25">
        <f t="shared" si="29"/>
        <v>1919.9140156799999</v>
      </c>
      <c r="Z86" s="25">
        <f t="shared" si="30"/>
        <v>1919.9140156799999</v>
      </c>
      <c r="AA86" s="25">
        <f t="shared" si="31"/>
        <v>42489.171069239994</v>
      </c>
      <c r="AB86" s="25">
        <f t="shared" si="32"/>
        <v>42489.171069239994</v>
      </c>
    </row>
    <row r="87" spans="1:28" x14ac:dyDescent="0.25">
      <c r="A87" s="18">
        <v>82</v>
      </c>
      <c r="B87" s="47" t="s">
        <v>34</v>
      </c>
      <c r="C87" s="30">
        <v>11800000</v>
      </c>
      <c r="D87" s="8">
        <f t="shared" si="26"/>
        <v>2</v>
      </c>
      <c r="E87" s="8">
        <v>1</v>
      </c>
      <c r="F87" s="8">
        <v>1</v>
      </c>
      <c r="G87" s="9">
        <v>29882.16</v>
      </c>
      <c r="H87" s="9">
        <f t="shared" si="20"/>
        <v>31077.446400000001</v>
      </c>
      <c r="I87" s="48">
        <v>1.5</v>
      </c>
      <c r="J87" s="9">
        <f t="shared" si="21"/>
        <v>44823.24</v>
      </c>
      <c r="K87" s="6">
        <f t="shared" si="19"/>
        <v>46616.169600000001</v>
      </c>
      <c r="L87" s="6">
        <f>Y87</f>
        <v>251.02514400000001</v>
      </c>
      <c r="M87" s="12">
        <f t="shared" si="22"/>
        <v>91690.4</v>
      </c>
      <c r="N87" s="5">
        <v>2</v>
      </c>
      <c r="O87" s="5">
        <v>3</v>
      </c>
      <c r="P87" s="9">
        <v>12806.63</v>
      </c>
      <c r="Q87" s="9">
        <f t="shared" si="23"/>
        <v>13318.895199999999</v>
      </c>
      <c r="R87" s="48">
        <v>1.5</v>
      </c>
      <c r="S87" s="9">
        <f t="shared" si="24"/>
        <v>19209.945</v>
      </c>
      <c r="T87" s="6">
        <f t="shared" si="28"/>
        <v>19978.342799999999</v>
      </c>
      <c r="U87" s="6">
        <v>1654.93</v>
      </c>
      <c r="V87" s="12">
        <f t="shared" si="25"/>
        <v>718570.1</v>
      </c>
      <c r="W87" s="27">
        <f t="shared" si="27"/>
        <v>810.3</v>
      </c>
      <c r="X87" s="50"/>
      <c r="Y87" s="25">
        <f t="shared" si="29"/>
        <v>251.02514400000001</v>
      </c>
      <c r="Z87" s="25">
        <f t="shared" si="30"/>
        <v>0</v>
      </c>
      <c r="AA87" s="25">
        <f t="shared" si="31"/>
        <v>10753.727210999998</v>
      </c>
      <c r="AB87" s="25">
        <f t="shared" si="32"/>
        <v>9098.7972109999973</v>
      </c>
    </row>
    <row r="88" spans="1:28" ht="25.5" x14ac:dyDescent="0.25">
      <c r="A88" s="18">
        <v>83</v>
      </c>
      <c r="B88" s="47" t="s">
        <v>62</v>
      </c>
      <c r="C88" s="30">
        <v>71800000</v>
      </c>
      <c r="D88" s="8">
        <f t="shared" si="26"/>
        <v>29</v>
      </c>
      <c r="E88" s="8">
        <v>1</v>
      </c>
      <c r="F88" s="8">
        <v>28</v>
      </c>
      <c r="G88" s="9">
        <v>29882.16</v>
      </c>
      <c r="H88" s="9">
        <f t="shared" si="20"/>
        <v>31077.446400000001</v>
      </c>
      <c r="I88" s="48">
        <v>1.5</v>
      </c>
      <c r="J88" s="9">
        <f t="shared" si="21"/>
        <v>44823.24</v>
      </c>
      <c r="K88" s="6">
        <f t="shared" si="19"/>
        <v>46616.169600000001</v>
      </c>
      <c r="L88" s="6">
        <v>10000</v>
      </c>
      <c r="M88" s="12">
        <f t="shared" si="22"/>
        <v>1360076</v>
      </c>
      <c r="N88" s="5">
        <v>45</v>
      </c>
      <c r="O88" s="5">
        <v>46</v>
      </c>
      <c r="P88" s="9">
        <v>12806.63</v>
      </c>
      <c r="Q88" s="9">
        <f t="shared" si="23"/>
        <v>13318.895199999999</v>
      </c>
      <c r="R88" s="48">
        <v>1.5</v>
      </c>
      <c r="S88" s="9">
        <f t="shared" si="24"/>
        <v>19209.945</v>
      </c>
      <c r="T88" s="6">
        <f t="shared" si="28"/>
        <v>19978.342799999999</v>
      </c>
      <c r="U88" s="6">
        <v>10000</v>
      </c>
      <c r="V88" s="12">
        <f t="shared" si="25"/>
        <v>11002698.9</v>
      </c>
      <c r="W88" s="27">
        <f t="shared" si="27"/>
        <v>12362.8</v>
      </c>
      <c r="X88" s="50"/>
      <c r="Y88" s="25">
        <f t="shared" si="29"/>
        <v>19130.573832000002</v>
      </c>
      <c r="Z88" s="25">
        <f t="shared" si="30"/>
        <v>9130.5738320000019</v>
      </c>
      <c r="AA88" s="25">
        <f t="shared" si="31"/>
        <v>164890.48390200001</v>
      </c>
      <c r="AB88" s="25">
        <f t="shared" si="32"/>
        <v>154890.48390200001</v>
      </c>
    </row>
    <row r="89" spans="1:28" x14ac:dyDescent="0.25">
      <c r="A89" s="18">
        <v>84</v>
      </c>
      <c r="B89" s="4" t="s">
        <v>84</v>
      </c>
      <c r="C89" s="30">
        <v>77000000</v>
      </c>
      <c r="D89" s="5">
        <f t="shared" si="26"/>
        <v>1</v>
      </c>
      <c r="E89" s="5">
        <v>0</v>
      </c>
      <c r="F89" s="5">
        <v>1</v>
      </c>
      <c r="G89" s="6">
        <v>29882.16</v>
      </c>
      <c r="H89" s="9">
        <f t="shared" si="20"/>
        <v>31077.446400000001</v>
      </c>
      <c r="I89" s="7">
        <v>2</v>
      </c>
      <c r="J89" s="6">
        <f t="shared" si="21"/>
        <v>59764.32</v>
      </c>
      <c r="K89" s="6">
        <f t="shared" si="19"/>
        <v>62154.892800000001</v>
      </c>
      <c r="L89" s="6">
        <v>310.77</v>
      </c>
      <c r="M89" s="12">
        <f t="shared" si="22"/>
        <v>62465.7</v>
      </c>
      <c r="N89" s="5">
        <v>1</v>
      </c>
      <c r="O89" s="5">
        <v>1</v>
      </c>
      <c r="P89" s="6">
        <v>12806.63</v>
      </c>
      <c r="Q89" s="9">
        <f t="shared" si="23"/>
        <v>13318.895199999999</v>
      </c>
      <c r="R89" s="7">
        <v>2</v>
      </c>
      <c r="S89" s="6">
        <f t="shared" si="24"/>
        <v>25613.26</v>
      </c>
      <c r="T89" s="6">
        <f t="shared" si="28"/>
        <v>26637.790399999998</v>
      </c>
      <c r="U89" s="6">
        <v>133.19</v>
      </c>
      <c r="V89" s="12">
        <f t="shared" si="25"/>
        <v>318762.09999999998</v>
      </c>
      <c r="W89" s="27">
        <f t="shared" si="27"/>
        <v>381.2</v>
      </c>
      <c r="X89" s="50"/>
      <c r="Y89" s="25">
        <f t="shared" si="29"/>
        <v>484.09099200000003</v>
      </c>
      <c r="Z89" s="25">
        <f t="shared" si="30"/>
        <v>173.32099200000005</v>
      </c>
      <c r="AA89" s="25">
        <f t="shared" si="31"/>
        <v>4779.4343159999999</v>
      </c>
      <c r="AB89" s="25">
        <f t="shared" si="32"/>
        <v>4646.2443160000003</v>
      </c>
    </row>
    <row r="90" spans="1:28" ht="25.5" x14ac:dyDescent="0.25">
      <c r="A90" s="18">
        <v>85</v>
      </c>
      <c r="B90" s="4" t="s">
        <v>63</v>
      </c>
      <c r="C90" s="30">
        <v>71900000</v>
      </c>
      <c r="D90" s="5">
        <f t="shared" si="26"/>
        <v>14</v>
      </c>
      <c r="E90" s="5">
        <v>1</v>
      </c>
      <c r="F90" s="5">
        <v>13</v>
      </c>
      <c r="G90" s="6">
        <v>29882.16</v>
      </c>
      <c r="H90" s="9">
        <f t="shared" si="20"/>
        <v>31077.446400000001</v>
      </c>
      <c r="I90" s="7">
        <v>1.5</v>
      </c>
      <c r="J90" s="6">
        <f t="shared" si="21"/>
        <v>44823.24</v>
      </c>
      <c r="K90" s="6">
        <f t="shared" si="19"/>
        <v>46616.169600000001</v>
      </c>
      <c r="L90" s="6">
        <v>0</v>
      </c>
      <c r="M90" s="12">
        <f t="shared" si="22"/>
        <v>650833.4</v>
      </c>
      <c r="N90" s="5">
        <v>15</v>
      </c>
      <c r="O90" s="5">
        <v>16</v>
      </c>
      <c r="P90" s="6">
        <v>12806.63</v>
      </c>
      <c r="Q90" s="9">
        <f t="shared" si="23"/>
        <v>13318.895199999999</v>
      </c>
      <c r="R90" s="7">
        <v>1.5</v>
      </c>
      <c r="S90" s="6">
        <f t="shared" si="24"/>
        <v>19209.945</v>
      </c>
      <c r="T90" s="6">
        <f t="shared" si="28"/>
        <v>19978.342799999999</v>
      </c>
      <c r="U90" s="6">
        <v>33396.39</v>
      </c>
      <c r="V90" s="12">
        <f t="shared" si="25"/>
        <v>3856943.8</v>
      </c>
      <c r="W90" s="27">
        <f t="shared" si="27"/>
        <v>4507.8</v>
      </c>
      <c r="X90" s="50"/>
      <c r="Y90" s="25">
        <f t="shared" si="29"/>
        <v>8641.9356719999996</v>
      </c>
      <c r="Z90" s="25">
        <f t="shared" si="30"/>
        <v>8641.9356719999996</v>
      </c>
      <c r="AA90" s="25">
        <f t="shared" si="31"/>
        <v>57353.211792000002</v>
      </c>
      <c r="AB90" s="25">
        <f t="shared" si="32"/>
        <v>23956.821792000002</v>
      </c>
    </row>
    <row r="91" spans="1:28" x14ac:dyDescent="0.25">
      <c r="A91" s="18">
        <v>86</v>
      </c>
      <c r="B91" s="4" t="s">
        <v>85</v>
      </c>
      <c r="C91" s="4"/>
      <c r="D91" s="5">
        <f t="shared" si="26"/>
        <v>0</v>
      </c>
      <c r="E91" s="5">
        <v>0</v>
      </c>
      <c r="F91" s="5">
        <v>0</v>
      </c>
      <c r="G91" s="6">
        <v>29882.16</v>
      </c>
      <c r="H91" s="9">
        <f t="shared" si="20"/>
        <v>31077.446400000001</v>
      </c>
      <c r="I91" s="7">
        <v>1.4</v>
      </c>
      <c r="J91" s="6">
        <f t="shared" si="21"/>
        <v>41835.023999999998</v>
      </c>
      <c r="K91" s="6">
        <f t="shared" si="19"/>
        <v>43508.424959999997</v>
      </c>
      <c r="L91" s="6">
        <v>0</v>
      </c>
      <c r="M91" s="12">
        <f t="shared" si="22"/>
        <v>0</v>
      </c>
      <c r="N91" s="5">
        <v>1</v>
      </c>
      <c r="O91" s="5">
        <v>1</v>
      </c>
      <c r="P91" s="6">
        <v>12806.63</v>
      </c>
      <c r="Q91" s="9">
        <f t="shared" si="23"/>
        <v>13318.895199999999</v>
      </c>
      <c r="R91" s="7">
        <v>1.4</v>
      </c>
      <c r="S91" s="6">
        <f t="shared" si="24"/>
        <v>17929.281999999999</v>
      </c>
      <c r="T91" s="6">
        <f t="shared" si="28"/>
        <v>18646.453279999998</v>
      </c>
      <c r="U91" s="6">
        <v>0</v>
      </c>
      <c r="V91" s="12">
        <f t="shared" si="25"/>
        <v>223040.3</v>
      </c>
      <c r="W91" s="27">
        <f t="shared" si="27"/>
        <v>223</v>
      </c>
      <c r="X91" s="50"/>
      <c r="Y91" s="25">
        <f t="shared" si="29"/>
        <v>-448.23239999999998</v>
      </c>
      <c r="Z91" s="25">
        <f t="shared" si="30"/>
        <v>-448.23239999999998</v>
      </c>
      <c r="AA91" s="25">
        <f t="shared" si="31"/>
        <v>3345.6040211999998</v>
      </c>
      <c r="AB91" s="25">
        <f t="shared" si="32"/>
        <v>3345.6040211999998</v>
      </c>
    </row>
    <row r="92" spans="1:28" x14ac:dyDescent="0.25">
      <c r="A92" s="3"/>
      <c r="B92" s="16" t="s">
        <v>93</v>
      </c>
      <c r="C92" s="16"/>
      <c r="D92" s="5"/>
      <c r="E92" s="5"/>
      <c r="F92" s="5"/>
      <c r="G92" s="6"/>
      <c r="H92" s="9"/>
      <c r="I92" s="7"/>
      <c r="J92" s="7"/>
      <c r="K92" s="6"/>
      <c r="L92" s="6"/>
      <c r="M92" s="12"/>
      <c r="N92" s="5"/>
      <c r="O92" s="5"/>
      <c r="P92" s="6"/>
      <c r="Q92" s="6"/>
      <c r="R92" s="7"/>
      <c r="S92" s="7"/>
      <c r="T92" s="6"/>
      <c r="U92" s="6"/>
      <c r="V92" s="12"/>
      <c r="W92" s="19">
        <v>43719.3</v>
      </c>
      <c r="X92" s="40"/>
      <c r="Y92" s="24"/>
    </row>
    <row r="93" spans="1:28" s="10" customFormat="1" x14ac:dyDescent="0.25"/>
    <row r="94" spans="1:28" s="10" customFormat="1" x14ac:dyDescent="0.25"/>
    <row r="95" spans="1:28" s="10" customFormat="1" x14ac:dyDescent="0.25"/>
    <row r="96" spans="1:28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pans="3:24" s="10" customFormat="1" x14ac:dyDescent="0.25"/>
    <row r="306" spans="3:24" s="10" customFormat="1" x14ac:dyDescent="0.25"/>
    <row r="307" spans="3:24" s="10" customFormat="1" x14ac:dyDescent="0.25"/>
    <row r="308" spans="3:24" s="10" customFormat="1" x14ac:dyDescent="0.25"/>
    <row r="309" spans="3:24" s="10" customFormat="1" x14ac:dyDescent="0.25"/>
    <row r="310" spans="3:24" s="10" customFormat="1" x14ac:dyDescent="0.25"/>
    <row r="311" spans="3:24" s="10" customFormat="1" x14ac:dyDescent="0.25"/>
    <row r="312" spans="3:24" s="10" customFormat="1" x14ac:dyDescent="0.25"/>
    <row r="313" spans="3:24" s="10" customFormat="1" x14ac:dyDescent="0.25"/>
    <row r="314" spans="3:24" s="10" customFormat="1" x14ac:dyDescent="0.25"/>
    <row r="315" spans="3:24" s="10" customFormat="1" x14ac:dyDescent="0.25"/>
    <row r="316" spans="3:24" s="10" customFormat="1" x14ac:dyDescent="0.25"/>
    <row r="317" spans="3:24" s="10" customFormat="1" x14ac:dyDescent="0.25"/>
    <row r="318" spans="3:24" s="17" customFormat="1" x14ac:dyDescent="0.25">
      <c r="C318" s="10"/>
      <c r="V318" s="10"/>
      <c r="W318" s="10"/>
      <c r="X318" s="10"/>
    </row>
    <row r="319" spans="3:24" s="17" customFormat="1" x14ac:dyDescent="0.25">
      <c r="C319" s="10"/>
      <c r="V319" s="10"/>
      <c r="W319" s="10"/>
      <c r="X319" s="10"/>
    </row>
    <row r="320" spans="3:24" s="17" customFormat="1" x14ac:dyDescent="0.25">
      <c r="C320" s="10"/>
      <c r="V320" s="10"/>
      <c r="W320" s="10"/>
      <c r="X320" s="10"/>
    </row>
    <row r="321" spans="3:24" s="17" customFormat="1" x14ac:dyDescent="0.25">
      <c r="V321" s="10"/>
      <c r="W321" s="10"/>
      <c r="X321" s="10"/>
    </row>
    <row r="322" spans="3:24" s="17" customFormat="1" x14ac:dyDescent="0.25">
      <c r="V322" s="10"/>
      <c r="W322" s="10"/>
      <c r="X322" s="10"/>
    </row>
    <row r="323" spans="3:24" s="17" customFormat="1" x14ac:dyDescent="0.25">
      <c r="V323" s="10"/>
      <c r="W323" s="10"/>
      <c r="X323" s="10"/>
    </row>
    <row r="324" spans="3:24" x14ac:dyDescent="0.25">
      <c r="C324" s="17"/>
    </row>
    <row r="325" spans="3:24" x14ac:dyDescent="0.25">
      <c r="C325" s="17"/>
    </row>
    <row r="326" spans="3:24" x14ac:dyDescent="0.25">
      <c r="C326" s="17"/>
    </row>
  </sheetData>
  <mergeCells count="15">
    <mergeCell ref="P2:T2"/>
    <mergeCell ref="U2:U3"/>
    <mergeCell ref="V2:V3"/>
    <mergeCell ref="W2:W3"/>
    <mergeCell ref="A1:W1"/>
    <mergeCell ref="A2:A3"/>
    <mergeCell ref="B2:B3"/>
    <mergeCell ref="D2:D3"/>
    <mergeCell ref="E2:F2"/>
    <mergeCell ref="G2:K2"/>
    <mergeCell ref="L2:L3"/>
    <mergeCell ref="M2:M3"/>
    <mergeCell ref="N2:N3"/>
    <mergeCell ref="O2:O3"/>
    <mergeCell ref="C2:C3"/>
  </mergeCells>
  <conditionalFormatting sqref="Z6:Z91 AB6:AB91">
    <cfRule type="cellIs" dxfId="0" priority="1" operator="lessThan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2020-</vt:lpstr>
      <vt:lpstr>2021-</vt:lpstr>
      <vt:lpstr>2022-</vt:lpstr>
      <vt:lpstr>'2020-'!Область_печати</vt:lpstr>
      <vt:lpstr>'2021-'!Область_печати</vt:lpstr>
      <vt:lpstr>'2022-'!Область_печати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Шевцова Альбина Анатольевна</cp:lastModifiedBy>
  <cp:lastPrinted>2019-07-17T16:40:30Z</cp:lastPrinted>
  <dcterms:created xsi:type="dcterms:W3CDTF">2017-06-09T16:16:45Z</dcterms:created>
  <dcterms:modified xsi:type="dcterms:W3CDTF">2019-07-18T09:42:02Z</dcterms:modified>
</cp:coreProperties>
</file>