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Субъекты РФ в 2019\Отчеты\ГОДОВОЙ ОТЧЕТ\"/>
    </mc:Choice>
  </mc:AlternateContent>
  <bookViews>
    <workbookView xWindow="0" yWindow="0" windowWidth="28800" windowHeight="11835"/>
  </bookViews>
  <sheets>
    <sheet name="стр.1_3" sheetId="1" r:id="rId1"/>
    <sheet name="Субсидия доступность" sheetId="5" r:id="rId2"/>
    <sheet name="Субсидия проф образование" sheetId="6" r:id="rId3"/>
    <sheet name="Субсидия реабилитация" sheetId="7" r:id="rId4"/>
    <sheet name="Лист3" sheetId="4" r:id="rId5"/>
  </sheets>
  <definedNames>
    <definedName name="_xlnm._FilterDatabase" localSheetId="1" hidden="1">'Субсидия доступность'!$N$2:$P$81</definedName>
    <definedName name="_xlnm.Print_Titles" localSheetId="0">стр.1_3!$5:$6</definedName>
    <definedName name="_xlnm.Print_Area" localSheetId="0">стр.1_3!$A$1:$E$179</definedName>
  </definedNames>
  <calcPr calcId="152511"/>
</workbook>
</file>

<file path=xl/calcChain.xml><?xml version="1.0" encoding="utf-8"?>
<calcChain xmlns="http://schemas.openxmlformats.org/spreadsheetml/2006/main">
  <c r="E122" i="1" l="1"/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5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F17" i="1"/>
  <c r="F18" i="1"/>
  <c r="F24" i="1"/>
  <c r="F32" i="1"/>
  <c r="F33" i="1"/>
  <c r="F34" i="1"/>
  <c r="F49" i="1"/>
  <c r="F56" i="1"/>
  <c r="F57" i="1"/>
  <c r="F75" i="1"/>
  <c r="F81" i="1"/>
  <c r="F82" i="1"/>
  <c r="F89" i="1"/>
  <c r="F90" i="1"/>
  <c r="F91" i="1"/>
  <c r="F92" i="1"/>
  <c r="F97" i="1"/>
  <c r="F98" i="1"/>
  <c r="F105" i="1"/>
  <c r="F106" i="1"/>
  <c r="F122" i="1"/>
  <c r="F123" i="1"/>
  <c r="F129" i="1"/>
  <c r="F130" i="1"/>
  <c r="F137" i="1"/>
  <c r="F138" i="1"/>
  <c r="F145" i="1"/>
  <c r="F146" i="1"/>
  <c r="F161" i="1"/>
  <c r="F162" i="1"/>
  <c r="F25" i="1"/>
  <c r="E73" i="1" l="1"/>
  <c r="F73" i="1" l="1"/>
  <c r="G73" i="1"/>
  <c r="E90" i="1"/>
  <c r="E91" i="1"/>
  <c r="E123" i="1" l="1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13" i="7"/>
  <c r="H13" i="7"/>
  <c r="D13" i="7"/>
  <c r="I12" i="7"/>
  <c r="H12" i="7"/>
  <c r="D12" i="7"/>
  <c r="I11" i="7"/>
  <c r="H11" i="7"/>
  <c r="D11" i="7"/>
  <c r="I10" i="7"/>
  <c r="H10" i="7"/>
  <c r="D10" i="7"/>
  <c r="I9" i="7"/>
  <c r="H9" i="7"/>
  <c r="D9" i="7"/>
  <c r="I8" i="7"/>
  <c r="H8" i="7"/>
  <c r="D8" i="7"/>
  <c r="I7" i="7"/>
  <c r="H7" i="7"/>
  <c r="H3" i="7" s="1"/>
  <c r="D7" i="7"/>
  <c r="I6" i="7"/>
  <c r="H6" i="7"/>
  <c r="D6" i="7"/>
  <c r="D3" i="7" s="1"/>
  <c r="I5" i="7"/>
  <c r="H5" i="7"/>
  <c r="D5" i="7"/>
  <c r="I4" i="7"/>
  <c r="H4" i="7"/>
  <c r="D4" i="7"/>
  <c r="G3" i="7"/>
  <c r="F3" i="7"/>
  <c r="E3" i="7"/>
  <c r="C3" i="7"/>
  <c r="E89" i="1" l="1"/>
  <c r="E33" i="1"/>
  <c r="E34" i="1"/>
  <c r="F54" i="6" l="1"/>
  <c r="E54" i="6"/>
  <c r="D54" i="6"/>
  <c r="C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54" i="6" s="1"/>
  <c r="G4" i="6"/>
  <c r="C2" i="5" l="1"/>
  <c r="J2" i="5" s="1"/>
  <c r="D2" i="5"/>
  <c r="F2" i="5"/>
  <c r="G2" i="5"/>
  <c r="E3" i="5"/>
  <c r="H3" i="5"/>
  <c r="I3" i="5"/>
  <c r="K3" i="5"/>
  <c r="O3" i="5" s="1"/>
  <c r="L3" i="5"/>
  <c r="E4" i="5"/>
  <c r="H4" i="5"/>
  <c r="K4" i="5" s="1"/>
  <c r="O4" i="5" s="1"/>
  <c r="I4" i="5"/>
  <c r="L4" i="5"/>
  <c r="E5" i="5"/>
  <c r="H5" i="5"/>
  <c r="I5" i="5"/>
  <c r="K5" i="5"/>
  <c r="O5" i="5" s="1"/>
  <c r="L5" i="5"/>
  <c r="E6" i="5"/>
  <c r="H6" i="5"/>
  <c r="K6" i="5" s="1"/>
  <c r="O6" i="5" s="1"/>
  <c r="I6" i="5"/>
  <c r="L6" i="5"/>
  <c r="E7" i="5"/>
  <c r="K7" i="5" s="1"/>
  <c r="O7" i="5" s="1"/>
  <c r="H7" i="5"/>
  <c r="I7" i="5"/>
  <c r="L7" i="5"/>
  <c r="E8" i="5"/>
  <c r="H8" i="5"/>
  <c r="K8" i="5" s="1"/>
  <c r="O8" i="5" s="1"/>
  <c r="I8" i="5"/>
  <c r="L8" i="5"/>
  <c r="E9" i="5"/>
  <c r="K9" i="5" s="1"/>
  <c r="O9" i="5" s="1"/>
  <c r="H9" i="5"/>
  <c r="I9" i="5"/>
  <c r="L9" i="5"/>
  <c r="E10" i="5"/>
  <c r="H10" i="5"/>
  <c r="K10" i="5" s="1"/>
  <c r="O10" i="5" s="1"/>
  <c r="I10" i="5"/>
  <c r="L10" i="5"/>
  <c r="E11" i="5"/>
  <c r="K11" i="5" s="1"/>
  <c r="H11" i="5"/>
  <c r="I11" i="5"/>
  <c r="L11" i="5"/>
  <c r="E12" i="5"/>
  <c r="H12" i="5"/>
  <c r="I12" i="5"/>
  <c r="K12" i="5"/>
  <c r="O12" i="5" s="1"/>
  <c r="L12" i="5"/>
  <c r="E13" i="5"/>
  <c r="H13" i="5"/>
  <c r="K13" i="5" s="1"/>
  <c r="O13" i="5" s="1"/>
  <c r="I13" i="5"/>
  <c r="L13" i="5"/>
  <c r="E14" i="5"/>
  <c r="K14" i="5" s="1"/>
  <c r="O14" i="5" s="1"/>
  <c r="H14" i="5"/>
  <c r="I14" i="5"/>
  <c r="L14" i="5"/>
  <c r="E15" i="5"/>
  <c r="H15" i="5"/>
  <c r="K15" i="5" s="1"/>
  <c r="O15" i="5" s="1"/>
  <c r="I15" i="5"/>
  <c r="L15" i="5"/>
  <c r="E16" i="5"/>
  <c r="K16" i="5" s="1"/>
  <c r="O16" i="5" s="1"/>
  <c r="H16" i="5"/>
  <c r="I16" i="5"/>
  <c r="L16" i="5"/>
  <c r="E17" i="5"/>
  <c r="H17" i="5"/>
  <c r="K17" i="5" s="1"/>
  <c r="I17" i="5"/>
  <c r="L17" i="5"/>
  <c r="E18" i="5"/>
  <c r="H18" i="5"/>
  <c r="K18" i="5" s="1"/>
  <c r="O18" i="5" s="1"/>
  <c r="I18" i="5"/>
  <c r="L18" i="5"/>
  <c r="E19" i="5"/>
  <c r="H19" i="5"/>
  <c r="I19" i="5"/>
  <c r="K19" i="5"/>
  <c r="O19" i="5" s="1"/>
  <c r="L19" i="5"/>
  <c r="E20" i="5"/>
  <c r="H20" i="5"/>
  <c r="K20" i="5" s="1"/>
  <c r="I20" i="5"/>
  <c r="L20" i="5"/>
  <c r="E21" i="5"/>
  <c r="K21" i="5" s="1"/>
  <c r="O21" i="5" s="1"/>
  <c r="H21" i="5"/>
  <c r="I21" i="5"/>
  <c r="L21" i="5"/>
  <c r="E22" i="5"/>
  <c r="H22" i="5"/>
  <c r="K22" i="5" s="1"/>
  <c r="O22" i="5" s="1"/>
  <c r="I22" i="5"/>
  <c r="L22" i="5"/>
  <c r="E23" i="5"/>
  <c r="K23" i="5" s="1"/>
  <c r="O23" i="5" s="1"/>
  <c r="H23" i="5"/>
  <c r="I23" i="5"/>
  <c r="L23" i="5"/>
  <c r="E24" i="5"/>
  <c r="H24" i="5"/>
  <c r="K24" i="5" s="1"/>
  <c r="I24" i="5"/>
  <c r="L24" i="5"/>
  <c r="E25" i="5"/>
  <c r="H25" i="5"/>
  <c r="K25" i="5" s="1"/>
  <c r="I25" i="5"/>
  <c r="L25" i="5"/>
  <c r="E26" i="5"/>
  <c r="K26" i="5" s="1"/>
  <c r="O26" i="5" s="1"/>
  <c r="H26" i="5"/>
  <c r="I26" i="5"/>
  <c r="L26" i="5"/>
  <c r="E27" i="5"/>
  <c r="H27" i="5"/>
  <c r="K27" i="5" s="1"/>
  <c r="I27" i="5"/>
  <c r="L27" i="5"/>
  <c r="E28" i="5"/>
  <c r="H28" i="5"/>
  <c r="K28" i="5" s="1"/>
  <c r="I28" i="5"/>
  <c r="L28" i="5"/>
  <c r="E29" i="5"/>
  <c r="K29" i="5" s="1"/>
  <c r="H29" i="5"/>
  <c r="I29" i="5"/>
  <c r="L29" i="5"/>
  <c r="E30" i="5"/>
  <c r="H30" i="5"/>
  <c r="I30" i="5"/>
  <c r="K30" i="5"/>
  <c r="O30" i="5" s="1"/>
  <c r="L30" i="5"/>
  <c r="E31" i="5"/>
  <c r="H31" i="5"/>
  <c r="K31" i="5" s="1"/>
  <c r="I31" i="5"/>
  <c r="L31" i="5"/>
  <c r="E32" i="5"/>
  <c r="K32" i="5" s="1"/>
  <c r="O32" i="5" s="1"/>
  <c r="H32" i="5"/>
  <c r="I32" i="5"/>
  <c r="L32" i="5"/>
  <c r="E33" i="5"/>
  <c r="H33" i="5"/>
  <c r="K33" i="5" s="1"/>
  <c r="O33" i="5" s="1"/>
  <c r="I33" i="5"/>
  <c r="L33" i="5"/>
  <c r="E34" i="5"/>
  <c r="K34" i="5" s="1"/>
  <c r="O34" i="5" s="1"/>
  <c r="H34" i="5"/>
  <c r="I34" i="5"/>
  <c r="L34" i="5"/>
  <c r="E35" i="5"/>
  <c r="H35" i="5"/>
  <c r="K35" i="5" s="1"/>
  <c r="I35" i="5"/>
  <c r="L35" i="5"/>
  <c r="E36" i="5"/>
  <c r="H36" i="5"/>
  <c r="K36" i="5" s="1"/>
  <c r="O36" i="5" s="1"/>
  <c r="I36" i="5"/>
  <c r="L36" i="5"/>
  <c r="E37" i="5"/>
  <c r="H37" i="5"/>
  <c r="I37" i="5"/>
  <c r="K37" i="5"/>
  <c r="O37" i="5" s="1"/>
  <c r="L37" i="5"/>
  <c r="E38" i="5"/>
  <c r="H38" i="5"/>
  <c r="K38" i="5" s="1"/>
  <c r="O38" i="5" s="1"/>
  <c r="I38" i="5"/>
  <c r="L38" i="5"/>
  <c r="E39" i="5"/>
  <c r="H39" i="5"/>
  <c r="I39" i="5"/>
  <c r="K39" i="5"/>
  <c r="O39" i="5" s="1"/>
  <c r="L39" i="5"/>
  <c r="E40" i="5"/>
  <c r="H40" i="5"/>
  <c r="K40" i="5" s="1"/>
  <c r="I40" i="5"/>
  <c r="L40" i="5"/>
  <c r="E41" i="5"/>
  <c r="K41" i="5" s="1"/>
  <c r="O41" i="5" s="1"/>
  <c r="H41" i="5"/>
  <c r="I41" i="5"/>
  <c r="L41" i="5"/>
  <c r="E42" i="5"/>
  <c r="H42" i="5"/>
  <c r="K42" i="5" s="1"/>
  <c r="I42" i="5"/>
  <c r="L42" i="5"/>
  <c r="E43" i="5"/>
  <c r="H43" i="5"/>
  <c r="K43" i="5" s="1"/>
  <c r="I43" i="5"/>
  <c r="L43" i="5"/>
  <c r="E44" i="5"/>
  <c r="H44" i="5"/>
  <c r="K44" i="5" s="1"/>
  <c r="I44" i="5"/>
  <c r="L44" i="5"/>
  <c r="E45" i="5"/>
  <c r="H45" i="5"/>
  <c r="K45" i="5" s="1"/>
  <c r="O45" i="5" s="1"/>
  <c r="I45" i="5"/>
  <c r="L45" i="5"/>
  <c r="E46" i="5"/>
  <c r="H46" i="5"/>
  <c r="I46" i="5"/>
  <c r="K46" i="5"/>
  <c r="O46" i="5" s="1"/>
  <c r="L46" i="5"/>
  <c r="E47" i="5"/>
  <c r="H47" i="5"/>
  <c r="K47" i="5" s="1"/>
  <c r="O47" i="5" s="1"/>
  <c r="I47" i="5"/>
  <c r="L47" i="5"/>
  <c r="E48" i="5"/>
  <c r="H48" i="5"/>
  <c r="I48" i="5"/>
  <c r="K48" i="5"/>
  <c r="O48" i="5" s="1"/>
  <c r="L48" i="5"/>
  <c r="E49" i="5"/>
  <c r="H49" i="5"/>
  <c r="K49" i="5" s="1"/>
  <c r="O49" i="5" s="1"/>
  <c r="I49" i="5"/>
  <c r="L49" i="5"/>
  <c r="E50" i="5"/>
  <c r="H50" i="5"/>
  <c r="I50" i="5"/>
  <c r="K50" i="5"/>
  <c r="O50" i="5" s="1"/>
  <c r="L50" i="5"/>
  <c r="E51" i="5"/>
  <c r="H51" i="5"/>
  <c r="K51" i="5" s="1"/>
  <c r="O51" i="5" s="1"/>
  <c r="I51" i="5"/>
  <c r="L51" i="5"/>
  <c r="E52" i="5"/>
  <c r="K52" i="5" s="1"/>
  <c r="O52" i="5" s="1"/>
  <c r="H52" i="5"/>
  <c r="I52" i="5"/>
  <c r="L52" i="5"/>
  <c r="E53" i="5"/>
  <c r="H53" i="5"/>
  <c r="K53" i="5" s="1"/>
  <c r="I53" i="5"/>
  <c r="L53" i="5"/>
  <c r="E54" i="5"/>
  <c r="H54" i="5"/>
  <c r="K54" i="5" s="1"/>
  <c r="O54" i="5" s="1"/>
  <c r="I54" i="5"/>
  <c r="L54" i="5"/>
  <c r="E55" i="5"/>
  <c r="H55" i="5"/>
  <c r="I55" i="5"/>
  <c r="K55" i="5"/>
  <c r="O55" i="5" s="1"/>
  <c r="L55" i="5"/>
  <c r="E56" i="5"/>
  <c r="H56" i="5"/>
  <c r="K56" i="5" s="1"/>
  <c r="I56" i="5"/>
  <c r="L56" i="5"/>
  <c r="O56" i="5"/>
  <c r="E57" i="5"/>
  <c r="H57" i="5"/>
  <c r="I57" i="5"/>
  <c r="K57" i="5"/>
  <c r="O57" i="5" s="1"/>
  <c r="L57" i="5"/>
  <c r="E58" i="5"/>
  <c r="H58" i="5"/>
  <c r="K58" i="5" s="1"/>
  <c r="O58" i="5" s="1"/>
  <c r="I58" i="5"/>
  <c r="L58" i="5"/>
  <c r="E59" i="5"/>
  <c r="H59" i="5"/>
  <c r="I59" i="5"/>
  <c r="K59" i="5"/>
  <c r="O59" i="5" s="1"/>
  <c r="L59" i="5"/>
  <c r="E60" i="5"/>
  <c r="H60" i="5"/>
  <c r="K60" i="5" s="1"/>
  <c r="I60" i="5"/>
  <c r="L60" i="5"/>
  <c r="O60" i="5"/>
  <c r="E61" i="5"/>
  <c r="K61" i="5" s="1"/>
  <c r="O61" i="5" s="1"/>
  <c r="H61" i="5"/>
  <c r="I61" i="5"/>
  <c r="L61" i="5"/>
  <c r="E62" i="5"/>
  <c r="H62" i="5"/>
  <c r="I62" i="5"/>
  <c r="L62" i="5"/>
  <c r="E63" i="5"/>
  <c r="H63" i="5"/>
  <c r="K63" i="5" s="1"/>
  <c r="I63" i="5"/>
  <c r="L63" i="5"/>
  <c r="O63" i="5"/>
  <c r="E64" i="5"/>
  <c r="K64" i="5" s="1"/>
  <c r="O64" i="5" s="1"/>
  <c r="H64" i="5"/>
  <c r="I64" i="5"/>
  <c r="L64" i="5"/>
  <c r="P64" i="5"/>
  <c r="E65" i="5"/>
  <c r="H65" i="5"/>
  <c r="I65" i="5"/>
  <c r="K65" i="5"/>
  <c r="O65" i="5" s="1"/>
  <c r="L65" i="5"/>
  <c r="E66" i="5"/>
  <c r="H66" i="5"/>
  <c r="K66" i="5" s="1"/>
  <c r="I66" i="5"/>
  <c r="L66" i="5"/>
  <c r="O66" i="5"/>
  <c r="E67" i="5"/>
  <c r="H67" i="5"/>
  <c r="I67" i="5"/>
  <c r="K67" i="5"/>
  <c r="L67" i="5"/>
  <c r="E68" i="5"/>
  <c r="H68" i="5"/>
  <c r="K68" i="5" s="1"/>
  <c r="O68" i="5" s="1"/>
  <c r="I68" i="5"/>
  <c r="L68" i="5"/>
  <c r="E69" i="5"/>
  <c r="K69" i="5" s="1"/>
  <c r="O69" i="5" s="1"/>
  <c r="H69" i="5"/>
  <c r="I69" i="5"/>
  <c r="L69" i="5"/>
  <c r="E70" i="5"/>
  <c r="H70" i="5"/>
  <c r="K70" i="5" s="1"/>
  <c r="O70" i="5" s="1"/>
  <c r="I70" i="5"/>
  <c r="L70" i="5"/>
  <c r="E71" i="5"/>
  <c r="K71" i="5" s="1"/>
  <c r="O71" i="5" s="1"/>
  <c r="H71" i="5"/>
  <c r="I71" i="5"/>
  <c r="L71" i="5"/>
  <c r="E72" i="5"/>
  <c r="H72" i="5"/>
  <c r="K72" i="5" s="1"/>
  <c r="I72" i="5"/>
  <c r="L72" i="5"/>
  <c r="E73" i="5"/>
  <c r="H73" i="5"/>
  <c r="K73" i="5" s="1"/>
  <c r="O73" i="5" s="1"/>
  <c r="I73" i="5"/>
  <c r="L73" i="5"/>
  <c r="E74" i="5"/>
  <c r="H74" i="5"/>
  <c r="I74" i="5"/>
  <c r="K74" i="5"/>
  <c r="L74" i="5"/>
  <c r="O74" i="5"/>
  <c r="E75" i="5"/>
  <c r="H75" i="5"/>
  <c r="I75" i="5"/>
  <c r="L75" i="5"/>
  <c r="E76" i="5"/>
  <c r="K76" i="5" s="1"/>
  <c r="O76" i="5" s="1"/>
  <c r="H76" i="5"/>
  <c r="I76" i="5"/>
  <c r="L76" i="5"/>
  <c r="P76" i="5"/>
  <c r="E77" i="5"/>
  <c r="H77" i="5"/>
  <c r="K77" i="5" s="1"/>
  <c r="O77" i="5" s="1"/>
  <c r="I77" i="5"/>
  <c r="L77" i="5"/>
  <c r="E78" i="5"/>
  <c r="H78" i="5"/>
  <c r="I78" i="5"/>
  <c r="K78" i="5"/>
  <c r="L78" i="5"/>
  <c r="E79" i="5"/>
  <c r="K79" i="5" s="1"/>
  <c r="O79" i="5" s="1"/>
  <c r="H79" i="5"/>
  <c r="I79" i="5"/>
  <c r="L79" i="5"/>
  <c r="E80" i="5"/>
  <c r="H80" i="5"/>
  <c r="K80" i="5" s="1"/>
  <c r="O80" i="5" s="1"/>
  <c r="I80" i="5"/>
  <c r="L80" i="5"/>
  <c r="E81" i="5"/>
  <c r="K81" i="5" s="1"/>
  <c r="O81" i="5" s="1"/>
  <c r="H81" i="5"/>
  <c r="I81" i="5"/>
  <c r="L81" i="5"/>
  <c r="E82" i="5"/>
  <c r="H82" i="5"/>
  <c r="I82" i="5"/>
  <c r="L82" i="5"/>
  <c r="E83" i="5"/>
  <c r="H83" i="5"/>
  <c r="I83" i="5"/>
  <c r="L83" i="5"/>
  <c r="E84" i="5"/>
  <c r="H84" i="5"/>
  <c r="I84" i="5"/>
  <c r="L84" i="5"/>
  <c r="E85" i="5"/>
  <c r="H85" i="5"/>
  <c r="I85" i="5"/>
  <c r="L85" i="5"/>
  <c r="O67" i="5" l="1"/>
  <c r="P67" i="5" s="1"/>
  <c r="O72" i="5"/>
  <c r="P72" i="5"/>
  <c r="O35" i="5"/>
  <c r="P35" i="5" s="1"/>
  <c r="O31" i="5"/>
  <c r="P31" i="5" s="1"/>
  <c r="O11" i="5"/>
  <c r="P11" i="5" s="1"/>
  <c r="E2" i="5"/>
  <c r="K75" i="5"/>
  <c r="O75" i="5" s="1"/>
  <c r="P74" i="5"/>
  <c r="P63" i="5"/>
  <c r="K62" i="5"/>
  <c r="P28" i="5"/>
  <c r="O28" i="5"/>
  <c r="O27" i="5"/>
  <c r="P27" i="5"/>
  <c r="P25" i="5"/>
  <c r="O25" i="5"/>
  <c r="O24" i="5"/>
  <c r="P24" i="5"/>
  <c r="P20" i="5"/>
  <c r="O20" i="5"/>
  <c r="L2" i="5"/>
  <c r="H2" i="5"/>
  <c r="O53" i="5"/>
  <c r="P53" i="5" s="1"/>
  <c r="O78" i="5"/>
  <c r="P78" i="5" s="1"/>
  <c r="P60" i="5"/>
  <c r="O44" i="5"/>
  <c r="P44" i="5"/>
  <c r="O42" i="5"/>
  <c r="P42" i="5"/>
  <c r="P40" i="5"/>
  <c r="O40" i="5"/>
  <c r="O29" i="5"/>
  <c r="P29" i="5"/>
  <c r="O17" i="5"/>
  <c r="P17" i="5" s="1"/>
  <c r="P50" i="5"/>
  <c r="P12" i="5"/>
  <c r="P5" i="5"/>
  <c r="D72" i="1"/>
  <c r="O62" i="5" l="1"/>
  <c r="P62" i="5" s="1"/>
  <c r="K2" i="5"/>
  <c r="D18" i="1" l="1"/>
  <c r="D40" i="1"/>
  <c r="D105" i="1"/>
  <c r="D64" i="1" l="1"/>
  <c r="E24" i="1"/>
  <c r="D24" i="1"/>
  <c r="E40" i="1"/>
  <c r="E48" i="1"/>
  <c r="D48" i="1"/>
  <c r="E56" i="1"/>
  <c r="D56" i="1"/>
  <c r="D89" i="1"/>
  <c r="E81" i="1"/>
  <c r="D81" i="1"/>
  <c r="D76" i="1"/>
  <c r="E97" i="1"/>
  <c r="D97" i="1"/>
  <c r="E105" i="1"/>
  <c r="E113" i="1"/>
  <c r="D113" i="1"/>
  <c r="E130" i="1"/>
  <c r="E129" i="1" s="1"/>
  <c r="D130" i="1"/>
  <c r="D129" i="1" s="1"/>
  <c r="E137" i="1"/>
  <c r="D137" i="1"/>
  <c r="E145" i="1"/>
  <c r="D145" i="1"/>
  <c r="G48" i="1" l="1"/>
  <c r="F48" i="1"/>
  <c r="E161" i="1"/>
  <c r="D161" i="1"/>
  <c r="E169" i="1"/>
  <c r="D169" i="1"/>
  <c r="D73" i="1"/>
  <c r="D75" i="1" l="1"/>
  <c r="D9" i="1" l="1"/>
  <c r="D121" i="1"/>
  <c r="E121" i="1" l="1"/>
  <c r="G121" i="1" l="1"/>
  <c r="F121" i="1"/>
  <c r="E75" i="1"/>
  <c r="E78" i="1"/>
  <c r="E16" i="1"/>
  <c r="E76" i="1"/>
  <c r="D77" i="1"/>
  <c r="E77" i="1"/>
  <c r="D79" i="1"/>
  <c r="E79" i="1"/>
  <c r="D80" i="1"/>
  <c r="E80" i="1"/>
  <c r="D19" i="1"/>
  <c r="E19" i="1"/>
  <c r="D20" i="1"/>
  <c r="D11" i="1" s="1"/>
  <c r="E20" i="1"/>
  <c r="D21" i="1"/>
  <c r="E21" i="1"/>
  <c r="D22" i="1"/>
  <c r="E22" i="1"/>
  <c r="D23" i="1"/>
  <c r="E23" i="1"/>
  <c r="G16" i="1" l="1"/>
  <c r="F16" i="1"/>
  <c r="G76" i="1"/>
  <c r="F76" i="1"/>
  <c r="E72" i="1"/>
  <c r="E10" i="1"/>
  <c r="E17" i="1"/>
  <c r="D13" i="1"/>
  <c r="E14" i="1"/>
  <c r="E13" i="1"/>
  <c r="D14" i="1"/>
  <c r="D16" i="1"/>
  <c r="E12" i="1"/>
  <c r="E11" i="1"/>
  <c r="D12" i="1"/>
  <c r="D74" i="1"/>
  <c r="E74" i="1"/>
  <c r="D10" i="1"/>
  <c r="G74" i="1" l="1"/>
  <c r="F74" i="1"/>
  <c r="F72" i="1"/>
  <c r="G72" i="1"/>
  <c r="D17" i="1"/>
  <c r="D32" i="1"/>
  <c r="D15" i="1"/>
  <c r="E8" i="1"/>
  <c r="D8" i="1"/>
  <c r="D7" i="1" s="1"/>
  <c r="E18" i="1" l="1"/>
  <c r="E15" i="1" s="1"/>
  <c r="E32" i="1"/>
  <c r="G15" i="1" l="1"/>
  <c r="F15" i="1"/>
  <c r="E9" i="1"/>
  <c r="E7" i="1" s="1"/>
</calcChain>
</file>

<file path=xl/sharedStrings.xml><?xml version="1.0" encoding="utf-8"?>
<sst xmlns="http://schemas.openxmlformats.org/spreadsheetml/2006/main" count="456" uniqueCount="226">
  <si>
    <t>Статус</t>
  </si>
  <si>
    <t>Наименование государственной программы, подпрограммы государственной программы, федеральной целевой программы (подпрограммы федеральной целевой программы), ведомственной целевой программы, основного мероприятия</t>
  </si>
  <si>
    <t>федеральный бюджет</t>
  </si>
  <si>
    <t>юридические лица</t>
  </si>
  <si>
    <t>Таблица 21</t>
  </si>
  <si>
    <t>Государственная программа</t>
  </si>
  <si>
    <t>Всего:</t>
  </si>
  <si>
    <t>территориальные государственные 
внебюджетные фонды</t>
  </si>
  <si>
    <t>Источники ресурсного 
обеспечения</t>
  </si>
  <si>
    <t>ИНФОРМАЦИЯ
о расходах федерального бюджета, бюджетов государственных внебюджетных фондов Российской Федерации,
консолидированных бюджетов субъектов Российской Федерации и юридических лиц на реализацию целей
государственной программы Российской Федерации (тыс. руб.)</t>
  </si>
  <si>
    <t>территориальные государственные
внебюджетные фонды</t>
  </si>
  <si>
    <t>государственные внебюджетные фонды
Российской Федерации</t>
  </si>
  <si>
    <t xml:space="preserve">Оценка 
расходов </t>
  </si>
  <si>
    <t xml:space="preserve">Фактические 
расходы </t>
  </si>
  <si>
    <r>
      <t xml:space="preserve">В том числе государственные корпорации </t>
    </r>
    <r>
      <rPr>
        <sz val="10"/>
        <rFont val="Times New Roman"/>
        <family val="1"/>
        <charset val="204"/>
      </rPr>
      <t xml:space="preserve"> и публичные акционерные общества с государственным участием</t>
    </r>
  </si>
  <si>
    <r>
      <t>*</t>
    </r>
    <r>
      <rPr>
        <i/>
        <sz val="10"/>
        <rFont val="Times New Roman"/>
        <family val="1"/>
        <charset val="204"/>
      </rPr>
      <t>Справочно:</t>
    </r>
    <r>
      <rPr>
        <sz val="10"/>
        <rFont val="Times New Roman"/>
        <family val="1"/>
        <charset val="204"/>
      </rPr>
      <t xml:space="preserve">
источники финансирования дефицита федерального бюджета </t>
    </r>
  </si>
  <si>
    <t>консолидированные бюджеты субъектов 
Российской Федерации*</t>
  </si>
  <si>
    <t>государственные внебюджетные фонды**
Российской Федерации</t>
  </si>
  <si>
    <t>государственные внебюджетные фонды
Российской Федерации**</t>
  </si>
  <si>
    <t>консолидированные бюджеты субъектов
Российской Федерации*</t>
  </si>
  <si>
    <t>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</si>
  <si>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Подпрограмма 1 </t>
  </si>
  <si>
    <t>Содействие реализации мероприятий субъектов Российской Федерации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</si>
  <si>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ОМ 1.2 </t>
  </si>
  <si>
    <t>Совершенствование системы комплексной реабилитации и абилитации инвалидов</t>
  </si>
  <si>
    <t xml:space="preserve">Подпрограмма 2. </t>
  </si>
  <si>
    <t>Предоставление государственных гарантий инвалидам</t>
  </si>
  <si>
    <t xml:space="preserve">ОМ 2.2 </t>
  </si>
  <si>
    <t>Содействие реализации мероприятий субъектов Российской Федерации в сфере реабилитации и абилитации инвалидов</t>
  </si>
  <si>
    <t xml:space="preserve">ОМ 2.6 
</t>
  </si>
  <si>
    <t>Подпрограмма 3.</t>
  </si>
  <si>
    <t xml:space="preserve">Совершенствование государственной системы
медико-социальной экспертизы
</t>
  </si>
  <si>
    <t>ОМ 1.1</t>
  </si>
  <si>
    <t>Нормативно-правовое и организационно-методическое обеспечение реализации мероприятий в области формирования доступной среды</t>
  </si>
  <si>
    <t>Реализация мероприятий, направленных на расширение использования русского жестового языка</t>
  </si>
  <si>
    <t>ОМ 1.3</t>
  </si>
  <si>
    <t>ОМ 1.4</t>
  </si>
  <si>
    <t>ОМ 1.5</t>
  </si>
  <si>
    <t>Обеспечение информационной доступности для инвалидов</t>
  </si>
  <si>
    <t>Организация социологических исследований и общественно-просветительских кампаний в сфере формирования доступной среды для инвалидов и других маломобильных групп населения</t>
  </si>
  <si>
    <t>ОМ 1.6</t>
  </si>
  <si>
    <t>Обеспечение беспрепятственного доступа для инвалидов и других маломобильных групп населения к местам проведения праздничных мероприятий</t>
  </si>
  <si>
    <t>ОМ 2.1</t>
  </si>
  <si>
    <t>Нормативно-правовое и организационно-методическое обеспечение реализации мероприятий, направленных на совершенствование комплексной реабилитации и абилитации инвалидов</t>
  </si>
  <si>
    <t>ОМ 2.3</t>
  </si>
  <si>
    <t>Повышение квалификации специалистов в сфере реабилитации и абилитации инвалидов</t>
  </si>
  <si>
    <t>ОМ 2.4</t>
  </si>
  <si>
    <t>Оказание государственной поддержки общественным организациям инвалидов и иным некоммерческим организациям</t>
  </si>
  <si>
    <t>ОМ 2.5</t>
  </si>
  <si>
    <t>Реализация мероприятий, направленных на формирование современной отечественной отрасли производства товаров для инвалидов, в том числе средств реабилитации</t>
  </si>
  <si>
    <t xml:space="preserve">ОМ 3.1
</t>
  </si>
  <si>
    <t>Совершенствование организации и проведения медико-социальной экспертизы</t>
  </si>
  <si>
    <t xml:space="preserve">ОМ 3.2
</t>
  </si>
  <si>
    <t>Повышение квалификации специалистов учреждений медико-социальной экспертизы</t>
  </si>
  <si>
    <t xml:space="preserve">ОМ 3.3
</t>
  </si>
  <si>
    <t>Организация и проведение пилотных проектов в субъектах Российской Федерации</t>
  </si>
  <si>
    <t xml:space="preserve">ОМ 3.4
</t>
  </si>
  <si>
    <t>Обеспечение деятельности учреждений медико-социальной экспертизы</t>
  </si>
  <si>
    <t xml:space="preserve">ОМ 3.5
</t>
  </si>
  <si>
    <t>Укрепление материально-технической базы учреждений медико-социальной экспертизы</t>
  </si>
  <si>
    <t>федеральный бюджет*</t>
  </si>
  <si>
    <t>консолидированные бюджеты субъектов 
Российской Федерации</t>
  </si>
  <si>
    <t>государственные внебюджетные фонды
Российской Федераци</t>
  </si>
  <si>
    <t>консолидированные бюджеты субъектов
Российской Федерации</t>
  </si>
  <si>
    <t xml:space="preserve">"Доступная среда" </t>
  </si>
  <si>
    <t>Ямало-Ненецкий автономный округ</t>
  </si>
  <si>
    <t>Чукотский автономный округ</t>
  </si>
  <si>
    <t>Ханты-Мансийский автономный округ-Югра</t>
  </si>
  <si>
    <t>Ненецкий автономный округ</t>
  </si>
  <si>
    <t>Еврейская автономная область</t>
  </si>
  <si>
    <t>город Севастополь</t>
  </si>
  <si>
    <t>Ярославская область</t>
  </si>
  <si>
    <t>Челябинская область</t>
  </si>
  <si>
    <t>Ульяновская область</t>
  </si>
  <si>
    <t>Тюменская область</t>
  </si>
  <si>
    <t>Тульская область</t>
  </si>
  <si>
    <t>Томская область</t>
  </si>
  <si>
    <t>Тверская область</t>
  </si>
  <si>
    <t>Тамбовская область</t>
  </si>
  <si>
    <t>Смоленская область</t>
  </si>
  <si>
    <t>Свердловская область</t>
  </si>
  <si>
    <t>Сахалинская область</t>
  </si>
  <si>
    <t>Саратовская область</t>
  </si>
  <si>
    <t>Самарская область</t>
  </si>
  <si>
    <t>Рязанская область</t>
  </si>
  <si>
    <t>Ростовская область</t>
  </si>
  <si>
    <t>Псковская область</t>
  </si>
  <si>
    <t>Пензенская область</t>
  </si>
  <si>
    <t>Орловская область</t>
  </si>
  <si>
    <t>Оренбургская область</t>
  </si>
  <si>
    <t>Омская область</t>
  </si>
  <si>
    <t>Новосибирская область</t>
  </si>
  <si>
    <t>Новгородская область</t>
  </si>
  <si>
    <t>Нижегородская область</t>
  </si>
  <si>
    <t>Мурманская область</t>
  </si>
  <si>
    <t>Московская область</t>
  </si>
  <si>
    <t>Магаданская область</t>
  </si>
  <si>
    <t>Липецкая область</t>
  </si>
  <si>
    <t>Ленинградская область</t>
  </si>
  <si>
    <t>Курская область</t>
  </si>
  <si>
    <t>Курганская область</t>
  </si>
  <si>
    <t>Костромская область</t>
  </si>
  <si>
    <t>Кировская область</t>
  </si>
  <si>
    <t>Кемеровская область</t>
  </si>
  <si>
    <t>Калужская область</t>
  </si>
  <si>
    <t>Калининградская область</t>
  </si>
  <si>
    <t>Иркутская область</t>
  </si>
  <si>
    <t>Ивановская область</t>
  </si>
  <si>
    <t>Воронежская область</t>
  </si>
  <si>
    <t>Вологодская область</t>
  </si>
  <si>
    <t>Волгоградская область</t>
  </si>
  <si>
    <t>Владимирская область</t>
  </si>
  <si>
    <t>Брянская область</t>
  </si>
  <si>
    <t>Белгородская область</t>
  </si>
  <si>
    <t>Астраханская область</t>
  </si>
  <si>
    <t>Архангельская область</t>
  </si>
  <si>
    <t>Амурская область</t>
  </si>
  <si>
    <t>Хабаровский край</t>
  </si>
  <si>
    <t>Ставропольский край</t>
  </si>
  <si>
    <t>Приморский край</t>
  </si>
  <si>
    <t>Пермский край</t>
  </si>
  <si>
    <t>Красноярский край</t>
  </si>
  <si>
    <t>Краснодарский край</t>
  </si>
  <si>
    <t>Камчатский край</t>
  </si>
  <si>
    <t>Забайкальский край</t>
  </si>
  <si>
    <t>Алтайский край</t>
  </si>
  <si>
    <t>Чувашская Республика - Чувашия</t>
  </si>
  <si>
    <t>Чеченская Республика</t>
  </si>
  <si>
    <t>Республика Хакасия</t>
  </si>
  <si>
    <t>Удмуртская Республика</t>
  </si>
  <si>
    <t>Республика Тыва</t>
  </si>
  <si>
    <t>Республика Татарстан (Татарстан)</t>
  </si>
  <si>
    <t>Республика Северная Осетия (Алания)</t>
  </si>
  <si>
    <t>Республика Саха (Якутия)</t>
  </si>
  <si>
    <t>Республика Мордовия</t>
  </si>
  <si>
    <t>Республика Марий Эл</t>
  </si>
  <si>
    <t>Республика Крым</t>
  </si>
  <si>
    <t>Республика Коми</t>
  </si>
  <si>
    <t>Республика Карелия</t>
  </si>
  <si>
    <t>Карачаево-Черкесская Республика</t>
  </si>
  <si>
    <t>Республика Калмыкия</t>
  </si>
  <si>
    <t>Кабардино-Балкарская Республика</t>
  </si>
  <si>
    <t>Республика Ингушетия</t>
  </si>
  <si>
    <t>Республика Дагестан</t>
  </si>
  <si>
    <t>Республика Бурятия</t>
  </si>
  <si>
    <t>Республика Башкортостан</t>
  </si>
  <si>
    <t>Республика Алтай</t>
  </si>
  <si>
    <t>Республика Адыгея</t>
  </si>
  <si>
    <t>Всего</t>
  </si>
  <si>
    <t>Дельта</t>
  </si>
  <si>
    <t>Субъект</t>
  </si>
  <si>
    <t>Предельный</t>
  </si>
  <si>
    <t>%</t>
  </si>
  <si>
    <t>Уменьшение субсидии</t>
  </si>
  <si>
    <t>Умньшение бюджета субъекта</t>
  </si>
  <si>
    <t>Факт по отчету (субъект)</t>
  </si>
  <si>
    <t>Общий объем ФБ+БС</t>
  </si>
  <si>
    <t>Факт по отчету (ФБ)</t>
  </si>
  <si>
    <t>Объем бюджета субъекта (тыс. рублей)</t>
  </si>
  <si>
    <t>Объем субсидии (тыс. рублей)</t>
  </si>
  <si>
    <t>Субъект
Российской Федерации</t>
  </si>
  <si>
    <t>№
п/п</t>
  </si>
  <si>
    <t>№</t>
  </si>
  <si>
    <t>Наименование субъекта Российской Федерации</t>
  </si>
  <si>
    <t>размер субсидии по соглашениям  (тыс. рублей)</t>
  </si>
  <si>
    <t>факт по отчетам (тыс. рублей)</t>
  </si>
  <si>
    <t>№ соглашения в ЭБ</t>
  </si>
  <si>
    <t>ФБ</t>
  </si>
  <si>
    <t>РБ</t>
  </si>
  <si>
    <t>общий объем</t>
  </si>
  <si>
    <t>073-08-2019-030</t>
  </si>
  <si>
    <t>073-08-2019-031</t>
  </si>
  <si>
    <t>073-08-2019-032</t>
  </si>
  <si>
    <t>073-08-2019-014</t>
  </si>
  <si>
    <t>073-08-2019-033</t>
  </si>
  <si>
    <t>073-08-2019-017</t>
  </si>
  <si>
    <t>073-08-2019-034</t>
  </si>
  <si>
    <t>073-08-2019-035</t>
  </si>
  <si>
    <t>073-08-2019-036</t>
  </si>
  <si>
    <t>Республика Северная Осетия-Алания</t>
  </si>
  <si>
    <t>073-08-2019-037</t>
  </si>
  <si>
    <t>073-08-2019-038</t>
  </si>
  <si>
    <t>073-08-2019-039</t>
  </si>
  <si>
    <t>073-08-2019-050</t>
  </si>
  <si>
    <t>073-08-2019-001</t>
  </si>
  <si>
    <t>073-08-2019-011</t>
  </si>
  <si>
    <t>073-08-2019-020</t>
  </si>
  <si>
    <t>073-08-2019-021</t>
  </si>
  <si>
    <t>073-08-2019-044</t>
  </si>
  <si>
    <t>073-08-2019-048</t>
  </si>
  <si>
    <t>073-08-2019-002</t>
  </si>
  <si>
    <r>
      <t xml:space="preserve">073-08-2019-003 Общая сумма субсидии прописана в соглашении 24668,7 Региональный бюджет </t>
    </r>
    <r>
      <rPr>
        <b/>
        <sz val="10"/>
        <rFont val="Arial Cyr"/>
        <charset val="204"/>
      </rPr>
      <t>3020,00</t>
    </r>
  </si>
  <si>
    <t>073-08-2019-004</t>
  </si>
  <si>
    <t>073-08-2019-005</t>
  </si>
  <si>
    <t>073-08-2019-006</t>
  </si>
  <si>
    <t>073-08-2019-007</t>
  </si>
  <si>
    <t>073-08-2019-008</t>
  </si>
  <si>
    <t>073-08-2019-009</t>
  </si>
  <si>
    <t>073-08-2019-012 Общая сумма субсидии прописана в соглашении 6293,1 Региональный бюджет 500,00</t>
  </si>
  <si>
    <t>073-08-2019-013</t>
  </si>
  <si>
    <t>Калиниградская область</t>
  </si>
  <si>
    <t>073-08-2019-015</t>
  </si>
  <si>
    <t>073-08-2019-016</t>
  </si>
  <si>
    <t>073-08-2019-018</t>
  </si>
  <si>
    <t>073-08-2019-019</t>
  </si>
  <si>
    <t>073-08-2019-022</t>
  </si>
  <si>
    <t>073-08-2019-023  Общая сумма субсидии прописана в соглашении 6348,7 Региональный бюджет 1535,00</t>
  </si>
  <si>
    <t>073-08-2019-024 Общая сумма субсидии прописана в соглашении 2291,3 Региональный бюджет 1200,00</t>
  </si>
  <si>
    <t>073-08-2019-025</t>
  </si>
  <si>
    <t>073-08-2019-026</t>
  </si>
  <si>
    <t>073-08-2019-027</t>
  </si>
  <si>
    <t>073-08-2019-028</t>
  </si>
  <si>
    <t>073-08-2019-029</t>
  </si>
  <si>
    <t>073-08-2019-040</t>
  </si>
  <si>
    <t>073-08-2019-041</t>
  </si>
  <si>
    <t>073-08-2019-042</t>
  </si>
  <si>
    <t>073-08-2019-043</t>
  </si>
  <si>
    <t>073-08-2019-045</t>
  </si>
  <si>
    <t>073-08-2019-046</t>
  </si>
  <si>
    <t>073-08-2019-047</t>
  </si>
  <si>
    <t>073-08-2019-049</t>
  </si>
  <si>
    <t>г. Санкт-Петербург</t>
  </si>
  <si>
    <t>073-08-2019-010 Общая сумма субсидии прописана в соглашении 21253,5 Региональный бюджет 14707,00</t>
  </si>
  <si>
    <t>Итого:</t>
  </si>
  <si>
    <t>Объем средств субсидии (тыс. рублей)</t>
  </si>
  <si>
    <t xml:space="preserve">
*Фактические расходы указаны в соответствии с отчетами субъектов Российской Фдереации
** кассовый расход ФСС по состоянию на  31.12.2019  в размере 29 657 444,95 тыс. руб. осуществлен исходя из предусмотренных ФСС на 2019 год (сводная бюджетная роспись ФСС  на 31.12.2019 - 29 537 170,7  тыс.руб.,  с учетом переходящих остатков 2018 года, а также возвратов РО Фонда в 2019 году).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</si>
</sst>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color rgb="FFC00000"/>
      <name val="Arial Cyr"/>
      <charset val="204"/>
    </font>
    <font>
      <b/>
      <sz val="10"/>
      <color rgb="FFFF0000"/>
      <name val="Arial Cyr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FFFF00"/>
        <b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">
    <xf numFmtId="0" fontId="0" fillId="0" borderId="0"/>
    <xf numFmtId="0" fontId="7" fillId="0" borderId="0"/>
    <xf numFmtId="0" fontId="9" fillId="0" borderId="0"/>
    <xf numFmtId="0" fontId="8" fillId="0" borderId="0"/>
    <xf numFmtId="0" fontId="2" fillId="0" borderId="0"/>
    <xf numFmtId="0" fontId="1" fillId="0" borderId="0"/>
  </cellStyleXfs>
  <cellXfs count="11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/>
    <xf numFmtId="4" fontId="4" fillId="0" borderId="2" xfId="0" applyNumberFormat="1" applyFont="1" applyFill="1" applyBorder="1" applyAlignment="1">
      <alignment horizontal="center" vertical="top"/>
    </xf>
    <xf numFmtId="4" fontId="4" fillId="2" borderId="2" xfId="0" applyNumberFormat="1" applyFont="1" applyFill="1" applyBorder="1" applyAlignment="1">
      <alignment horizontal="center" vertical="top"/>
    </xf>
    <xf numFmtId="4" fontId="4" fillId="0" borderId="0" xfId="0" applyNumberFormat="1" applyFont="1"/>
    <xf numFmtId="0" fontId="4" fillId="3" borderId="0" xfId="0" applyFont="1" applyFill="1"/>
    <xf numFmtId="0" fontId="0" fillId="4" borderId="0" xfId="0" applyFill="1"/>
    <xf numFmtId="0" fontId="11" fillId="0" borderId="0" xfId="0" applyFont="1"/>
    <xf numFmtId="2" fontId="0" fillId="0" borderId="0" xfId="0" applyNumberFormat="1"/>
    <xf numFmtId="2" fontId="0" fillId="0" borderId="2" xfId="0" applyNumberForma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 wrapText="1"/>
    </xf>
    <xf numFmtId="0" fontId="13" fillId="5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" fontId="0" fillId="0" borderId="0" xfId="0" applyNumberFormat="1"/>
    <xf numFmtId="4" fontId="14" fillId="6" borderId="0" xfId="0" applyNumberFormat="1" applyFont="1" applyFill="1"/>
    <xf numFmtId="4" fontId="14" fillId="0" borderId="0" xfId="0" applyNumberFormat="1" applyFont="1"/>
    <xf numFmtId="4" fontId="0" fillId="7" borderId="0" xfId="0" applyNumberFormat="1" applyFill="1"/>
    <xf numFmtId="4" fontId="0" fillId="2" borderId="0" xfId="0" applyNumberFormat="1" applyFill="1"/>
    <xf numFmtId="2" fontId="0" fillId="2" borderId="2" xfId="0" applyNumberForma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4" fontId="15" fillId="8" borderId="2" xfId="0" applyNumberFormat="1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left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 wrapText="1"/>
    </xf>
    <xf numFmtId="4" fontId="0" fillId="4" borderId="2" xfId="0" applyNumberFormat="1" applyFill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3" fillId="10" borderId="2" xfId="0" applyFont="1" applyFill="1" applyBorder="1" applyAlignment="1">
      <alignment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164" fontId="18" fillId="3" borderId="2" xfId="0" applyNumberFormat="1" applyFont="1" applyFill="1" applyBorder="1" applyAlignment="1">
      <alignment horizontal="center" vertical="center" wrapText="1"/>
    </xf>
    <xf numFmtId="165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4" fontId="17" fillId="3" borderId="2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wrapText="1"/>
    </xf>
    <xf numFmtId="0" fontId="0" fillId="3" borderId="2" xfId="0" applyFill="1" applyBorder="1" applyAlignment="1">
      <alignment horizontal="left" vertical="top" wrapText="1"/>
    </xf>
    <xf numFmtId="165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top" wrapText="1"/>
    </xf>
    <xf numFmtId="0" fontId="0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5" fontId="0" fillId="4" borderId="2" xfId="0" applyNumberFormat="1" applyFont="1" applyFill="1" applyBorder="1" applyAlignment="1">
      <alignment horizontal="center" vertical="center" wrapText="1"/>
    </xf>
    <xf numFmtId="4" fontId="0" fillId="4" borderId="2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/>
    </xf>
    <xf numFmtId="0" fontId="0" fillId="0" borderId="2" xfId="0" applyFont="1" applyBorder="1"/>
    <xf numFmtId="4" fontId="17" fillId="3" borderId="23" xfId="0" applyNumberFormat="1" applyFont="1" applyFill="1" applyBorder="1" applyAlignment="1">
      <alignment horizontal="center" vertical="center"/>
    </xf>
    <xf numFmtId="4" fontId="20" fillId="0" borderId="26" xfId="0" applyNumberFormat="1" applyFont="1" applyBorder="1" applyAlignment="1">
      <alignment horizontal="center" vertical="center"/>
    </xf>
    <xf numFmtId="4" fontId="20" fillId="0" borderId="27" xfId="0" applyNumberFormat="1" applyFont="1" applyBorder="1" applyAlignment="1">
      <alignment horizontal="center" vertical="center"/>
    </xf>
    <xf numFmtId="4" fontId="20" fillId="0" borderId="28" xfId="0" applyNumberFormat="1" applyFont="1" applyBorder="1" applyAlignment="1">
      <alignment horizontal="center" vertical="center"/>
    </xf>
    <xf numFmtId="0" fontId="15" fillId="8" borderId="29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left" vertical="center" wrapText="1"/>
    </xf>
    <xf numFmtId="164" fontId="15" fillId="8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164" fontId="0" fillId="0" borderId="0" xfId="0" applyNumberFormat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3" fillId="2" borderId="0" xfId="0" applyFont="1" applyFill="1"/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1" fillId="2" borderId="0" xfId="0" applyFont="1" applyFill="1" applyAlignment="1">
      <alignment horizontal="right"/>
    </xf>
    <xf numFmtId="0" fontId="21" fillId="0" borderId="0" xfId="0" applyFont="1" applyAlignment="1">
      <alignment horizontal="center" wrapText="1"/>
    </xf>
  </cellXfs>
  <cellStyles count="6">
    <cellStyle name="Обычный" xfId="0" builtinId="0"/>
    <cellStyle name="Обычный 2" xfId="1"/>
    <cellStyle name="Обычный 2 2" xfId="4"/>
    <cellStyle name="Обычный 2 3" xfId="5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9"/>
  <sheetViews>
    <sheetView tabSelected="1" view="pageBreakPreview" zoomScaleNormal="100" zoomScaleSheetLayoutView="100" workbookViewId="0">
      <selection activeCell="A3" sqref="A3:E3"/>
    </sheetView>
  </sheetViews>
  <sheetFormatPr defaultRowHeight="12.75" x14ac:dyDescent="0.2"/>
  <cols>
    <col min="1" max="1" width="20.28515625" style="2" customWidth="1"/>
    <col min="2" max="2" width="39.85546875" style="2" customWidth="1"/>
    <col min="3" max="3" width="65.140625" style="2" customWidth="1"/>
    <col min="4" max="4" width="31.5703125" style="2" customWidth="1"/>
    <col min="5" max="5" width="28.85546875" style="12" customWidth="1"/>
    <col min="6" max="6" width="12.85546875" style="2" customWidth="1"/>
    <col min="7" max="16384" width="9.140625" style="2"/>
  </cols>
  <sheetData>
    <row r="1" spans="1:7" ht="18.75" x14ac:dyDescent="0.3">
      <c r="E1" s="117" t="s">
        <v>4</v>
      </c>
    </row>
    <row r="2" spans="1:7" s="1" customFormat="1" ht="12.75" customHeight="1" x14ac:dyDescent="0.25">
      <c r="E2" s="83"/>
    </row>
    <row r="3" spans="1:7" s="1" customFormat="1" ht="81" customHeight="1" x14ac:dyDescent="0.3">
      <c r="A3" s="118" t="s">
        <v>9</v>
      </c>
      <c r="B3" s="118"/>
      <c r="C3" s="118"/>
      <c r="D3" s="118"/>
      <c r="E3" s="118"/>
    </row>
    <row r="4" spans="1:7" s="1" customFormat="1" ht="12.75" customHeight="1" x14ac:dyDescent="0.25">
      <c r="E4" s="83"/>
    </row>
    <row r="5" spans="1:7" ht="93" customHeight="1" x14ac:dyDescent="0.2">
      <c r="A5" s="3" t="s">
        <v>0</v>
      </c>
      <c r="B5" s="3" t="s">
        <v>1</v>
      </c>
      <c r="C5" s="3" t="s">
        <v>8</v>
      </c>
      <c r="D5" s="4" t="s">
        <v>12</v>
      </c>
      <c r="E5" s="81" t="s">
        <v>13</v>
      </c>
    </row>
    <row r="6" spans="1:7" s="7" customFormat="1" x14ac:dyDescent="0.2">
      <c r="A6" s="6">
        <v>1</v>
      </c>
      <c r="B6" s="6">
        <v>2</v>
      </c>
      <c r="C6" s="6">
        <v>3</v>
      </c>
      <c r="D6" s="6">
        <v>4</v>
      </c>
      <c r="E6" s="82">
        <v>5</v>
      </c>
    </row>
    <row r="7" spans="1:7" ht="14.25" customHeight="1" x14ac:dyDescent="0.2">
      <c r="A7" s="84" t="s">
        <v>5</v>
      </c>
      <c r="B7" s="92" t="s">
        <v>64</v>
      </c>
      <c r="C7" s="5" t="s">
        <v>6</v>
      </c>
      <c r="D7" s="9">
        <f>D8+D9+D12</f>
        <v>54191267</v>
      </c>
      <c r="E7" s="10">
        <f>E8+E9</f>
        <v>54456213.969999999</v>
      </c>
      <c r="F7" s="11"/>
    </row>
    <row r="8" spans="1:7" ht="14.25" customHeight="1" x14ac:dyDescent="0.2">
      <c r="A8" s="85"/>
      <c r="B8" s="93"/>
      <c r="C8" s="5" t="s">
        <v>2</v>
      </c>
      <c r="D8" s="9">
        <f>D16+D73+D130</f>
        <v>53799240</v>
      </c>
      <c r="E8" s="10">
        <f>E16+E73+E130</f>
        <v>54056050.5</v>
      </c>
      <c r="F8" s="11"/>
    </row>
    <row r="9" spans="1:7" ht="27" customHeight="1" x14ac:dyDescent="0.2">
      <c r="A9" s="85"/>
      <c r="B9" s="93"/>
      <c r="C9" s="5" t="s">
        <v>16</v>
      </c>
      <c r="D9" s="9">
        <f t="shared" ref="D9:E14" si="0">D18+D75</f>
        <v>392027</v>
      </c>
      <c r="E9" s="10">
        <f t="shared" si="0"/>
        <v>400163.47000000003</v>
      </c>
      <c r="F9" s="11"/>
    </row>
    <row r="10" spans="1:7" ht="26.25" customHeight="1" x14ac:dyDescent="0.2">
      <c r="A10" s="85"/>
      <c r="B10" s="93"/>
      <c r="C10" s="5" t="s">
        <v>18</v>
      </c>
      <c r="D10" s="10">
        <f t="shared" si="0"/>
        <v>28826799.300000001</v>
      </c>
      <c r="E10" s="10">
        <f>E19+E76</f>
        <v>29657444.949999999</v>
      </c>
      <c r="F10" s="11"/>
    </row>
    <row r="11" spans="1:7" ht="26.25" customHeight="1" x14ac:dyDescent="0.2">
      <c r="A11" s="85"/>
      <c r="B11" s="93"/>
      <c r="C11" s="5" t="s">
        <v>7</v>
      </c>
      <c r="D11" s="10">
        <f t="shared" si="0"/>
        <v>0</v>
      </c>
      <c r="E11" s="10">
        <f t="shared" si="0"/>
        <v>0</v>
      </c>
      <c r="F11" s="11"/>
    </row>
    <row r="12" spans="1:7" ht="14.25" customHeight="1" x14ac:dyDescent="0.2">
      <c r="A12" s="85"/>
      <c r="B12" s="93"/>
      <c r="C12" s="5" t="s">
        <v>3</v>
      </c>
      <c r="D12" s="10">
        <f t="shared" si="0"/>
        <v>0</v>
      </c>
      <c r="E12" s="10">
        <f t="shared" si="0"/>
        <v>0</v>
      </c>
      <c r="F12" s="11"/>
    </row>
    <row r="13" spans="1:7" ht="28.5" customHeight="1" x14ac:dyDescent="0.2">
      <c r="A13" s="85"/>
      <c r="B13" s="93"/>
      <c r="C13" s="5" t="s">
        <v>14</v>
      </c>
      <c r="D13" s="9">
        <f t="shared" si="0"/>
        <v>0</v>
      </c>
      <c r="E13" s="10">
        <f t="shared" si="0"/>
        <v>0</v>
      </c>
      <c r="F13" s="11"/>
    </row>
    <row r="14" spans="1:7" ht="29.25" customHeight="1" x14ac:dyDescent="0.2">
      <c r="A14" s="86"/>
      <c r="B14" s="94"/>
      <c r="C14" s="5" t="s">
        <v>15</v>
      </c>
      <c r="D14" s="9">
        <f t="shared" si="0"/>
        <v>0</v>
      </c>
      <c r="E14" s="10">
        <f t="shared" si="0"/>
        <v>0</v>
      </c>
      <c r="F14" s="11"/>
    </row>
    <row r="15" spans="1:7" x14ac:dyDescent="0.2">
      <c r="A15" s="84" t="s">
        <v>21</v>
      </c>
      <c r="B15" s="87" t="s">
        <v>20</v>
      </c>
      <c r="C15" s="5" t="s">
        <v>6</v>
      </c>
      <c r="D15" s="9">
        <f>D16+D18</f>
        <v>1283465.4000000001</v>
      </c>
      <c r="E15" s="10">
        <f>E16+E18</f>
        <v>1280667.2000000007</v>
      </c>
      <c r="F15" s="11">
        <f>E15/D15*100</f>
        <v>99.781980877708151</v>
      </c>
      <c r="G15" s="11">
        <f>E15-D15</f>
        <v>-2798.1999999994878</v>
      </c>
    </row>
    <row r="16" spans="1:7" x14ac:dyDescent="0.2">
      <c r="A16" s="85"/>
      <c r="B16" s="88"/>
      <c r="C16" s="5" t="s">
        <v>2</v>
      </c>
      <c r="D16" s="9">
        <f>D25+D33+D41+D49+D57+D65</f>
        <v>1089459.1000000001</v>
      </c>
      <c r="E16" s="10">
        <f>E25+E33+E41+E49+E57+E65</f>
        <v>1081428.3000000005</v>
      </c>
      <c r="F16" s="11">
        <f t="shared" ref="F16:F24" si="1">E16/D16*100</f>
        <v>99.262863562294385</v>
      </c>
      <c r="G16" s="11">
        <f t="shared" ref="G16:G79" si="2">E16-D16</f>
        <v>-8030.7999999995809</v>
      </c>
    </row>
    <row r="17" spans="1:7" x14ac:dyDescent="0.2">
      <c r="A17" s="85"/>
      <c r="B17" s="88"/>
      <c r="C17" s="5" t="s">
        <v>2</v>
      </c>
      <c r="D17" s="9">
        <f t="shared" ref="D17:E22" si="3">D33</f>
        <v>694948.5</v>
      </c>
      <c r="E17" s="10">
        <f t="shared" si="3"/>
        <v>690620.10000000044</v>
      </c>
      <c r="F17" s="11">
        <f t="shared" si="1"/>
        <v>99.377162480385309</v>
      </c>
      <c r="G17" s="11">
        <f t="shared" si="2"/>
        <v>-4328.3999999995576</v>
      </c>
    </row>
    <row r="18" spans="1:7" ht="25.5" x14ac:dyDescent="0.2">
      <c r="A18" s="85"/>
      <c r="B18" s="88"/>
      <c r="C18" s="5" t="s">
        <v>16</v>
      </c>
      <c r="D18" s="9">
        <f>D34+D42</f>
        <v>194006.3</v>
      </c>
      <c r="E18" s="10">
        <f t="shared" si="3"/>
        <v>199238.90000000002</v>
      </c>
      <c r="F18" s="11">
        <f t="shared" si="1"/>
        <v>102.69712890766951</v>
      </c>
      <c r="G18" s="11">
        <f t="shared" si="2"/>
        <v>5232.6000000000349</v>
      </c>
    </row>
    <row r="19" spans="1:7" ht="25.5" x14ac:dyDescent="0.2">
      <c r="A19" s="85"/>
      <c r="B19" s="88"/>
      <c r="C19" s="5" t="s">
        <v>11</v>
      </c>
      <c r="D19" s="9">
        <f t="shared" si="3"/>
        <v>0</v>
      </c>
      <c r="E19" s="10">
        <f t="shared" si="3"/>
        <v>0</v>
      </c>
      <c r="F19" s="11"/>
      <c r="G19" s="11">
        <f t="shared" si="2"/>
        <v>0</v>
      </c>
    </row>
    <row r="20" spans="1:7" ht="25.5" x14ac:dyDescent="0.2">
      <c r="A20" s="85"/>
      <c r="B20" s="88"/>
      <c r="C20" s="5" t="s">
        <v>7</v>
      </c>
      <c r="D20" s="9">
        <f t="shared" si="3"/>
        <v>0</v>
      </c>
      <c r="E20" s="10">
        <f t="shared" si="3"/>
        <v>0</v>
      </c>
      <c r="F20" s="11"/>
      <c r="G20" s="11">
        <f t="shared" si="2"/>
        <v>0</v>
      </c>
    </row>
    <row r="21" spans="1:7" x14ac:dyDescent="0.2">
      <c r="A21" s="85"/>
      <c r="B21" s="88"/>
      <c r="C21" s="5" t="s">
        <v>3</v>
      </c>
      <c r="D21" s="9">
        <f t="shared" si="3"/>
        <v>0</v>
      </c>
      <c r="E21" s="10">
        <f t="shared" si="3"/>
        <v>0</v>
      </c>
      <c r="F21" s="11"/>
      <c r="G21" s="11">
        <f t="shared" si="2"/>
        <v>0</v>
      </c>
    </row>
    <row r="22" spans="1:7" ht="25.5" x14ac:dyDescent="0.2">
      <c r="A22" s="85"/>
      <c r="B22" s="88"/>
      <c r="C22" s="5" t="s">
        <v>14</v>
      </c>
      <c r="D22" s="9">
        <f t="shared" si="3"/>
        <v>0</v>
      </c>
      <c r="E22" s="10">
        <f t="shared" si="3"/>
        <v>0</v>
      </c>
      <c r="F22" s="11"/>
      <c r="G22" s="11">
        <f t="shared" si="2"/>
        <v>0</v>
      </c>
    </row>
    <row r="23" spans="1:7" ht="25.5" x14ac:dyDescent="0.2">
      <c r="A23" s="86"/>
      <c r="B23" s="89"/>
      <c r="C23" s="5" t="s">
        <v>15</v>
      </c>
      <c r="D23" s="9">
        <f t="shared" ref="D23:E23" si="4">D39</f>
        <v>0</v>
      </c>
      <c r="E23" s="10">
        <f t="shared" si="4"/>
        <v>0</v>
      </c>
      <c r="F23" s="11"/>
      <c r="G23" s="11">
        <f t="shared" si="2"/>
        <v>0</v>
      </c>
    </row>
    <row r="24" spans="1:7" x14ac:dyDescent="0.2">
      <c r="A24" s="84" t="s">
        <v>32</v>
      </c>
      <c r="B24" s="87" t="s">
        <v>33</v>
      </c>
      <c r="C24" s="5" t="s">
        <v>6</v>
      </c>
      <c r="D24" s="9">
        <f>D25</f>
        <v>38200</v>
      </c>
      <c r="E24" s="10">
        <f>E25</f>
        <v>36934.9</v>
      </c>
      <c r="F24" s="11">
        <f t="shared" si="1"/>
        <v>96.688219895287958</v>
      </c>
      <c r="G24" s="11">
        <f t="shared" si="2"/>
        <v>-1265.0999999999985</v>
      </c>
    </row>
    <row r="25" spans="1:7" x14ac:dyDescent="0.2">
      <c r="A25" s="95"/>
      <c r="B25" s="95"/>
      <c r="C25" s="5" t="s">
        <v>2</v>
      </c>
      <c r="D25" s="9">
        <v>38200</v>
      </c>
      <c r="E25" s="10">
        <v>36934.9</v>
      </c>
      <c r="F25" s="11">
        <f>E25/D25*100</f>
        <v>96.688219895287958</v>
      </c>
      <c r="G25" s="11">
        <f t="shared" si="2"/>
        <v>-1265.0999999999985</v>
      </c>
    </row>
    <row r="26" spans="1:7" ht="25.5" x14ac:dyDescent="0.2">
      <c r="A26" s="95"/>
      <c r="B26" s="95"/>
      <c r="C26" s="5" t="s">
        <v>16</v>
      </c>
      <c r="D26" s="9">
        <v>0</v>
      </c>
      <c r="E26" s="10">
        <v>0</v>
      </c>
      <c r="F26" s="11"/>
      <c r="G26" s="11">
        <f t="shared" si="2"/>
        <v>0</v>
      </c>
    </row>
    <row r="27" spans="1:7" ht="25.5" x14ac:dyDescent="0.2">
      <c r="A27" s="95"/>
      <c r="B27" s="95"/>
      <c r="C27" s="5" t="s">
        <v>11</v>
      </c>
      <c r="D27" s="9">
        <v>0</v>
      </c>
      <c r="E27" s="10">
        <v>0</v>
      </c>
      <c r="F27" s="11"/>
      <c r="G27" s="11">
        <f t="shared" si="2"/>
        <v>0</v>
      </c>
    </row>
    <row r="28" spans="1:7" ht="25.5" x14ac:dyDescent="0.2">
      <c r="A28" s="95"/>
      <c r="B28" s="95"/>
      <c r="C28" s="5" t="s">
        <v>7</v>
      </c>
      <c r="D28" s="9">
        <v>0</v>
      </c>
      <c r="E28" s="10">
        <v>0</v>
      </c>
      <c r="F28" s="11"/>
      <c r="G28" s="11">
        <f t="shared" si="2"/>
        <v>0</v>
      </c>
    </row>
    <row r="29" spans="1:7" x14ac:dyDescent="0.2">
      <c r="A29" s="95"/>
      <c r="B29" s="95"/>
      <c r="C29" s="5" t="s">
        <v>3</v>
      </c>
      <c r="D29" s="9">
        <v>0</v>
      </c>
      <c r="E29" s="10">
        <v>0</v>
      </c>
      <c r="F29" s="11"/>
      <c r="G29" s="11">
        <f t="shared" si="2"/>
        <v>0</v>
      </c>
    </row>
    <row r="30" spans="1:7" ht="25.5" x14ac:dyDescent="0.2">
      <c r="A30" s="95"/>
      <c r="B30" s="95"/>
      <c r="C30" s="5" t="s">
        <v>14</v>
      </c>
      <c r="D30" s="9">
        <v>0</v>
      </c>
      <c r="E30" s="10">
        <v>0</v>
      </c>
      <c r="F30" s="11"/>
      <c r="G30" s="11">
        <f t="shared" si="2"/>
        <v>0</v>
      </c>
    </row>
    <row r="31" spans="1:7" ht="25.5" x14ac:dyDescent="0.2">
      <c r="A31" s="96"/>
      <c r="B31" s="96"/>
      <c r="C31" s="5" t="s">
        <v>15</v>
      </c>
      <c r="D31" s="9">
        <v>0</v>
      </c>
      <c r="E31" s="10">
        <v>0</v>
      </c>
      <c r="F31" s="11"/>
      <c r="G31" s="11">
        <f t="shared" si="2"/>
        <v>0</v>
      </c>
    </row>
    <row r="32" spans="1:7" x14ac:dyDescent="0.2">
      <c r="A32" s="84" t="s">
        <v>23</v>
      </c>
      <c r="B32" s="87" t="s">
        <v>22</v>
      </c>
      <c r="C32" s="5" t="s">
        <v>6</v>
      </c>
      <c r="D32" s="9">
        <f>SUM(D33:D34)</f>
        <v>888954.8</v>
      </c>
      <c r="E32" s="10">
        <f>SUM(E33:E34)</f>
        <v>889859.00000000047</v>
      </c>
      <c r="F32" s="11">
        <f t="shared" ref="F32:F89" si="5">E32/D32*100</f>
        <v>100.10171495783592</v>
      </c>
      <c r="G32" s="11">
        <f t="shared" si="2"/>
        <v>904.2000000004191</v>
      </c>
    </row>
    <row r="33" spans="1:7" x14ac:dyDescent="0.2">
      <c r="A33" s="85"/>
      <c r="B33" s="88"/>
      <c r="C33" s="5" t="s">
        <v>60</v>
      </c>
      <c r="D33" s="9">
        <v>694948.5</v>
      </c>
      <c r="E33" s="10">
        <f>'Субсидия доступность'!F2</f>
        <v>690620.10000000044</v>
      </c>
      <c r="F33" s="11">
        <f t="shared" si="5"/>
        <v>99.377162480385309</v>
      </c>
      <c r="G33" s="11">
        <f t="shared" si="2"/>
        <v>-4328.3999999995576</v>
      </c>
    </row>
    <row r="34" spans="1:7" ht="25.5" x14ac:dyDescent="0.2">
      <c r="A34" s="85"/>
      <c r="B34" s="88"/>
      <c r="C34" s="5" t="s">
        <v>19</v>
      </c>
      <c r="D34" s="9">
        <v>194006.3</v>
      </c>
      <c r="E34" s="10">
        <f>'Субсидия доступность'!H2</f>
        <v>199238.90000000002</v>
      </c>
      <c r="F34" s="11">
        <f t="shared" si="5"/>
        <v>102.69712890766951</v>
      </c>
      <c r="G34" s="11">
        <f t="shared" si="2"/>
        <v>5232.6000000000349</v>
      </c>
    </row>
    <row r="35" spans="1:7" ht="25.5" x14ac:dyDescent="0.2">
      <c r="A35" s="85"/>
      <c r="B35" s="88"/>
      <c r="C35" s="5" t="s">
        <v>11</v>
      </c>
      <c r="D35" s="9">
        <v>0</v>
      </c>
      <c r="E35" s="10">
        <v>0</v>
      </c>
      <c r="F35" s="11"/>
      <c r="G35" s="11">
        <f t="shared" si="2"/>
        <v>0</v>
      </c>
    </row>
    <row r="36" spans="1:7" ht="25.5" x14ac:dyDescent="0.2">
      <c r="A36" s="85"/>
      <c r="B36" s="88"/>
      <c r="C36" s="5" t="s">
        <v>10</v>
      </c>
      <c r="D36" s="9">
        <v>0</v>
      </c>
      <c r="E36" s="10">
        <v>0</v>
      </c>
      <c r="F36" s="11"/>
      <c r="G36" s="11">
        <f t="shared" si="2"/>
        <v>0</v>
      </c>
    </row>
    <row r="37" spans="1:7" x14ac:dyDescent="0.2">
      <c r="A37" s="85"/>
      <c r="B37" s="88"/>
      <c r="C37" s="5" t="s">
        <v>3</v>
      </c>
      <c r="D37" s="9">
        <v>0</v>
      </c>
      <c r="E37" s="10">
        <v>0</v>
      </c>
      <c r="F37" s="11"/>
      <c r="G37" s="11">
        <f t="shared" si="2"/>
        <v>0</v>
      </c>
    </row>
    <row r="38" spans="1:7" ht="25.5" x14ac:dyDescent="0.2">
      <c r="A38" s="85"/>
      <c r="B38" s="88"/>
      <c r="C38" s="5" t="s">
        <v>14</v>
      </c>
      <c r="D38" s="9">
        <v>0</v>
      </c>
      <c r="E38" s="10">
        <v>0</v>
      </c>
      <c r="F38" s="11"/>
      <c r="G38" s="11">
        <f t="shared" si="2"/>
        <v>0</v>
      </c>
    </row>
    <row r="39" spans="1:7" ht="25.5" x14ac:dyDescent="0.2">
      <c r="A39" s="86"/>
      <c r="B39" s="89"/>
      <c r="C39" s="5" t="s">
        <v>15</v>
      </c>
      <c r="D39" s="9">
        <v>0</v>
      </c>
      <c r="E39" s="10">
        <v>0</v>
      </c>
      <c r="F39" s="11"/>
      <c r="G39" s="11">
        <f t="shared" si="2"/>
        <v>0</v>
      </c>
    </row>
    <row r="40" spans="1:7" x14ac:dyDescent="0.2">
      <c r="A40" s="84" t="s">
        <v>35</v>
      </c>
      <c r="B40" s="87" t="s">
        <v>34</v>
      </c>
      <c r="C40" s="5" t="s">
        <v>6</v>
      </c>
      <c r="D40" s="9">
        <f>D41+D42</f>
        <v>0</v>
      </c>
      <c r="E40" s="10">
        <f>E41</f>
        <v>0</v>
      </c>
      <c r="F40" s="11"/>
      <c r="G40" s="11">
        <f t="shared" si="2"/>
        <v>0</v>
      </c>
    </row>
    <row r="41" spans="1:7" x14ac:dyDescent="0.2">
      <c r="A41" s="85"/>
      <c r="B41" s="95"/>
      <c r="C41" s="5" t="s">
        <v>2</v>
      </c>
      <c r="D41" s="9">
        <v>0</v>
      </c>
      <c r="E41" s="10">
        <v>0</v>
      </c>
      <c r="F41" s="11"/>
      <c r="G41" s="11">
        <f t="shared" si="2"/>
        <v>0</v>
      </c>
    </row>
    <row r="42" spans="1:7" ht="25.5" x14ac:dyDescent="0.2">
      <c r="A42" s="85"/>
      <c r="B42" s="95"/>
      <c r="C42" s="5" t="s">
        <v>63</v>
      </c>
      <c r="D42" s="9">
        <v>0</v>
      </c>
      <c r="E42" s="10">
        <v>0</v>
      </c>
      <c r="F42" s="11"/>
      <c r="G42" s="11">
        <f t="shared" si="2"/>
        <v>0</v>
      </c>
    </row>
    <row r="43" spans="1:7" ht="25.5" x14ac:dyDescent="0.2">
      <c r="A43" s="85"/>
      <c r="B43" s="95"/>
      <c r="C43" s="5" t="s">
        <v>11</v>
      </c>
      <c r="D43" s="9">
        <v>0</v>
      </c>
      <c r="E43" s="10">
        <v>0</v>
      </c>
      <c r="F43" s="11"/>
      <c r="G43" s="11">
        <f t="shared" si="2"/>
        <v>0</v>
      </c>
    </row>
    <row r="44" spans="1:7" ht="25.5" x14ac:dyDescent="0.2">
      <c r="A44" s="85"/>
      <c r="B44" s="95"/>
      <c r="C44" s="5" t="s">
        <v>10</v>
      </c>
      <c r="D44" s="9">
        <v>0</v>
      </c>
      <c r="E44" s="10">
        <v>0</v>
      </c>
      <c r="F44" s="11"/>
      <c r="G44" s="11">
        <f t="shared" si="2"/>
        <v>0</v>
      </c>
    </row>
    <row r="45" spans="1:7" x14ac:dyDescent="0.2">
      <c r="A45" s="85"/>
      <c r="B45" s="95"/>
      <c r="C45" s="5" t="s">
        <v>3</v>
      </c>
      <c r="D45" s="9">
        <v>0</v>
      </c>
      <c r="E45" s="10">
        <v>0</v>
      </c>
      <c r="F45" s="11"/>
      <c r="G45" s="11">
        <f t="shared" si="2"/>
        <v>0</v>
      </c>
    </row>
    <row r="46" spans="1:7" ht="25.5" x14ac:dyDescent="0.2">
      <c r="A46" s="85"/>
      <c r="B46" s="95"/>
      <c r="C46" s="5" t="s">
        <v>14</v>
      </c>
      <c r="D46" s="9">
        <v>0</v>
      </c>
      <c r="E46" s="10">
        <v>0</v>
      </c>
      <c r="F46" s="11"/>
      <c r="G46" s="11">
        <f t="shared" si="2"/>
        <v>0</v>
      </c>
    </row>
    <row r="47" spans="1:7" ht="25.5" x14ac:dyDescent="0.2">
      <c r="A47" s="86"/>
      <c r="B47" s="96"/>
      <c r="C47" s="5" t="s">
        <v>15</v>
      </c>
      <c r="D47" s="9">
        <v>0</v>
      </c>
      <c r="E47" s="10">
        <v>0</v>
      </c>
      <c r="F47" s="11"/>
      <c r="G47" s="11">
        <f t="shared" si="2"/>
        <v>0</v>
      </c>
    </row>
    <row r="48" spans="1:7" x14ac:dyDescent="0.2">
      <c r="A48" s="84" t="s">
        <v>36</v>
      </c>
      <c r="B48" s="87" t="s">
        <v>38</v>
      </c>
      <c r="C48" s="5" t="s">
        <v>6</v>
      </c>
      <c r="D48" s="9">
        <f>D49</f>
        <v>349710.6</v>
      </c>
      <c r="E48" s="10">
        <f>E49</f>
        <v>349503.1</v>
      </c>
      <c r="F48" s="11">
        <f t="shared" si="5"/>
        <v>99.940665224331198</v>
      </c>
      <c r="G48" s="11">
        <f t="shared" si="2"/>
        <v>-207.5</v>
      </c>
    </row>
    <row r="49" spans="1:7" x14ac:dyDescent="0.2">
      <c r="A49" s="85"/>
      <c r="B49" s="95"/>
      <c r="C49" s="5" t="s">
        <v>2</v>
      </c>
      <c r="D49" s="9">
        <v>349710.6</v>
      </c>
      <c r="E49" s="10">
        <v>349503.1</v>
      </c>
      <c r="F49" s="11">
        <f t="shared" si="5"/>
        <v>99.940665224331198</v>
      </c>
      <c r="G49" s="11">
        <f t="shared" si="2"/>
        <v>-207.5</v>
      </c>
    </row>
    <row r="50" spans="1:7" ht="25.5" x14ac:dyDescent="0.2">
      <c r="A50" s="85"/>
      <c r="B50" s="95"/>
      <c r="C50" s="5" t="s">
        <v>63</v>
      </c>
      <c r="D50" s="9">
        <v>0</v>
      </c>
      <c r="E50" s="10">
        <v>0</v>
      </c>
      <c r="F50" s="11"/>
      <c r="G50" s="11">
        <f t="shared" si="2"/>
        <v>0</v>
      </c>
    </row>
    <row r="51" spans="1:7" ht="25.5" x14ac:dyDescent="0.2">
      <c r="A51" s="85"/>
      <c r="B51" s="95"/>
      <c r="C51" s="5" t="s">
        <v>11</v>
      </c>
      <c r="D51" s="9">
        <v>0</v>
      </c>
      <c r="E51" s="10">
        <v>0</v>
      </c>
      <c r="F51" s="11"/>
      <c r="G51" s="11">
        <f t="shared" si="2"/>
        <v>0</v>
      </c>
    </row>
    <row r="52" spans="1:7" ht="25.5" x14ac:dyDescent="0.2">
      <c r="A52" s="85"/>
      <c r="B52" s="95"/>
      <c r="C52" s="5" t="s">
        <v>10</v>
      </c>
      <c r="D52" s="9">
        <v>0</v>
      </c>
      <c r="E52" s="10">
        <v>0</v>
      </c>
      <c r="F52" s="11"/>
      <c r="G52" s="11">
        <f t="shared" si="2"/>
        <v>0</v>
      </c>
    </row>
    <row r="53" spans="1:7" x14ac:dyDescent="0.2">
      <c r="A53" s="85"/>
      <c r="B53" s="95"/>
      <c r="C53" s="5" t="s">
        <v>3</v>
      </c>
      <c r="D53" s="9">
        <v>0</v>
      </c>
      <c r="E53" s="10">
        <v>0</v>
      </c>
      <c r="F53" s="11"/>
      <c r="G53" s="11">
        <f t="shared" si="2"/>
        <v>0</v>
      </c>
    </row>
    <row r="54" spans="1:7" ht="25.5" x14ac:dyDescent="0.2">
      <c r="A54" s="85"/>
      <c r="B54" s="95"/>
      <c r="C54" s="5" t="s">
        <v>14</v>
      </c>
      <c r="D54" s="9">
        <v>0</v>
      </c>
      <c r="E54" s="10">
        <v>0</v>
      </c>
      <c r="F54" s="11"/>
      <c r="G54" s="11">
        <f t="shared" si="2"/>
        <v>0</v>
      </c>
    </row>
    <row r="55" spans="1:7" ht="25.5" x14ac:dyDescent="0.2">
      <c r="A55" s="86"/>
      <c r="B55" s="96"/>
      <c r="C55" s="5" t="s">
        <v>15</v>
      </c>
      <c r="D55" s="9">
        <v>0</v>
      </c>
      <c r="E55" s="10">
        <v>0</v>
      </c>
      <c r="F55" s="11"/>
      <c r="G55" s="11">
        <f t="shared" si="2"/>
        <v>0</v>
      </c>
    </row>
    <row r="56" spans="1:7" x14ac:dyDescent="0.2">
      <c r="A56" s="84" t="s">
        <v>37</v>
      </c>
      <c r="B56" s="87" t="s">
        <v>39</v>
      </c>
      <c r="C56" s="5" t="s">
        <v>6</v>
      </c>
      <c r="D56" s="9">
        <f>D57</f>
        <v>6600</v>
      </c>
      <c r="E56" s="10">
        <f>E57</f>
        <v>4370.2</v>
      </c>
      <c r="F56" s="11">
        <f t="shared" si="5"/>
        <v>66.215151515151518</v>
      </c>
      <c r="G56" s="11">
        <f t="shared" si="2"/>
        <v>-2229.8000000000002</v>
      </c>
    </row>
    <row r="57" spans="1:7" x14ac:dyDescent="0.2">
      <c r="A57" s="85"/>
      <c r="B57" s="95"/>
      <c r="C57" s="5" t="s">
        <v>2</v>
      </c>
      <c r="D57" s="9">
        <v>6600</v>
      </c>
      <c r="E57" s="10">
        <v>4370.2</v>
      </c>
      <c r="F57" s="11">
        <f t="shared" si="5"/>
        <v>66.215151515151518</v>
      </c>
      <c r="G57" s="11">
        <f t="shared" si="2"/>
        <v>-2229.8000000000002</v>
      </c>
    </row>
    <row r="58" spans="1:7" ht="25.5" x14ac:dyDescent="0.2">
      <c r="A58" s="85"/>
      <c r="B58" s="95"/>
      <c r="C58" s="5" t="s">
        <v>63</v>
      </c>
      <c r="D58" s="9">
        <v>0</v>
      </c>
      <c r="E58" s="10">
        <v>0</v>
      </c>
      <c r="F58" s="11"/>
      <c r="G58" s="11">
        <f t="shared" si="2"/>
        <v>0</v>
      </c>
    </row>
    <row r="59" spans="1:7" ht="25.5" x14ac:dyDescent="0.2">
      <c r="A59" s="85"/>
      <c r="B59" s="95"/>
      <c r="C59" s="5" t="s">
        <v>11</v>
      </c>
      <c r="D59" s="9">
        <v>0</v>
      </c>
      <c r="E59" s="10">
        <v>0</v>
      </c>
      <c r="F59" s="11"/>
      <c r="G59" s="11">
        <f t="shared" si="2"/>
        <v>0</v>
      </c>
    </row>
    <row r="60" spans="1:7" ht="25.5" x14ac:dyDescent="0.2">
      <c r="A60" s="85"/>
      <c r="B60" s="95"/>
      <c r="C60" s="5" t="s">
        <v>10</v>
      </c>
      <c r="D60" s="9">
        <v>0</v>
      </c>
      <c r="E60" s="10">
        <v>0</v>
      </c>
      <c r="F60" s="11"/>
      <c r="G60" s="11">
        <f t="shared" si="2"/>
        <v>0</v>
      </c>
    </row>
    <row r="61" spans="1:7" x14ac:dyDescent="0.2">
      <c r="A61" s="85"/>
      <c r="B61" s="95"/>
      <c r="C61" s="5" t="s">
        <v>3</v>
      </c>
      <c r="D61" s="9">
        <v>0</v>
      </c>
      <c r="E61" s="10">
        <v>0</v>
      </c>
      <c r="F61" s="11"/>
      <c r="G61" s="11">
        <f t="shared" si="2"/>
        <v>0</v>
      </c>
    </row>
    <row r="62" spans="1:7" ht="25.5" x14ac:dyDescent="0.2">
      <c r="A62" s="85"/>
      <c r="B62" s="95"/>
      <c r="C62" s="5" t="s">
        <v>14</v>
      </c>
      <c r="D62" s="9">
        <v>0</v>
      </c>
      <c r="E62" s="10">
        <v>0</v>
      </c>
      <c r="F62" s="11"/>
      <c r="G62" s="11">
        <f t="shared" si="2"/>
        <v>0</v>
      </c>
    </row>
    <row r="63" spans="1:7" ht="25.5" x14ac:dyDescent="0.2">
      <c r="A63" s="86"/>
      <c r="B63" s="96"/>
      <c r="C63" s="5" t="s">
        <v>15</v>
      </c>
      <c r="D63" s="9">
        <v>0</v>
      </c>
      <c r="E63" s="10">
        <v>0</v>
      </c>
      <c r="F63" s="11"/>
      <c r="G63" s="11">
        <f t="shared" si="2"/>
        <v>0</v>
      </c>
    </row>
    <row r="64" spans="1:7" x14ac:dyDescent="0.2">
      <c r="A64" s="84" t="s">
        <v>40</v>
      </c>
      <c r="B64" s="87" t="s">
        <v>41</v>
      </c>
      <c r="C64" s="5" t="s">
        <v>6</v>
      </c>
      <c r="D64" s="9">
        <f>D65</f>
        <v>0</v>
      </c>
      <c r="E64" s="10">
        <v>0</v>
      </c>
      <c r="F64" s="11"/>
      <c r="G64" s="11">
        <f t="shared" si="2"/>
        <v>0</v>
      </c>
    </row>
    <row r="65" spans="1:7" x14ac:dyDescent="0.2">
      <c r="A65" s="85"/>
      <c r="B65" s="95"/>
      <c r="C65" s="5" t="s">
        <v>60</v>
      </c>
      <c r="D65" s="9">
        <v>0</v>
      </c>
      <c r="E65" s="10">
        <v>0</v>
      </c>
      <c r="F65" s="11"/>
      <c r="G65" s="11">
        <f t="shared" si="2"/>
        <v>0</v>
      </c>
    </row>
    <row r="66" spans="1:7" ht="25.5" x14ac:dyDescent="0.2">
      <c r="A66" s="85"/>
      <c r="B66" s="95"/>
      <c r="C66" s="5" t="s">
        <v>63</v>
      </c>
      <c r="D66" s="9">
        <v>0</v>
      </c>
      <c r="E66" s="10">
        <v>0</v>
      </c>
      <c r="F66" s="11"/>
      <c r="G66" s="11">
        <f t="shared" si="2"/>
        <v>0</v>
      </c>
    </row>
    <row r="67" spans="1:7" ht="25.5" x14ac:dyDescent="0.2">
      <c r="A67" s="85"/>
      <c r="B67" s="95"/>
      <c r="C67" s="5" t="s">
        <v>11</v>
      </c>
      <c r="D67" s="9">
        <v>0</v>
      </c>
      <c r="E67" s="10">
        <v>0</v>
      </c>
      <c r="F67" s="11"/>
      <c r="G67" s="11">
        <f t="shared" si="2"/>
        <v>0</v>
      </c>
    </row>
    <row r="68" spans="1:7" ht="25.5" x14ac:dyDescent="0.2">
      <c r="A68" s="85"/>
      <c r="B68" s="95"/>
      <c r="C68" s="5" t="s">
        <v>10</v>
      </c>
      <c r="D68" s="9">
        <v>0</v>
      </c>
      <c r="E68" s="10">
        <v>0</v>
      </c>
      <c r="F68" s="11"/>
      <c r="G68" s="11">
        <f t="shared" si="2"/>
        <v>0</v>
      </c>
    </row>
    <row r="69" spans="1:7" x14ac:dyDescent="0.2">
      <c r="A69" s="85"/>
      <c r="B69" s="95"/>
      <c r="C69" s="5" t="s">
        <v>3</v>
      </c>
      <c r="D69" s="9">
        <v>0</v>
      </c>
      <c r="E69" s="10">
        <v>0</v>
      </c>
      <c r="F69" s="11"/>
      <c r="G69" s="11">
        <f t="shared" si="2"/>
        <v>0</v>
      </c>
    </row>
    <row r="70" spans="1:7" ht="25.5" x14ac:dyDescent="0.2">
      <c r="A70" s="85"/>
      <c r="B70" s="95"/>
      <c r="C70" s="5" t="s">
        <v>14</v>
      </c>
      <c r="D70" s="9">
        <v>0</v>
      </c>
      <c r="E70" s="10">
        <v>0</v>
      </c>
      <c r="F70" s="11"/>
      <c r="G70" s="11">
        <f t="shared" si="2"/>
        <v>0</v>
      </c>
    </row>
    <row r="71" spans="1:7" ht="25.5" x14ac:dyDescent="0.2">
      <c r="A71" s="86"/>
      <c r="B71" s="96"/>
      <c r="C71" s="5" t="s">
        <v>15</v>
      </c>
      <c r="D71" s="9">
        <v>0</v>
      </c>
      <c r="E71" s="10">
        <v>0</v>
      </c>
      <c r="F71" s="11"/>
      <c r="G71" s="11">
        <f t="shared" si="2"/>
        <v>0</v>
      </c>
    </row>
    <row r="72" spans="1:7" x14ac:dyDescent="0.2">
      <c r="A72" s="84" t="s">
        <v>25</v>
      </c>
      <c r="B72" s="87" t="s">
        <v>24</v>
      </c>
      <c r="C72" s="5" t="s">
        <v>6</v>
      </c>
      <c r="D72" s="10">
        <f>D73+D75+D78</f>
        <v>34687347.400000006</v>
      </c>
      <c r="E72" s="10">
        <f>E73+E75+E78</f>
        <v>35269618.07</v>
      </c>
      <c r="F72" s="11">
        <f t="shared" si="5"/>
        <v>101.67862553249026</v>
      </c>
      <c r="G72" s="11">
        <f t="shared" si="2"/>
        <v>582270.66999999434</v>
      </c>
    </row>
    <row r="73" spans="1:7" x14ac:dyDescent="0.2">
      <c r="A73" s="85"/>
      <c r="B73" s="88"/>
      <c r="C73" s="5" t="s">
        <v>2</v>
      </c>
      <c r="D73" s="10">
        <f>D82+D90+D98+D106+D114+D122</f>
        <v>34489326.700000003</v>
      </c>
      <c r="E73" s="10">
        <f>E82+E90+E98+E106+E114+E122</f>
        <v>35068693.5</v>
      </c>
      <c r="F73" s="11">
        <f t="shared" si="5"/>
        <v>101.67984375293703</v>
      </c>
      <c r="G73" s="11">
        <f t="shared" si="2"/>
        <v>579366.79999999702</v>
      </c>
    </row>
    <row r="74" spans="1:7" x14ac:dyDescent="0.2">
      <c r="A74" s="85"/>
      <c r="B74" s="88"/>
      <c r="C74" s="5" t="s">
        <v>2</v>
      </c>
      <c r="D74" s="10">
        <f t="shared" ref="D74:E80" si="6">D90+D122</f>
        <v>32421669.600000001</v>
      </c>
      <c r="E74" s="10">
        <f t="shared" si="6"/>
        <v>33004884.999999996</v>
      </c>
      <c r="F74" s="11">
        <f t="shared" si="5"/>
        <v>101.79884443705514</v>
      </c>
      <c r="G74" s="11">
        <f t="shared" si="2"/>
        <v>583215.39999999478</v>
      </c>
    </row>
    <row r="75" spans="1:7" ht="25.5" x14ac:dyDescent="0.2">
      <c r="A75" s="85"/>
      <c r="B75" s="88"/>
      <c r="C75" s="5" t="s">
        <v>16</v>
      </c>
      <c r="D75" s="10">
        <f>D91+D123</f>
        <v>198020.69999999998</v>
      </c>
      <c r="E75" s="10">
        <f t="shared" si="6"/>
        <v>200924.57</v>
      </c>
      <c r="F75" s="11">
        <f t="shared" si="5"/>
        <v>101.4664476996597</v>
      </c>
      <c r="G75" s="11">
        <f t="shared" si="2"/>
        <v>2903.8700000000244</v>
      </c>
    </row>
    <row r="76" spans="1:7" ht="25.5" x14ac:dyDescent="0.2">
      <c r="A76" s="85"/>
      <c r="B76" s="88"/>
      <c r="C76" s="5" t="s">
        <v>18</v>
      </c>
      <c r="D76" s="10">
        <f>D92+D124</f>
        <v>28826799.300000001</v>
      </c>
      <c r="E76" s="10">
        <f t="shared" si="6"/>
        <v>29657444.949999999</v>
      </c>
      <c r="F76" s="11">
        <f t="shared" si="5"/>
        <v>102.8815049543152</v>
      </c>
      <c r="G76" s="11">
        <f t="shared" si="2"/>
        <v>830645.64999999851</v>
      </c>
    </row>
    <row r="77" spans="1:7" ht="25.5" x14ac:dyDescent="0.2">
      <c r="A77" s="85"/>
      <c r="B77" s="88"/>
      <c r="C77" s="5" t="s">
        <v>7</v>
      </c>
      <c r="D77" s="9">
        <f t="shared" si="6"/>
        <v>0</v>
      </c>
      <c r="E77" s="10">
        <f t="shared" si="6"/>
        <v>0</v>
      </c>
      <c r="F77" s="11"/>
      <c r="G77" s="11">
        <f t="shared" si="2"/>
        <v>0</v>
      </c>
    </row>
    <row r="78" spans="1:7" x14ac:dyDescent="0.2">
      <c r="A78" s="85"/>
      <c r="B78" s="88"/>
      <c r="C78" s="5" t="s">
        <v>3</v>
      </c>
      <c r="D78" s="9">
        <v>0</v>
      </c>
      <c r="E78" s="10">
        <f t="shared" si="6"/>
        <v>0</v>
      </c>
      <c r="F78" s="11"/>
      <c r="G78" s="11">
        <f t="shared" si="2"/>
        <v>0</v>
      </c>
    </row>
    <row r="79" spans="1:7" ht="25.5" x14ac:dyDescent="0.2">
      <c r="A79" s="85"/>
      <c r="B79" s="88"/>
      <c r="C79" s="5" t="s">
        <v>14</v>
      </c>
      <c r="D79" s="9">
        <f t="shared" si="6"/>
        <v>0</v>
      </c>
      <c r="E79" s="10">
        <f t="shared" si="6"/>
        <v>0</v>
      </c>
      <c r="F79" s="11"/>
      <c r="G79" s="11">
        <f t="shared" si="2"/>
        <v>0</v>
      </c>
    </row>
    <row r="80" spans="1:7" ht="25.5" x14ac:dyDescent="0.2">
      <c r="A80" s="86"/>
      <c r="B80" s="89"/>
      <c r="C80" s="5" t="s">
        <v>15</v>
      </c>
      <c r="D80" s="9">
        <f t="shared" si="6"/>
        <v>0</v>
      </c>
      <c r="E80" s="10">
        <f t="shared" si="6"/>
        <v>0</v>
      </c>
      <c r="F80" s="11"/>
      <c r="G80" s="11">
        <f t="shared" ref="G80:G143" si="7">E80-D80</f>
        <v>0</v>
      </c>
    </row>
    <row r="81" spans="1:7" x14ac:dyDescent="0.2">
      <c r="A81" s="84" t="s">
        <v>42</v>
      </c>
      <c r="B81" s="87" t="s">
        <v>43</v>
      </c>
      <c r="C81" s="5" t="s">
        <v>6</v>
      </c>
      <c r="D81" s="9">
        <f>D82</f>
        <v>227237.8</v>
      </c>
      <c r="E81" s="10">
        <f>E82</f>
        <v>224921.3</v>
      </c>
      <c r="F81" s="11">
        <f t="shared" si="5"/>
        <v>98.980583336047076</v>
      </c>
      <c r="G81" s="11">
        <f t="shared" si="7"/>
        <v>-2316.5</v>
      </c>
    </row>
    <row r="82" spans="1:7" x14ac:dyDescent="0.2">
      <c r="A82" s="95"/>
      <c r="B82" s="95"/>
      <c r="C82" s="5" t="s">
        <v>2</v>
      </c>
      <c r="D82" s="9">
        <v>227237.8</v>
      </c>
      <c r="E82" s="10">
        <v>224921.3</v>
      </c>
      <c r="F82" s="11">
        <f t="shared" si="5"/>
        <v>98.980583336047076</v>
      </c>
      <c r="G82" s="11">
        <f t="shared" si="7"/>
        <v>-2316.5</v>
      </c>
    </row>
    <row r="83" spans="1:7" ht="25.5" x14ac:dyDescent="0.2">
      <c r="A83" s="95"/>
      <c r="B83" s="95"/>
      <c r="C83" s="5" t="s">
        <v>61</v>
      </c>
      <c r="D83" s="9">
        <v>0</v>
      </c>
      <c r="E83" s="10">
        <v>0</v>
      </c>
      <c r="F83" s="11"/>
      <c r="G83" s="11">
        <f t="shared" si="7"/>
        <v>0</v>
      </c>
    </row>
    <row r="84" spans="1:7" ht="25.5" x14ac:dyDescent="0.2">
      <c r="A84" s="95"/>
      <c r="B84" s="95"/>
      <c r="C84" s="5" t="s">
        <v>11</v>
      </c>
      <c r="D84" s="9">
        <v>0</v>
      </c>
      <c r="E84" s="10">
        <v>0</v>
      </c>
      <c r="F84" s="11"/>
      <c r="G84" s="11">
        <f t="shared" si="7"/>
        <v>0</v>
      </c>
    </row>
    <row r="85" spans="1:7" ht="25.5" x14ac:dyDescent="0.2">
      <c r="A85" s="95"/>
      <c r="B85" s="95"/>
      <c r="C85" s="5" t="s">
        <v>7</v>
      </c>
      <c r="D85" s="9">
        <v>0</v>
      </c>
      <c r="E85" s="10">
        <v>0</v>
      </c>
      <c r="F85" s="11"/>
      <c r="G85" s="11">
        <f t="shared" si="7"/>
        <v>0</v>
      </c>
    </row>
    <row r="86" spans="1:7" x14ac:dyDescent="0.2">
      <c r="A86" s="95"/>
      <c r="B86" s="95"/>
      <c r="C86" s="5" t="s">
        <v>3</v>
      </c>
      <c r="D86" s="9">
        <v>0</v>
      </c>
      <c r="E86" s="10">
        <v>0</v>
      </c>
      <c r="F86" s="11"/>
      <c r="G86" s="11">
        <f t="shared" si="7"/>
        <v>0</v>
      </c>
    </row>
    <row r="87" spans="1:7" ht="25.5" x14ac:dyDescent="0.2">
      <c r="A87" s="95"/>
      <c r="B87" s="95"/>
      <c r="C87" s="5" t="s">
        <v>14</v>
      </c>
      <c r="D87" s="9">
        <v>0</v>
      </c>
      <c r="E87" s="10">
        <v>0</v>
      </c>
      <c r="F87" s="11"/>
      <c r="G87" s="11">
        <f t="shared" si="7"/>
        <v>0</v>
      </c>
    </row>
    <row r="88" spans="1:7" ht="25.5" x14ac:dyDescent="0.2">
      <c r="A88" s="96"/>
      <c r="B88" s="96"/>
      <c r="C88" s="5" t="s">
        <v>15</v>
      </c>
      <c r="D88" s="9">
        <v>0</v>
      </c>
      <c r="E88" s="10">
        <v>0</v>
      </c>
      <c r="F88" s="11"/>
      <c r="G88" s="11">
        <f t="shared" si="7"/>
        <v>0</v>
      </c>
    </row>
    <row r="89" spans="1:7" x14ac:dyDescent="0.2">
      <c r="A89" s="84" t="s">
        <v>27</v>
      </c>
      <c r="B89" s="92" t="s">
        <v>26</v>
      </c>
      <c r="C89" s="5" t="s">
        <v>6</v>
      </c>
      <c r="D89" s="10">
        <f>SUM(D90:D91)</f>
        <v>31978780.399999999</v>
      </c>
      <c r="E89" s="10">
        <f>SUM(E90:E91)</f>
        <v>32574768.569999997</v>
      </c>
      <c r="F89" s="11">
        <f t="shared" si="5"/>
        <v>101.86369887326909</v>
      </c>
      <c r="G89" s="11">
        <f t="shared" si="7"/>
        <v>595988.16999999806</v>
      </c>
    </row>
    <row r="90" spans="1:7" s="8" customFormat="1" x14ac:dyDescent="0.2">
      <c r="A90" s="85"/>
      <c r="B90" s="93"/>
      <c r="C90" s="5" t="s">
        <v>60</v>
      </c>
      <c r="D90" s="10">
        <v>31918199.5</v>
      </c>
      <c r="E90" s="10">
        <f>'Субсидия проф образование'!E54+164408.9+32020944.9+51377.5</f>
        <v>32509071.299999997</v>
      </c>
      <c r="F90" s="11">
        <f t="shared" ref="F90:F146" si="8">E90/D90*100</f>
        <v>101.85120655067024</v>
      </c>
      <c r="G90" s="11">
        <f t="shared" si="7"/>
        <v>590871.79999999702</v>
      </c>
    </row>
    <row r="91" spans="1:7" s="8" customFormat="1" ht="25.5" x14ac:dyDescent="0.2">
      <c r="A91" s="85"/>
      <c r="B91" s="93"/>
      <c r="C91" s="5" t="s">
        <v>16</v>
      </c>
      <c r="D91" s="10">
        <v>60580.9</v>
      </c>
      <c r="E91" s="10">
        <f>'Субсидия проф образование'!G54</f>
        <v>65697.27</v>
      </c>
      <c r="F91" s="11">
        <f t="shared" si="8"/>
        <v>108.44551665623985</v>
      </c>
      <c r="G91" s="11">
        <f t="shared" si="7"/>
        <v>5116.3700000000026</v>
      </c>
    </row>
    <row r="92" spans="1:7" s="8" customFormat="1" ht="25.5" x14ac:dyDescent="0.2">
      <c r="A92" s="85"/>
      <c r="B92" s="93"/>
      <c r="C92" s="5" t="s">
        <v>17</v>
      </c>
      <c r="D92" s="10">
        <v>28826799.300000001</v>
      </c>
      <c r="E92" s="10">
        <v>29657444.949999999</v>
      </c>
      <c r="F92" s="11">
        <f t="shared" si="8"/>
        <v>102.8815049543152</v>
      </c>
      <c r="G92" s="11">
        <f t="shared" si="7"/>
        <v>830645.64999999851</v>
      </c>
    </row>
    <row r="93" spans="1:7" ht="25.5" x14ac:dyDescent="0.2">
      <c r="A93" s="85"/>
      <c r="B93" s="93"/>
      <c r="C93" s="5" t="s">
        <v>7</v>
      </c>
      <c r="D93" s="9">
        <v>0</v>
      </c>
      <c r="E93" s="10">
        <v>0</v>
      </c>
      <c r="F93" s="11"/>
      <c r="G93" s="11">
        <f t="shared" si="7"/>
        <v>0</v>
      </c>
    </row>
    <row r="94" spans="1:7" x14ac:dyDescent="0.2">
      <c r="A94" s="85"/>
      <c r="B94" s="93"/>
      <c r="C94" s="5" t="s">
        <v>3</v>
      </c>
      <c r="D94" s="9">
        <v>0</v>
      </c>
      <c r="E94" s="10">
        <v>0</v>
      </c>
      <c r="F94" s="11"/>
      <c r="G94" s="11">
        <f t="shared" si="7"/>
        <v>0</v>
      </c>
    </row>
    <row r="95" spans="1:7" ht="25.5" x14ac:dyDescent="0.2">
      <c r="A95" s="85"/>
      <c r="B95" s="93"/>
      <c r="C95" s="5" t="s">
        <v>14</v>
      </c>
      <c r="D95" s="9">
        <v>0</v>
      </c>
      <c r="E95" s="10">
        <v>0</v>
      </c>
      <c r="F95" s="11"/>
      <c r="G95" s="11">
        <f t="shared" si="7"/>
        <v>0</v>
      </c>
    </row>
    <row r="96" spans="1:7" ht="25.5" x14ac:dyDescent="0.2">
      <c r="A96" s="86"/>
      <c r="B96" s="94"/>
      <c r="C96" s="5" t="s">
        <v>15</v>
      </c>
      <c r="D96" s="9">
        <v>0</v>
      </c>
      <c r="E96" s="10">
        <v>0</v>
      </c>
      <c r="F96" s="11"/>
      <c r="G96" s="11">
        <f t="shared" si="7"/>
        <v>0</v>
      </c>
    </row>
    <row r="97" spans="1:7" x14ac:dyDescent="0.2">
      <c r="A97" s="84" t="s">
        <v>44</v>
      </c>
      <c r="B97" s="84" t="s">
        <v>45</v>
      </c>
      <c r="C97" s="5" t="s">
        <v>6</v>
      </c>
      <c r="D97" s="9">
        <f>D98</f>
        <v>12000</v>
      </c>
      <c r="E97" s="10">
        <f>E98</f>
        <v>10481.5</v>
      </c>
      <c r="F97" s="11">
        <f t="shared" si="8"/>
        <v>87.345833333333331</v>
      </c>
      <c r="G97" s="11">
        <f t="shared" si="7"/>
        <v>-1518.5</v>
      </c>
    </row>
    <row r="98" spans="1:7" x14ac:dyDescent="0.2">
      <c r="A98" s="85"/>
      <c r="B98" s="85"/>
      <c r="C98" s="5" t="s">
        <v>2</v>
      </c>
      <c r="D98" s="9">
        <v>12000</v>
      </c>
      <c r="E98" s="10">
        <v>10481.5</v>
      </c>
      <c r="F98" s="11">
        <f t="shared" si="8"/>
        <v>87.345833333333331</v>
      </c>
      <c r="G98" s="11">
        <f t="shared" si="7"/>
        <v>-1518.5</v>
      </c>
    </row>
    <row r="99" spans="1:7" ht="25.5" x14ac:dyDescent="0.2">
      <c r="A99" s="85"/>
      <c r="B99" s="85"/>
      <c r="C99" s="5" t="s">
        <v>61</v>
      </c>
      <c r="D99" s="9">
        <v>0</v>
      </c>
      <c r="E99" s="10">
        <v>0</v>
      </c>
      <c r="F99" s="11"/>
      <c r="G99" s="11">
        <f t="shared" si="7"/>
        <v>0</v>
      </c>
    </row>
    <row r="100" spans="1:7" ht="25.5" x14ac:dyDescent="0.2">
      <c r="A100" s="85"/>
      <c r="B100" s="85"/>
      <c r="C100" s="5" t="s">
        <v>11</v>
      </c>
      <c r="D100" s="9">
        <v>0</v>
      </c>
      <c r="E100" s="10">
        <v>0</v>
      </c>
      <c r="F100" s="11"/>
      <c r="G100" s="11">
        <f t="shared" si="7"/>
        <v>0</v>
      </c>
    </row>
    <row r="101" spans="1:7" ht="25.5" x14ac:dyDescent="0.2">
      <c r="A101" s="85"/>
      <c r="B101" s="85"/>
      <c r="C101" s="5" t="s">
        <v>7</v>
      </c>
      <c r="D101" s="9">
        <v>0</v>
      </c>
      <c r="E101" s="10">
        <v>0</v>
      </c>
      <c r="F101" s="11"/>
      <c r="G101" s="11">
        <f t="shared" si="7"/>
        <v>0</v>
      </c>
    </row>
    <row r="102" spans="1:7" x14ac:dyDescent="0.2">
      <c r="A102" s="85"/>
      <c r="B102" s="85"/>
      <c r="C102" s="5" t="s">
        <v>3</v>
      </c>
      <c r="D102" s="9">
        <v>0</v>
      </c>
      <c r="E102" s="10">
        <v>0</v>
      </c>
      <c r="F102" s="11"/>
      <c r="G102" s="11">
        <f t="shared" si="7"/>
        <v>0</v>
      </c>
    </row>
    <row r="103" spans="1:7" ht="25.5" x14ac:dyDescent="0.2">
      <c r="A103" s="85"/>
      <c r="B103" s="85"/>
      <c r="C103" s="5" t="s">
        <v>14</v>
      </c>
      <c r="D103" s="9">
        <v>0</v>
      </c>
      <c r="E103" s="10">
        <v>0</v>
      </c>
      <c r="F103" s="11"/>
      <c r="G103" s="11">
        <f t="shared" si="7"/>
        <v>0</v>
      </c>
    </row>
    <row r="104" spans="1:7" ht="25.5" x14ac:dyDescent="0.2">
      <c r="A104" s="86"/>
      <c r="B104" s="86"/>
      <c r="C104" s="5" t="s">
        <v>15</v>
      </c>
      <c r="D104" s="9">
        <v>0</v>
      </c>
      <c r="E104" s="10">
        <v>0</v>
      </c>
      <c r="F104" s="11"/>
      <c r="G104" s="11">
        <f t="shared" si="7"/>
        <v>0</v>
      </c>
    </row>
    <row r="105" spans="1:7" x14ac:dyDescent="0.2">
      <c r="A105" s="84" t="s">
        <v>46</v>
      </c>
      <c r="B105" s="84" t="s">
        <v>47</v>
      </c>
      <c r="C105" s="5" t="s">
        <v>6</v>
      </c>
      <c r="D105" s="9">
        <f>D106+D110</f>
        <v>1828419.3</v>
      </c>
      <c r="E105" s="10">
        <f>E106</f>
        <v>1828405.7</v>
      </c>
      <c r="F105" s="11">
        <f t="shared" si="8"/>
        <v>99.999256188118338</v>
      </c>
      <c r="G105" s="11">
        <f t="shared" si="7"/>
        <v>-13.600000000093132</v>
      </c>
    </row>
    <row r="106" spans="1:7" x14ac:dyDescent="0.2">
      <c r="A106" s="85"/>
      <c r="B106" s="85"/>
      <c r="C106" s="5" t="s">
        <v>2</v>
      </c>
      <c r="D106" s="9">
        <v>1828419.3</v>
      </c>
      <c r="E106" s="10">
        <v>1828405.7</v>
      </c>
      <c r="F106" s="11">
        <f t="shared" si="8"/>
        <v>99.999256188118338</v>
      </c>
      <c r="G106" s="11">
        <f t="shared" si="7"/>
        <v>-13.600000000093132</v>
      </c>
    </row>
    <row r="107" spans="1:7" ht="25.5" x14ac:dyDescent="0.2">
      <c r="A107" s="85"/>
      <c r="B107" s="85"/>
      <c r="C107" s="5" t="s">
        <v>61</v>
      </c>
      <c r="D107" s="9">
        <v>0</v>
      </c>
      <c r="E107" s="10">
        <v>0</v>
      </c>
      <c r="F107" s="11"/>
      <c r="G107" s="11">
        <f t="shared" si="7"/>
        <v>0</v>
      </c>
    </row>
    <row r="108" spans="1:7" ht="25.5" x14ac:dyDescent="0.2">
      <c r="A108" s="85"/>
      <c r="B108" s="85"/>
      <c r="C108" s="5" t="s">
        <v>62</v>
      </c>
      <c r="D108" s="9">
        <v>0</v>
      </c>
      <c r="E108" s="10">
        <v>0</v>
      </c>
      <c r="F108" s="11"/>
      <c r="G108" s="11">
        <f t="shared" si="7"/>
        <v>0</v>
      </c>
    </row>
    <row r="109" spans="1:7" ht="25.5" x14ac:dyDescent="0.2">
      <c r="A109" s="85"/>
      <c r="B109" s="85"/>
      <c r="C109" s="5" t="s">
        <v>7</v>
      </c>
      <c r="D109" s="9">
        <v>0</v>
      </c>
      <c r="E109" s="10">
        <v>0</v>
      </c>
      <c r="F109" s="11"/>
      <c r="G109" s="11">
        <f t="shared" si="7"/>
        <v>0</v>
      </c>
    </row>
    <row r="110" spans="1:7" x14ac:dyDescent="0.2">
      <c r="A110" s="85"/>
      <c r="B110" s="85"/>
      <c r="C110" s="5" t="s">
        <v>3</v>
      </c>
      <c r="D110" s="10">
        <v>0</v>
      </c>
      <c r="E110" s="10">
        <v>0</v>
      </c>
      <c r="F110" s="11"/>
      <c r="G110" s="11">
        <f t="shared" si="7"/>
        <v>0</v>
      </c>
    </row>
    <row r="111" spans="1:7" ht="25.5" x14ac:dyDescent="0.2">
      <c r="A111" s="85"/>
      <c r="B111" s="85"/>
      <c r="C111" s="5" t="s">
        <v>14</v>
      </c>
      <c r="D111" s="9">
        <v>0</v>
      </c>
      <c r="E111" s="10">
        <v>0</v>
      </c>
      <c r="F111" s="11"/>
      <c r="G111" s="11">
        <f t="shared" si="7"/>
        <v>0</v>
      </c>
    </row>
    <row r="112" spans="1:7" ht="25.5" x14ac:dyDescent="0.2">
      <c r="A112" s="86"/>
      <c r="B112" s="86"/>
      <c r="C112" s="5" t="s">
        <v>15</v>
      </c>
      <c r="D112" s="9">
        <v>0</v>
      </c>
      <c r="E112" s="10">
        <v>0</v>
      </c>
      <c r="F112" s="11"/>
      <c r="G112" s="11">
        <f t="shared" si="7"/>
        <v>0</v>
      </c>
    </row>
    <row r="113" spans="1:7" x14ac:dyDescent="0.2">
      <c r="A113" s="84" t="s">
        <v>48</v>
      </c>
      <c r="B113" s="84" t="s">
        <v>49</v>
      </c>
      <c r="C113" s="5" t="s">
        <v>6</v>
      </c>
      <c r="D113" s="9">
        <f>D114</f>
        <v>0</v>
      </c>
      <c r="E113" s="10">
        <f>E114</f>
        <v>0</v>
      </c>
      <c r="F113" s="11"/>
      <c r="G113" s="11">
        <f t="shared" si="7"/>
        <v>0</v>
      </c>
    </row>
    <row r="114" spans="1:7" x14ac:dyDescent="0.2">
      <c r="A114" s="85"/>
      <c r="B114" s="85"/>
      <c r="C114" s="5" t="s">
        <v>2</v>
      </c>
      <c r="D114" s="9">
        <v>0</v>
      </c>
      <c r="E114" s="10">
        <v>0</v>
      </c>
      <c r="F114" s="11"/>
      <c r="G114" s="11">
        <f t="shared" si="7"/>
        <v>0</v>
      </c>
    </row>
    <row r="115" spans="1:7" ht="25.5" x14ac:dyDescent="0.2">
      <c r="A115" s="85"/>
      <c r="B115" s="85"/>
      <c r="C115" s="5" t="s">
        <v>61</v>
      </c>
      <c r="D115" s="9">
        <v>0</v>
      </c>
      <c r="E115" s="10">
        <v>0</v>
      </c>
      <c r="F115" s="11"/>
      <c r="G115" s="11">
        <f t="shared" si="7"/>
        <v>0</v>
      </c>
    </row>
    <row r="116" spans="1:7" ht="25.5" x14ac:dyDescent="0.2">
      <c r="A116" s="85"/>
      <c r="B116" s="85"/>
      <c r="C116" s="5" t="s">
        <v>11</v>
      </c>
      <c r="D116" s="9">
        <v>0</v>
      </c>
      <c r="E116" s="10">
        <v>0</v>
      </c>
      <c r="F116" s="11"/>
      <c r="G116" s="11">
        <f t="shared" si="7"/>
        <v>0</v>
      </c>
    </row>
    <row r="117" spans="1:7" ht="25.5" x14ac:dyDescent="0.2">
      <c r="A117" s="85"/>
      <c r="B117" s="85"/>
      <c r="C117" s="5" t="s">
        <v>7</v>
      </c>
      <c r="D117" s="9">
        <v>0</v>
      </c>
      <c r="E117" s="10">
        <v>0</v>
      </c>
      <c r="F117" s="11"/>
      <c r="G117" s="11">
        <f t="shared" si="7"/>
        <v>0</v>
      </c>
    </row>
    <row r="118" spans="1:7" x14ac:dyDescent="0.2">
      <c r="A118" s="85"/>
      <c r="B118" s="85"/>
      <c r="C118" s="5" t="s">
        <v>3</v>
      </c>
      <c r="D118" s="9">
        <v>0</v>
      </c>
      <c r="E118" s="10">
        <v>0</v>
      </c>
      <c r="F118" s="11"/>
      <c r="G118" s="11">
        <f t="shared" si="7"/>
        <v>0</v>
      </c>
    </row>
    <row r="119" spans="1:7" ht="25.5" x14ac:dyDescent="0.2">
      <c r="A119" s="85"/>
      <c r="B119" s="85"/>
      <c r="C119" s="5" t="s">
        <v>14</v>
      </c>
      <c r="D119" s="9">
        <v>0</v>
      </c>
      <c r="E119" s="10">
        <v>0</v>
      </c>
      <c r="F119" s="11"/>
      <c r="G119" s="11">
        <f t="shared" si="7"/>
        <v>0</v>
      </c>
    </row>
    <row r="120" spans="1:7" ht="25.5" x14ac:dyDescent="0.2">
      <c r="A120" s="86"/>
      <c r="B120" s="86"/>
      <c r="C120" s="5" t="s">
        <v>15</v>
      </c>
      <c r="D120" s="9">
        <v>0</v>
      </c>
      <c r="E120" s="10">
        <v>0</v>
      </c>
      <c r="F120" s="11"/>
      <c r="G120" s="11">
        <f t="shared" si="7"/>
        <v>0</v>
      </c>
    </row>
    <row r="121" spans="1:7" x14ac:dyDescent="0.2">
      <c r="A121" s="84" t="s">
        <v>29</v>
      </c>
      <c r="B121" s="87" t="s">
        <v>28</v>
      </c>
      <c r="C121" s="5" t="s">
        <v>6</v>
      </c>
      <c r="D121" s="9">
        <f>SUM(D122:D128)</f>
        <v>640909.89999999991</v>
      </c>
      <c r="E121" s="10">
        <f>SUM(E122:E128)</f>
        <v>631041</v>
      </c>
      <c r="F121" s="11">
        <f t="shared" si="8"/>
        <v>98.460173575100043</v>
      </c>
      <c r="G121" s="11">
        <f t="shared" si="7"/>
        <v>-9868.8999999999069</v>
      </c>
    </row>
    <row r="122" spans="1:7" x14ac:dyDescent="0.2">
      <c r="A122" s="85"/>
      <c r="B122" s="88"/>
      <c r="C122" s="5" t="s">
        <v>2</v>
      </c>
      <c r="D122" s="9">
        <v>503470.1</v>
      </c>
      <c r="E122" s="10">
        <f>'Субсидия реабилитация'!F3</f>
        <v>495813.7</v>
      </c>
      <c r="F122" s="11">
        <f t="shared" si="8"/>
        <v>98.47927414160246</v>
      </c>
      <c r="G122" s="11">
        <f t="shared" si="7"/>
        <v>-7656.3999999999651</v>
      </c>
    </row>
    <row r="123" spans="1:7" ht="25.5" x14ac:dyDescent="0.2">
      <c r="A123" s="85"/>
      <c r="B123" s="88"/>
      <c r="C123" s="5" t="s">
        <v>61</v>
      </c>
      <c r="D123" s="9">
        <v>137439.79999999999</v>
      </c>
      <c r="E123" s="10">
        <f>'Субсидия реабилитация'!H3</f>
        <v>135227.29999999999</v>
      </c>
      <c r="F123" s="11">
        <f t="shared" si="8"/>
        <v>98.390204293079591</v>
      </c>
      <c r="G123" s="11">
        <f t="shared" si="7"/>
        <v>-2212.5</v>
      </c>
    </row>
    <row r="124" spans="1:7" ht="25.5" x14ac:dyDescent="0.2">
      <c r="A124" s="85"/>
      <c r="B124" s="88"/>
      <c r="C124" s="5" t="s">
        <v>11</v>
      </c>
      <c r="D124" s="9">
        <v>0</v>
      </c>
      <c r="E124" s="10">
        <v>0</v>
      </c>
      <c r="F124" s="11"/>
      <c r="G124" s="11">
        <f t="shared" si="7"/>
        <v>0</v>
      </c>
    </row>
    <row r="125" spans="1:7" ht="25.5" x14ac:dyDescent="0.2">
      <c r="A125" s="85"/>
      <c r="B125" s="88"/>
      <c r="C125" s="5" t="s">
        <v>7</v>
      </c>
      <c r="D125" s="9">
        <v>0</v>
      </c>
      <c r="E125" s="10">
        <v>0</v>
      </c>
      <c r="F125" s="11"/>
      <c r="G125" s="11">
        <f t="shared" si="7"/>
        <v>0</v>
      </c>
    </row>
    <row r="126" spans="1:7" x14ac:dyDescent="0.2">
      <c r="A126" s="85"/>
      <c r="B126" s="88"/>
      <c r="C126" s="5" t="s">
        <v>3</v>
      </c>
      <c r="D126" s="9">
        <v>0</v>
      </c>
      <c r="E126" s="10">
        <v>0</v>
      </c>
      <c r="F126" s="11"/>
      <c r="G126" s="11">
        <f t="shared" si="7"/>
        <v>0</v>
      </c>
    </row>
    <row r="127" spans="1:7" ht="25.5" x14ac:dyDescent="0.2">
      <c r="A127" s="85"/>
      <c r="B127" s="88"/>
      <c r="C127" s="5" t="s">
        <v>14</v>
      </c>
      <c r="D127" s="9">
        <v>0</v>
      </c>
      <c r="E127" s="10">
        <v>0</v>
      </c>
      <c r="F127" s="11"/>
      <c r="G127" s="11">
        <f t="shared" si="7"/>
        <v>0</v>
      </c>
    </row>
    <row r="128" spans="1:7" ht="25.5" x14ac:dyDescent="0.2">
      <c r="A128" s="86"/>
      <c r="B128" s="89"/>
      <c r="C128" s="5" t="s">
        <v>15</v>
      </c>
      <c r="D128" s="9">
        <v>0</v>
      </c>
      <c r="E128" s="10">
        <v>0</v>
      </c>
      <c r="F128" s="11"/>
      <c r="G128" s="11">
        <f t="shared" si="7"/>
        <v>0</v>
      </c>
    </row>
    <row r="129" spans="1:7" x14ac:dyDescent="0.2">
      <c r="A129" s="84" t="s">
        <v>30</v>
      </c>
      <c r="B129" s="87" t="s">
        <v>31</v>
      </c>
      <c r="C129" s="5" t="s">
        <v>6</v>
      </c>
      <c r="D129" s="9">
        <f>D130</f>
        <v>18220454.199999999</v>
      </c>
      <c r="E129" s="10">
        <f>E130</f>
        <v>17905928.699999999</v>
      </c>
      <c r="F129" s="11">
        <f t="shared" si="8"/>
        <v>98.273777939081228</v>
      </c>
      <c r="G129" s="11">
        <f t="shared" si="7"/>
        <v>-314525.5</v>
      </c>
    </row>
    <row r="130" spans="1:7" x14ac:dyDescent="0.2">
      <c r="A130" s="85"/>
      <c r="B130" s="88"/>
      <c r="C130" s="5" t="s">
        <v>2</v>
      </c>
      <c r="D130" s="9">
        <f>D138+D146+D162+D170</f>
        <v>18220454.199999999</v>
      </c>
      <c r="E130" s="10">
        <f>E138+E146+E162+E170</f>
        <v>17905928.699999999</v>
      </c>
      <c r="F130" s="11">
        <f t="shared" si="8"/>
        <v>98.273777939081228</v>
      </c>
      <c r="G130" s="11">
        <f t="shared" si="7"/>
        <v>-314525.5</v>
      </c>
    </row>
    <row r="131" spans="1:7" ht="25.5" x14ac:dyDescent="0.2">
      <c r="A131" s="85"/>
      <c r="B131" s="88"/>
      <c r="C131" s="5" t="s">
        <v>61</v>
      </c>
      <c r="D131" s="9">
        <v>0</v>
      </c>
      <c r="E131" s="10">
        <v>0</v>
      </c>
      <c r="F131" s="11"/>
      <c r="G131" s="11">
        <f t="shared" si="7"/>
        <v>0</v>
      </c>
    </row>
    <row r="132" spans="1:7" ht="25.5" x14ac:dyDescent="0.2">
      <c r="A132" s="85"/>
      <c r="B132" s="88"/>
      <c r="C132" s="5" t="s">
        <v>11</v>
      </c>
      <c r="D132" s="9">
        <v>0</v>
      </c>
      <c r="E132" s="10">
        <v>0</v>
      </c>
      <c r="F132" s="11"/>
      <c r="G132" s="11">
        <f t="shared" si="7"/>
        <v>0</v>
      </c>
    </row>
    <row r="133" spans="1:7" ht="25.5" x14ac:dyDescent="0.2">
      <c r="A133" s="85"/>
      <c r="B133" s="88"/>
      <c r="C133" s="5" t="s">
        <v>7</v>
      </c>
      <c r="D133" s="9">
        <v>0</v>
      </c>
      <c r="E133" s="10">
        <v>0</v>
      </c>
      <c r="F133" s="11"/>
      <c r="G133" s="11">
        <f t="shared" si="7"/>
        <v>0</v>
      </c>
    </row>
    <row r="134" spans="1:7" x14ac:dyDescent="0.2">
      <c r="A134" s="85"/>
      <c r="B134" s="88"/>
      <c r="C134" s="5" t="s">
        <v>3</v>
      </c>
      <c r="D134" s="9">
        <v>0</v>
      </c>
      <c r="E134" s="10">
        <v>0</v>
      </c>
      <c r="F134" s="11"/>
      <c r="G134" s="11">
        <f t="shared" si="7"/>
        <v>0</v>
      </c>
    </row>
    <row r="135" spans="1:7" ht="25.5" x14ac:dyDescent="0.2">
      <c r="A135" s="85"/>
      <c r="B135" s="88"/>
      <c r="C135" s="5" t="s">
        <v>14</v>
      </c>
      <c r="D135" s="9">
        <v>0</v>
      </c>
      <c r="E135" s="10">
        <v>0</v>
      </c>
      <c r="F135" s="11"/>
      <c r="G135" s="11">
        <f t="shared" si="7"/>
        <v>0</v>
      </c>
    </row>
    <row r="136" spans="1:7" ht="25.5" x14ac:dyDescent="0.2">
      <c r="A136" s="86"/>
      <c r="B136" s="89"/>
      <c r="C136" s="5" t="s">
        <v>15</v>
      </c>
      <c r="D136" s="9">
        <v>0</v>
      </c>
      <c r="E136" s="10">
        <v>0</v>
      </c>
      <c r="F136" s="11"/>
      <c r="G136" s="11">
        <f t="shared" si="7"/>
        <v>0</v>
      </c>
    </row>
    <row r="137" spans="1:7" x14ac:dyDescent="0.2">
      <c r="A137" s="84" t="s">
        <v>50</v>
      </c>
      <c r="B137" s="87" t="s">
        <v>51</v>
      </c>
      <c r="C137" s="5" t="s">
        <v>6</v>
      </c>
      <c r="D137" s="9">
        <f>D138</f>
        <v>20854.5</v>
      </c>
      <c r="E137" s="10">
        <f>E138</f>
        <v>15534.7</v>
      </c>
      <c r="F137" s="11">
        <f t="shared" si="8"/>
        <v>74.490877268695016</v>
      </c>
      <c r="G137" s="11">
        <f t="shared" si="7"/>
        <v>-5319.7999999999993</v>
      </c>
    </row>
    <row r="138" spans="1:7" x14ac:dyDescent="0.2">
      <c r="A138" s="95"/>
      <c r="B138" s="95"/>
      <c r="C138" s="5" t="s">
        <v>2</v>
      </c>
      <c r="D138" s="9">
        <v>20854.5</v>
      </c>
      <c r="E138" s="10">
        <v>15534.7</v>
      </c>
      <c r="F138" s="11">
        <f t="shared" si="8"/>
        <v>74.490877268695016</v>
      </c>
      <c r="G138" s="11">
        <f t="shared" si="7"/>
        <v>-5319.7999999999993</v>
      </c>
    </row>
    <row r="139" spans="1:7" ht="25.5" x14ac:dyDescent="0.2">
      <c r="A139" s="95"/>
      <c r="B139" s="95"/>
      <c r="C139" s="5" t="s">
        <v>61</v>
      </c>
      <c r="D139" s="9">
        <v>0</v>
      </c>
      <c r="E139" s="10">
        <v>0</v>
      </c>
      <c r="F139" s="11"/>
      <c r="G139" s="11">
        <f t="shared" si="7"/>
        <v>0</v>
      </c>
    </row>
    <row r="140" spans="1:7" ht="25.5" x14ac:dyDescent="0.2">
      <c r="A140" s="95"/>
      <c r="B140" s="95"/>
      <c r="C140" s="5" t="s">
        <v>11</v>
      </c>
      <c r="D140" s="9">
        <v>0</v>
      </c>
      <c r="E140" s="10">
        <v>0</v>
      </c>
      <c r="F140" s="11"/>
      <c r="G140" s="11">
        <f t="shared" si="7"/>
        <v>0</v>
      </c>
    </row>
    <row r="141" spans="1:7" ht="25.5" x14ac:dyDescent="0.2">
      <c r="A141" s="95"/>
      <c r="B141" s="95"/>
      <c r="C141" s="5" t="s">
        <v>7</v>
      </c>
      <c r="D141" s="9">
        <v>0</v>
      </c>
      <c r="E141" s="10">
        <v>0</v>
      </c>
      <c r="F141" s="11"/>
      <c r="G141" s="11">
        <f t="shared" si="7"/>
        <v>0</v>
      </c>
    </row>
    <row r="142" spans="1:7" x14ac:dyDescent="0.2">
      <c r="A142" s="95"/>
      <c r="B142" s="95"/>
      <c r="C142" s="5" t="s">
        <v>3</v>
      </c>
      <c r="D142" s="9">
        <v>0</v>
      </c>
      <c r="E142" s="10">
        <v>0</v>
      </c>
      <c r="F142" s="11"/>
      <c r="G142" s="11">
        <f t="shared" si="7"/>
        <v>0</v>
      </c>
    </row>
    <row r="143" spans="1:7" ht="25.5" x14ac:dyDescent="0.2">
      <c r="A143" s="95"/>
      <c r="B143" s="95"/>
      <c r="C143" s="5" t="s">
        <v>14</v>
      </c>
      <c r="D143" s="9">
        <v>0</v>
      </c>
      <c r="E143" s="10">
        <v>0</v>
      </c>
      <c r="F143" s="11"/>
      <c r="G143" s="11">
        <f t="shared" si="7"/>
        <v>0</v>
      </c>
    </row>
    <row r="144" spans="1:7" ht="25.5" x14ac:dyDescent="0.2">
      <c r="A144" s="96"/>
      <c r="B144" s="96"/>
      <c r="C144" s="5" t="s">
        <v>15</v>
      </c>
      <c r="D144" s="9">
        <v>0</v>
      </c>
      <c r="E144" s="10">
        <v>0</v>
      </c>
      <c r="F144" s="11"/>
      <c r="G144" s="11">
        <f t="shared" ref="G144:G176" si="9">E144-D144</f>
        <v>0</v>
      </c>
    </row>
    <row r="145" spans="1:7" x14ac:dyDescent="0.2">
      <c r="A145" s="84" t="s">
        <v>52</v>
      </c>
      <c r="B145" s="87" t="s">
        <v>53</v>
      </c>
      <c r="C145" s="5" t="s">
        <v>6</v>
      </c>
      <c r="D145" s="9">
        <f>D146</f>
        <v>86970.8</v>
      </c>
      <c r="E145" s="10">
        <f>E146</f>
        <v>86970.8</v>
      </c>
      <c r="F145" s="11">
        <f t="shared" si="8"/>
        <v>100</v>
      </c>
      <c r="G145" s="11">
        <f t="shared" si="9"/>
        <v>0</v>
      </c>
    </row>
    <row r="146" spans="1:7" x14ac:dyDescent="0.2">
      <c r="A146" s="95"/>
      <c r="B146" s="95"/>
      <c r="C146" s="5" t="s">
        <v>2</v>
      </c>
      <c r="D146" s="9">
        <v>86970.8</v>
      </c>
      <c r="E146" s="10">
        <v>86970.8</v>
      </c>
      <c r="F146" s="11">
        <f t="shared" si="8"/>
        <v>100</v>
      </c>
      <c r="G146" s="11">
        <f t="shared" si="9"/>
        <v>0</v>
      </c>
    </row>
    <row r="147" spans="1:7" ht="25.5" x14ac:dyDescent="0.2">
      <c r="A147" s="95"/>
      <c r="B147" s="95"/>
      <c r="C147" s="5" t="s">
        <v>61</v>
      </c>
      <c r="D147" s="9">
        <v>0</v>
      </c>
      <c r="E147" s="10">
        <v>0</v>
      </c>
      <c r="F147" s="11"/>
      <c r="G147" s="11">
        <f t="shared" si="9"/>
        <v>0</v>
      </c>
    </row>
    <row r="148" spans="1:7" ht="25.5" x14ac:dyDescent="0.2">
      <c r="A148" s="95"/>
      <c r="B148" s="95"/>
      <c r="C148" s="5" t="s">
        <v>11</v>
      </c>
      <c r="D148" s="9">
        <v>0</v>
      </c>
      <c r="E148" s="10">
        <v>0</v>
      </c>
      <c r="F148" s="11"/>
      <c r="G148" s="11">
        <f t="shared" si="9"/>
        <v>0</v>
      </c>
    </row>
    <row r="149" spans="1:7" ht="25.5" x14ac:dyDescent="0.2">
      <c r="A149" s="95"/>
      <c r="B149" s="95"/>
      <c r="C149" s="5" t="s">
        <v>7</v>
      </c>
      <c r="D149" s="9">
        <v>0</v>
      </c>
      <c r="E149" s="10">
        <v>0</v>
      </c>
      <c r="F149" s="11"/>
      <c r="G149" s="11">
        <f t="shared" si="9"/>
        <v>0</v>
      </c>
    </row>
    <row r="150" spans="1:7" x14ac:dyDescent="0.2">
      <c r="A150" s="95"/>
      <c r="B150" s="95"/>
      <c r="C150" s="5" t="s">
        <v>3</v>
      </c>
      <c r="D150" s="9">
        <v>0</v>
      </c>
      <c r="E150" s="10">
        <v>0</v>
      </c>
      <c r="F150" s="11"/>
      <c r="G150" s="11">
        <f t="shared" si="9"/>
        <v>0</v>
      </c>
    </row>
    <row r="151" spans="1:7" ht="25.5" x14ac:dyDescent="0.2">
      <c r="A151" s="95"/>
      <c r="B151" s="95"/>
      <c r="C151" s="5" t="s">
        <v>14</v>
      </c>
      <c r="D151" s="9">
        <v>0</v>
      </c>
      <c r="E151" s="10">
        <v>0</v>
      </c>
      <c r="F151" s="11"/>
      <c r="G151" s="11">
        <f t="shared" si="9"/>
        <v>0</v>
      </c>
    </row>
    <row r="152" spans="1:7" ht="25.5" x14ac:dyDescent="0.2">
      <c r="A152" s="96"/>
      <c r="B152" s="96"/>
      <c r="C152" s="5" t="s">
        <v>15</v>
      </c>
      <c r="D152" s="9">
        <v>0</v>
      </c>
      <c r="E152" s="10">
        <v>0</v>
      </c>
      <c r="F152" s="11"/>
      <c r="G152" s="11">
        <f t="shared" si="9"/>
        <v>0</v>
      </c>
    </row>
    <row r="153" spans="1:7" x14ac:dyDescent="0.2">
      <c r="A153" s="84" t="s">
        <v>54</v>
      </c>
      <c r="B153" s="87" t="s">
        <v>55</v>
      </c>
      <c r="C153" s="5" t="s">
        <v>6</v>
      </c>
      <c r="D153" s="9">
        <v>0</v>
      </c>
      <c r="E153" s="10">
        <v>0</v>
      </c>
      <c r="F153" s="11"/>
      <c r="G153" s="11">
        <f t="shared" si="9"/>
        <v>0</v>
      </c>
    </row>
    <row r="154" spans="1:7" x14ac:dyDescent="0.2">
      <c r="A154" s="95"/>
      <c r="B154" s="95"/>
      <c r="C154" s="5" t="s">
        <v>2</v>
      </c>
      <c r="D154" s="9">
        <v>0</v>
      </c>
      <c r="E154" s="10">
        <v>0</v>
      </c>
      <c r="F154" s="11"/>
      <c r="G154" s="11">
        <f t="shared" si="9"/>
        <v>0</v>
      </c>
    </row>
    <row r="155" spans="1:7" ht="25.5" x14ac:dyDescent="0.2">
      <c r="A155" s="95"/>
      <c r="B155" s="95"/>
      <c r="C155" s="5" t="s">
        <v>61</v>
      </c>
      <c r="D155" s="9">
        <v>0</v>
      </c>
      <c r="E155" s="10">
        <v>0</v>
      </c>
      <c r="F155" s="11"/>
      <c r="G155" s="11">
        <f t="shared" si="9"/>
        <v>0</v>
      </c>
    </row>
    <row r="156" spans="1:7" ht="25.5" x14ac:dyDescent="0.2">
      <c r="A156" s="95"/>
      <c r="B156" s="95"/>
      <c r="C156" s="5" t="s">
        <v>11</v>
      </c>
      <c r="D156" s="9">
        <v>0</v>
      </c>
      <c r="E156" s="10">
        <v>0</v>
      </c>
      <c r="F156" s="11"/>
      <c r="G156" s="11">
        <f t="shared" si="9"/>
        <v>0</v>
      </c>
    </row>
    <row r="157" spans="1:7" ht="25.5" x14ac:dyDescent="0.2">
      <c r="A157" s="95"/>
      <c r="B157" s="95"/>
      <c r="C157" s="5" t="s">
        <v>7</v>
      </c>
      <c r="D157" s="9">
        <v>0</v>
      </c>
      <c r="E157" s="10">
        <v>0</v>
      </c>
      <c r="F157" s="11"/>
      <c r="G157" s="11">
        <f t="shared" si="9"/>
        <v>0</v>
      </c>
    </row>
    <row r="158" spans="1:7" x14ac:dyDescent="0.2">
      <c r="A158" s="95"/>
      <c r="B158" s="95"/>
      <c r="C158" s="5" t="s">
        <v>3</v>
      </c>
      <c r="D158" s="9">
        <v>0</v>
      </c>
      <c r="E158" s="10">
        <v>0</v>
      </c>
      <c r="F158" s="11"/>
      <c r="G158" s="11">
        <f t="shared" si="9"/>
        <v>0</v>
      </c>
    </row>
    <row r="159" spans="1:7" ht="25.5" x14ac:dyDescent="0.2">
      <c r="A159" s="95"/>
      <c r="B159" s="95"/>
      <c r="C159" s="5" t="s">
        <v>14</v>
      </c>
      <c r="D159" s="9">
        <v>0</v>
      </c>
      <c r="E159" s="10">
        <v>0</v>
      </c>
      <c r="F159" s="11"/>
      <c r="G159" s="11">
        <f t="shared" si="9"/>
        <v>0</v>
      </c>
    </row>
    <row r="160" spans="1:7" ht="25.5" x14ac:dyDescent="0.2">
      <c r="A160" s="96"/>
      <c r="B160" s="96"/>
      <c r="C160" s="5" t="s">
        <v>15</v>
      </c>
      <c r="D160" s="9">
        <v>0</v>
      </c>
      <c r="E160" s="10">
        <v>0</v>
      </c>
      <c r="F160" s="11"/>
      <c r="G160" s="11">
        <f t="shared" si="9"/>
        <v>0</v>
      </c>
    </row>
    <row r="161" spans="1:7" x14ac:dyDescent="0.2">
      <c r="A161" s="84" t="s">
        <v>56</v>
      </c>
      <c r="B161" s="87" t="s">
        <v>57</v>
      </c>
      <c r="C161" s="5" t="s">
        <v>6</v>
      </c>
      <c r="D161" s="9">
        <f>D162</f>
        <v>18112628.899999999</v>
      </c>
      <c r="E161" s="10">
        <f>E162</f>
        <v>17803423.199999999</v>
      </c>
      <c r="F161" s="11">
        <f t="shared" ref="F161:F162" si="10">E161/D161*100</f>
        <v>98.292872328433788</v>
      </c>
      <c r="G161" s="11">
        <f t="shared" si="9"/>
        <v>-309205.69999999925</v>
      </c>
    </row>
    <row r="162" spans="1:7" x14ac:dyDescent="0.2">
      <c r="A162" s="95"/>
      <c r="B162" s="95"/>
      <c r="C162" s="5" t="s">
        <v>2</v>
      </c>
      <c r="D162" s="9">
        <v>18112628.899999999</v>
      </c>
      <c r="E162" s="10">
        <v>17803423.199999999</v>
      </c>
      <c r="F162" s="11">
        <f t="shared" si="10"/>
        <v>98.292872328433788</v>
      </c>
      <c r="G162" s="11">
        <f t="shared" si="9"/>
        <v>-309205.69999999925</v>
      </c>
    </row>
    <row r="163" spans="1:7" ht="25.5" x14ac:dyDescent="0.2">
      <c r="A163" s="95"/>
      <c r="B163" s="95"/>
      <c r="C163" s="5" t="s">
        <v>61</v>
      </c>
      <c r="D163" s="9">
        <v>0</v>
      </c>
      <c r="E163" s="10">
        <v>0</v>
      </c>
      <c r="F163" s="11"/>
      <c r="G163" s="11">
        <f t="shared" si="9"/>
        <v>0</v>
      </c>
    </row>
    <row r="164" spans="1:7" ht="25.5" x14ac:dyDescent="0.2">
      <c r="A164" s="95"/>
      <c r="B164" s="95"/>
      <c r="C164" s="5" t="s">
        <v>11</v>
      </c>
      <c r="D164" s="9">
        <v>0</v>
      </c>
      <c r="E164" s="10">
        <v>0</v>
      </c>
      <c r="F164" s="11"/>
      <c r="G164" s="11">
        <f t="shared" si="9"/>
        <v>0</v>
      </c>
    </row>
    <row r="165" spans="1:7" ht="25.5" x14ac:dyDescent="0.2">
      <c r="A165" s="95"/>
      <c r="B165" s="95"/>
      <c r="C165" s="5" t="s">
        <v>7</v>
      </c>
      <c r="D165" s="9">
        <v>0</v>
      </c>
      <c r="E165" s="10">
        <v>0</v>
      </c>
      <c r="F165" s="11"/>
      <c r="G165" s="11">
        <f t="shared" si="9"/>
        <v>0</v>
      </c>
    </row>
    <row r="166" spans="1:7" x14ac:dyDescent="0.2">
      <c r="A166" s="95"/>
      <c r="B166" s="95"/>
      <c r="C166" s="5" t="s">
        <v>3</v>
      </c>
      <c r="D166" s="9">
        <v>0</v>
      </c>
      <c r="E166" s="10">
        <v>0</v>
      </c>
      <c r="F166" s="11"/>
      <c r="G166" s="11">
        <f t="shared" si="9"/>
        <v>0</v>
      </c>
    </row>
    <row r="167" spans="1:7" ht="25.5" x14ac:dyDescent="0.2">
      <c r="A167" s="95"/>
      <c r="B167" s="95"/>
      <c r="C167" s="5" t="s">
        <v>14</v>
      </c>
      <c r="D167" s="9">
        <v>0</v>
      </c>
      <c r="E167" s="10">
        <v>0</v>
      </c>
      <c r="F167" s="11"/>
      <c r="G167" s="11">
        <f t="shared" si="9"/>
        <v>0</v>
      </c>
    </row>
    <row r="168" spans="1:7" ht="25.5" x14ac:dyDescent="0.2">
      <c r="A168" s="96"/>
      <c r="B168" s="96"/>
      <c r="C168" s="5" t="s">
        <v>15</v>
      </c>
      <c r="D168" s="9">
        <v>0</v>
      </c>
      <c r="E168" s="10">
        <v>0</v>
      </c>
      <c r="F168" s="11"/>
      <c r="G168" s="11">
        <f t="shared" si="9"/>
        <v>0</v>
      </c>
    </row>
    <row r="169" spans="1:7" x14ac:dyDescent="0.2">
      <c r="A169" s="84" t="s">
        <v>58</v>
      </c>
      <c r="B169" s="87" t="s">
        <v>59</v>
      </c>
      <c r="C169" s="5" t="s">
        <v>6</v>
      </c>
      <c r="D169" s="9">
        <f>D170</f>
        <v>0</v>
      </c>
      <c r="E169" s="10">
        <f>E170</f>
        <v>0</v>
      </c>
      <c r="F169" s="11"/>
      <c r="G169" s="11">
        <f t="shared" si="9"/>
        <v>0</v>
      </c>
    </row>
    <row r="170" spans="1:7" x14ac:dyDescent="0.2">
      <c r="A170" s="95"/>
      <c r="B170" s="95"/>
      <c r="C170" s="5" t="s">
        <v>2</v>
      </c>
      <c r="D170" s="9">
        <v>0</v>
      </c>
      <c r="E170" s="10">
        <v>0</v>
      </c>
      <c r="F170" s="11"/>
      <c r="G170" s="11">
        <f t="shared" si="9"/>
        <v>0</v>
      </c>
    </row>
    <row r="171" spans="1:7" ht="25.5" x14ac:dyDescent="0.2">
      <c r="A171" s="95"/>
      <c r="B171" s="95"/>
      <c r="C171" s="5" t="s">
        <v>61</v>
      </c>
      <c r="D171" s="9">
        <v>0</v>
      </c>
      <c r="E171" s="10">
        <v>0</v>
      </c>
      <c r="F171" s="11"/>
      <c r="G171" s="11">
        <f t="shared" si="9"/>
        <v>0</v>
      </c>
    </row>
    <row r="172" spans="1:7" ht="25.5" x14ac:dyDescent="0.2">
      <c r="A172" s="95"/>
      <c r="B172" s="95"/>
      <c r="C172" s="5" t="s">
        <v>11</v>
      </c>
      <c r="D172" s="9">
        <v>0</v>
      </c>
      <c r="E172" s="10">
        <v>0</v>
      </c>
      <c r="F172" s="11"/>
      <c r="G172" s="11">
        <f t="shared" si="9"/>
        <v>0</v>
      </c>
    </row>
    <row r="173" spans="1:7" ht="25.5" x14ac:dyDescent="0.2">
      <c r="A173" s="95"/>
      <c r="B173" s="95"/>
      <c r="C173" s="5" t="s">
        <v>7</v>
      </c>
      <c r="D173" s="9">
        <v>0</v>
      </c>
      <c r="E173" s="10">
        <v>0</v>
      </c>
      <c r="F173" s="11"/>
      <c r="G173" s="11">
        <f t="shared" si="9"/>
        <v>0</v>
      </c>
    </row>
    <row r="174" spans="1:7" x14ac:dyDescent="0.2">
      <c r="A174" s="95"/>
      <c r="B174" s="95"/>
      <c r="C174" s="5" t="s">
        <v>3</v>
      </c>
      <c r="D174" s="9">
        <v>0</v>
      </c>
      <c r="E174" s="10">
        <v>0</v>
      </c>
      <c r="F174" s="11"/>
      <c r="G174" s="11">
        <f t="shared" si="9"/>
        <v>0</v>
      </c>
    </row>
    <row r="175" spans="1:7" ht="25.5" x14ac:dyDescent="0.2">
      <c r="A175" s="95"/>
      <c r="B175" s="95"/>
      <c r="C175" s="5" t="s">
        <v>14</v>
      </c>
      <c r="D175" s="9">
        <v>0</v>
      </c>
      <c r="E175" s="10">
        <v>0</v>
      </c>
      <c r="F175" s="11"/>
      <c r="G175" s="11">
        <f t="shared" si="9"/>
        <v>0</v>
      </c>
    </row>
    <row r="176" spans="1:7" ht="25.5" x14ac:dyDescent="0.2">
      <c r="A176" s="96"/>
      <c r="B176" s="96"/>
      <c r="C176" s="5" t="s">
        <v>15</v>
      </c>
      <c r="D176" s="9">
        <v>0</v>
      </c>
      <c r="E176" s="10">
        <v>0</v>
      </c>
      <c r="F176" s="11"/>
      <c r="G176" s="11">
        <f t="shared" si="9"/>
        <v>0</v>
      </c>
    </row>
    <row r="177" spans="1:5" ht="20.25" customHeight="1" x14ac:dyDescent="0.2">
      <c r="A177" s="90" t="s">
        <v>225</v>
      </c>
      <c r="B177" s="90"/>
      <c r="C177" s="90"/>
      <c r="D177" s="90"/>
      <c r="E177" s="90"/>
    </row>
    <row r="178" spans="1:5" ht="13.5" customHeight="1" x14ac:dyDescent="0.2">
      <c r="A178" s="91"/>
      <c r="B178" s="91"/>
      <c r="C178" s="91"/>
      <c r="D178" s="91"/>
      <c r="E178" s="91"/>
    </row>
    <row r="179" spans="1:5" ht="21.75" customHeight="1" x14ac:dyDescent="0.2">
      <c r="A179" s="91"/>
      <c r="B179" s="91"/>
      <c r="C179" s="91"/>
      <c r="D179" s="91"/>
      <c r="E179" s="91"/>
    </row>
  </sheetData>
  <mergeCells count="44">
    <mergeCell ref="B169:B176"/>
    <mergeCell ref="A169:A176"/>
    <mergeCell ref="A137:A144"/>
    <mergeCell ref="B137:B144"/>
    <mergeCell ref="A145:A152"/>
    <mergeCell ref="B145:B152"/>
    <mergeCell ref="A153:A160"/>
    <mergeCell ref="B153:B160"/>
    <mergeCell ref="A161:A168"/>
    <mergeCell ref="B161:B168"/>
    <mergeCell ref="B81:B88"/>
    <mergeCell ref="A81:A88"/>
    <mergeCell ref="B113:B120"/>
    <mergeCell ref="A113:A120"/>
    <mergeCell ref="A97:A104"/>
    <mergeCell ref="B97:B104"/>
    <mergeCell ref="A105:A112"/>
    <mergeCell ref="B105:B112"/>
    <mergeCell ref="B24:B31"/>
    <mergeCell ref="B40:B47"/>
    <mergeCell ref="A40:A47"/>
    <mergeCell ref="B7:B14"/>
    <mergeCell ref="A64:A71"/>
    <mergeCell ref="B64:B71"/>
    <mergeCell ref="A48:A55"/>
    <mergeCell ref="B48:B55"/>
    <mergeCell ref="A56:A63"/>
    <mergeCell ref="B56:B63"/>
    <mergeCell ref="A72:A80"/>
    <mergeCell ref="B72:B80"/>
    <mergeCell ref="A177:E179"/>
    <mergeCell ref="A3:E3"/>
    <mergeCell ref="A15:A23"/>
    <mergeCell ref="A89:A96"/>
    <mergeCell ref="B89:B96"/>
    <mergeCell ref="A121:A128"/>
    <mergeCell ref="B121:B128"/>
    <mergeCell ref="B15:B23"/>
    <mergeCell ref="A32:A39"/>
    <mergeCell ref="B32:B39"/>
    <mergeCell ref="A7:A14"/>
    <mergeCell ref="A129:A136"/>
    <mergeCell ref="B129:B136"/>
    <mergeCell ref="A24:A31"/>
  </mergeCells>
  <pageMargins left="0.39370078740157483" right="0.39370078740157483" top="0.78740157480314965" bottom="0.39370078740157483" header="0.19685039370078741" footer="0.19685039370078741"/>
  <pageSetup paperSize="9" scale="76" fitToHeight="0" orientation="landscape" r:id="rId1"/>
  <headerFooter differentFirst="1">
    <oddHeader>&amp;C&amp;P</oddHeader>
  </headerFooter>
  <rowBreaks count="3" manualBreakCount="3">
    <brk id="27" max="4" man="1"/>
    <brk id="82" max="4" man="1"/>
    <brk id="1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9"/>
  <sheetViews>
    <sheetView workbookViewId="0">
      <pane ySplit="1" topLeftCell="A2" activePane="bottomLeft" state="frozen"/>
      <selection pane="bottomLeft" activeCell="D26" sqref="D26"/>
    </sheetView>
  </sheetViews>
  <sheetFormatPr defaultRowHeight="12.75" x14ac:dyDescent="0.2"/>
  <cols>
    <col min="1" max="1" width="9" customWidth="1"/>
    <col min="2" max="2" width="21.85546875" customWidth="1"/>
    <col min="3" max="3" width="15.85546875" style="13" customWidth="1"/>
    <col min="4" max="4" width="13.140625" customWidth="1"/>
    <col min="5" max="5" width="14.42578125" customWidth="1"/>
    <col min="6" max="7" width="15.85546875" customWidth="1"/>
    <col min="8" max="8" width="14.85546875" customWidth="1"/>
    <col min="11" max="11" width="17.85546875" hidden="1" customWidth="1"/>
    <col min="12" max="12" width="15.28515625" hidden="1" customWidth="1"/>
    <col min="13" max="13" width="0" hidden="1" customWidth="1"/>
    <col min="14" max="14" width="13.28515625" hidden="1" customWidth="1"/>
    <col min="15" max="16" width="0" hidden="1" customWidth="1"/>
  </cols>
  <sheetData>
    <row r="1" spans="1:16" ht="60" x14ac:dyDescent="0.2">
      <c r="A1" s="39" t="s">
        <v>161</v>
      </c>
      <c r="B1" s="36" t="s">
        <v>160</v>
      </c>
      <c r="C1" s="38" t="s">
        <v>159</v>
      </c>
      <c r="D1" s="37" t="s">
        <v>156</v>
      </c>
      <c r="E1" s="37" t="s">
        <v>158</v>
      </c>
      <c r="F1" s="36" t="s">
        <v>157</v>
      </c>
      <c r="G1" s="37" t="s">
        <v>156</v>
      </c>
      <c r="H1" s="36" t="s">
        <v>155</v>
      </c>
      <c r="K1" s="35" t="s">
        <v>154</v>
      </c>
      <c r="L1" s="35" t="s">
        <v>153</v>
      </c>
      <c r="M1" s="35" t="s">
        <v>152</v>
      </c>
      <c r="N1" s="35" t="s">
        <v>151</v>
      </c>
      <c r="O1" s="35" t="s">
        <v>150</v>
      </c>
      <c r="P1" s="35" t="s">
        <v>149</v>
      </c>
    </row>
    <row r="2" spans="1:16" ht="15" x14ac:dyDescent="0.2">
      <c r="A2" s="34"/>
      <c r="B2" s="33" t="s">
        <v>148</v>
      </c>
      <c r="C2" s="32">
        <f t="shared" ref="C2:H2" si="0">SUM(C3:C85)</f>
        <v>694948.50000000058</v>
      </c>
      <c r="D2" s="32">
        <f t="shared" si="0"/>
        <v>888954.8</v>
      </c>
      <c r="E2" s="32">
        <f t="shared" si="0"/>
        <v>194006.3</v>
      </c>
      <c r="F2" s="32">
        <f t="shared" si="0"/>
        <v>690620.10000000044</v>
      </c>
      <c r="G2" s="32">
        <f t="shared" si="0"/>
        <v>889859.00000000012</v>
      </c>
      <c r="H2" s="32">
        <f t="shared" si="0"/>
        <v>199238.90000000002</v>
      </c>
      <c r="J2" s="21">
        <f>C2-F2</f>
        <v>4328.4000000001397</v>
      </c>
      <c r="K2" s="32">
        <f>SUM(K3:K81)</f>
        <v>5219.6999999999989</v>
      </c>
      <c r="L2" s="32">
        <f>SUM(L3:L81)</f>
        <v>-4326.9000000000051</v>
      </c>
    </row>
    <row r="3" spans="1:16" ht="15.75" x14ac:dyDescent="0.25">
      <c r="A3" s="20">
        <v>1</v>
      </c>
      <c r="B3" s="19" t="s">
        <v>147</v>
      </c>
      <c r="C3" s="18">
        <v>5320.6</v>
      </c>
      <c r="D3" s="18">
        <v>7737.7</v>
      </c>
      <c r="E3" s="18">
        <f t="shared" ref="E3:E34" si="1">D3-C3</f>
        <v>2417.0999999999995</v>
      </c>
      <c r="F3" s="30">
        <v>5320.6</v>
      </c>
      <c r="G3" s="30">
        <v>7737.7</v>
      </c>
      <c r="H3" s="16">
        <f t="shared" ref="H3:H34" si="2">G3-F3</f>
        <v>2417.0999999999995</v>
      </c>
      <c r="I3" s="15">
        <f t="shared" ref="I3:I34" si="3">F3-C3</f>
        <v>0</v>
      </c>
      <c r="K3" s="23">
        <f t="shared" ref="K3:K34" si="4">H3-E3</f>
        <v>0</v>
      </c>
      <c r="L3" s="15">
        <f t="shared" ref="L3:L34" si="5">F3-C3</f>
        <v>0</v>
      </c>
      <c r="N3">
        <v>86</v>
      </c>
      <c r="O3">
        <f t="shared" ref="O3:O42" si="6">K3*(100-N3)/N3</f>
        <v>0</v>
      </c>
      <c r="P3" s="21"/>
    </row>
    <row r="4" spans="1:16" ht="15.75" x14ac:dyDescent="0.25">
      <c r="A4" s="20">
        <v>2</v>
      </c>
      <c r="B4" s="19" t="s">
        <v>146</v>
      </c>
      <c r="C4" s="18">
        <v>1347.3</v>
      </c>
      <c r="D4" s="18">
        <v>1437.3</v>
      </c>
      <c r="E4" s="18">
        <f t="shared" si="1"/>
        <v>90</v>
      </c>
      <c r="F4" s="30">
        <v>1347.3</v>
      </c>
      <c r="G4" s="30">
        <v>1437.3</v>
      </c>
      <c r="H4" s="16">
        <f t="shared" si="2"/>
        <v>90</v>
      </c>
      <c r="I4" s="15">
        <f t="shared" si="3"/>
        <v>0</v>
      </c>
      <c r="K4" s="23">
        <f t="shared" si="4"/>
        <v>0</v>
      </c>
      <c r="L4" s="15">
        <f t="shared" si="5"/>
        <v>0</v>
      </c>
      <c r="N4">
        <v>95</v>
      </c>
      <c r="O4">
        <f t="shared" si="6"/>
        <v>0</v>
      </c>
      <c r="P4" s="21"/>
    </row>
    <row r="5" spans="1:16" ht="30" x14ac:dyDescent="0.25">
      <c r="A5" s="20">
        <v>3</v>
      </c>
      <c r="B5" s="19" t="s">
        <v>145</v>
      </c>
      <c r="C5" s="18">
        <v>15699.7</v>
      </c>
      <c r="D5" s="18">
        <v>17840.599999999999</v>
      </c>
      <c r="E5" s="18">
        <f t="shared" si="1"/>
        <v>2140.8999999999978</v>
      </c>
      <c r="F5" s="30">
        <v>15699.7</v>
      </c>
      <c r="G5" s="30">
        <v>17840.599999999999</v>
      </c>
      <c r="H5" s="16">
        <f t="shared" si="2"/>
        <v>2140.8999999999978</v>
      </c>
      <c r="I5" s="15">
        <f t="shared" si="3"/>
        <v>0</v>
      </c>
      <c r="K5" s="22">
        <f t="shared" si="4"/>
        <v>0</v>
      </c>
      <c r="L5" s="15">
        <f t="shared" si="5"/>
        <v>0</v>
      </c>
      <c r="N5">
        <v>83</v>
      </c>
      <c r="O5">
        <f t="shared" si="6"/>
        <v>0</v>
      </c>
      <c r="P5" s="24">
        <f>ABS(K5)-ABS(O5)</f>
        <v>0</v>
      </c>
    </row>
    <row r="6" spans="1:16" ht="15.75" x14ac:dyDescent="0.25">
      <c r="A6" s="20">
        <v>4</v>
      </c>
      <c r="B6" s="19" t="s">
        <v>144</v>
      </c>
      <c r="C6" s="18">
        <v>21057.599999999999</v>
      </c>
      <c r="D6" s="18">
        <v>30268.6</v>
      </c>
      <c r="E6" s="18">
        <f t="shared" si="1"/>
        <v>9211</v>
      </c>
      <c r="F6" s="30">
        <v>21057.599999999999</v>
      </c>
      <c r="G6" s="30">
        <v>30268.6</v>
      </c>
      <c r="H6" s="16">
        <f t="shared" si="2"/>
        <v>9211</v>
      </c>
      <c r="I6" s="15">
        <f t="shared" si="3"/>
        <v>0</v>
      </c>
      <c r="K6" s="23">
        <f t="shared" si="4"/>
        <v>0</v>
      </c>
      <c r="L6" s="15">
        <f t="shared" si="5"/>
        <v>0</v>
      </c>
      <c r="N6">
        <v>93</v>
      </c>
      <c r="O6">
        <f t="shared" si="6"/>
        <v>0</v>
      </c>
      <c r="P6" s="21"/>
    </row>
    <row r="7" spans="1:16" ht="15.75" x14ac:dyDescent="0.25">
      <c r="A7" s="20">
        <v>5</v>
      </c>
      <c r="B7" s="19" t="s">
        <v>143</v>
      </c>
      <c r="C7" s="18">
        <v>64175.9</v>
      </c>
      <c r="D7" s="18">
        <v>67553.600000000006</v>
      </c>
      <c r="E7" s="18">
        <f t="shared" si="1"/>
        <v>3377.7000000000044</v>
      </c>
      <c r="F7" s="30">
        <v>64152.6</v>
      </c>
      <c r="G7" s="30">
        <v>67529.100000000006</v>
      </c>
      <c r="H7" s="16">
        <f t="shared" si="2"/>
        <v>3376.5000000000073</v>
      </c>
      <c r="I7" s="15">
        <f t="shared" si="3"/>
        <v>-23.30000000000291</v>
      </c>
      <c r="K7" s="23">
        <f t="shared" si="4"/>
        <v>-1.1999999999970896</v>
      </c>
      <c r="L7" s="15">
        <f t="shared" si="5"/>
        <v>-23.30000000000291</v>
      </c>
      <c r="N7">
        <v>95</v>
      </c>
      <c r="O7">
        <f t="shared" si="6"/>
        <v>-6.3157894736688924E-2</v>
      </c>
      <c r="P7" s="21"/>
    </row>
    <row r="8" spans="1:16" ht="30" x14ac:dyDescent="0.25">
      <c r="A8" s="20">
        <v>6</v>
      </c>
      <c r="B8" s="19" t="s">
        <v>142</v>
      </c>
      <c r="C8" s="18">
        <v>19657.099999999999</v>
      </c>
      <c r="D8" s="18">
        <v>20691.7</v>
      </c>
      <c r="E8" s="18">
        <f t="shared" si="1"/>
        <v>1034.6000000000022</v>
      </c>
      <c r="F8" s="30">
        <v>19657.099999999999</v>
      </c>
      <c r="G8" s="30">
        <v>20691.7</v>
      </c>
      <c r="H8" s="16">
        <f t="shared" si="2"/>
        <v>1034.6000000000022</v>
      </c>
      <c r="I8" s="15">
        <f t="shared" si="3"/>
        <v>0</v>
      </c>
      <c r="K8" s="23">
        <f t="shared" si="4"/>
        <v>0</v>
      </c>
      <c r="L8" s="15">
        <f t="shared" si="5"/>
        <v>0</v>
      </c>
      <c r="N8">
        <v>95</v>
      </c>
      <c r="O8">
        <f t="shared" si="6"/>
        <v>0</v>
      </c>
      <c r="P8" s="25"/>
    </row>
    <row r="9" spans="1:16" ht="45" x14ac:dyDescent="0.25">
      <c r="A9" s="29">
        <v>7</v>
      </c>
      <c r="B9" s="19" t="s">
        <v>141</v>
      </c>
      <c r="C9" s="28">
        <v>10091.6</v>
      </c>
      <c r="D9" s="28">
        <v>12940.6</v>
      </c>
      <c r="E9" s="28">
        <f t="shared" si="1"/>
        <v>2849</v>
      </c>
      <c r="F9" s="31">
        <v>10091.6</v>
      </c>
      <c r="G9" s="31">
        <v>12940.6</v>
      </c>
      <c r="H9" s="26">
        <f t="shared" si="2"/>
        <v>2849</v>
      </c>
      <c r="I9" s="15">
        <f t="shared" si="3"/>
        <v>0</v>
      </c>
      <c r="K9" s="22">
        <f t="shared" si="4"/>
        <v>0</v>
      </c>
      <c r="L9" s="15">
        <f t="shared" si="5"/>
        <v>0</v>
      </c>
      <c r="N9">
        <v>92</v>
      </c>
      <c r="O9">
        <f t="shared" si="6"/>
        <v>0</v>
      </c>
      <c r="P9" s="25"/>
    </row>
    <row r="10" spans="1:16" ht="15.75" x14ac:dyDescent="0.25">
      <c r="A10" s="20">
        <v>8</v>
      </c>
      <c r="B10" s="19" t="s">
        <v>140</v>
      </c>
      <c r="C10" s="18">
        <v>2196</v>
      </c>
      <c r="D10" s="18">
        <v>2514</v>
      </c>
      <c r="E10" s="18">
        <f t="shared" si="1"/>
        <v>318</v>
      </c>
      <c r="F10" s="30">
        <v>2196</v>
      </c>
      <c r="G10" s="30">
        <v>2514</v>
      </c>
      <c r="H10" s="16">
        <f t="shared" si="2"/>
        <v>318</v>
      </c>
      <c r="I10" s="15">
        <f t="shared" si="3"/>
        <v>0</v>
      </c>
      <c r="K10" s="23">
        <f t="shared" si="4"/>
        <v>0</v>
      </c>
      <c r="L10" s="15">
        <f t="shared" si="5"/>
        <v>0</v>
      </c>
      <c r="N10">
        <v>94</v>
      </c>
      <c r="O10">
        <f t="shared" si="6"/>
        <v>0</v>
      </c>
      <c r="P10" s="21"/>
    </row>
    <row r="11" spans="1:16" ht="45" x14ac:dyDescent="0.25">
      <c r="A11" s="29">
        <v>9</v>
      </c>
      <c r="B11" s="19" t="s">
        <v>139</v>
      </c>
      <c r="C11" s="28">
        <v>4908.1000000000004</v>
      </c>
      <c r="D11" s="28">
        <v>5257.2</v>
      </c>
      <c r="E11" s="28">
        <f t="shared" si="1"/>
        <v>349.09999999999945</v>
      </c>
      <c r="F11" s="31">
        <v>4908.1000000000004</v>
      </c>
      <c r="G11" s="31">
        <v>5257.2</v>
      </c>
      <c r="H11" s="26">
        <f t="shared" si="2"/>
        <v>349.09999999999945</v>
      </c>
      <c r="I11" s="15">
        <f t="shared" si="3"/>
        <v>0</v>
      </c>
      <c r="K11" s="22">
        <f t="shared" si="4"/>
        <v>0</v>
      </c>
      <c r="L11" s="15">
        <f t="shared" si="5"/>
        <v>0</v>
      </c>
      <c r="N11">
        <v>95</v>
      </c>
      <c r="O11">
        <f t="shared" si="6"/>
        <v>0</v>
      </c>
      <c r="P11" s="24">
        <f>ABS(K11)-ABS(O11)</f>
        <v>0</v>
      </c>
    </row>
    <row r="12" spans="1:16" ht="15.75" x14ac:dyDescent="0.25">
      <c r="A12" s="29">
        <v>10</v>
      </c>
      <c r="B12" s="19" t="s">
        <v>138</v>
      </c>
      <c r="C12" s="28">
        <v>2441</v>
      </c>
      <c r="D12" s="28">
        <v>2596.8000000000002</v>
      </c>
      <c r="E12" s="28">
        <f t="shared" si="1"/>
        <v>155.80000000000018</v>
      </c>
      <c r="F12" s="31">
        <v>2440.9</v>
      </c>
      <c r="G12" s="31">
        <v>2596.9</v>
      </c>
      <c r="H12" s="26">
        <f t="shared" si="2"/>
        <v>156</v>
      </c>
      <c r="I12" s="15">
        <f t="shared" si="3"/>
        <v>-9.9999999999909051E-2</v>
      </c>
      <c r="K12" s="22">
        <f t="shared" si="4"/>
        <v>0.1999999999998181</v>
      </c>
      <c r="L12" s="15">
        <f t="shared" si="5"/>
        <v>-9.9999999999909051E-2</v>
      </c>
      <c r="N12">
        <v>93</v>
      </c>
      <c r="O12">
        <f t="shared" si="6"/>
        <v>1.5053763440846524E-2</v>
      </c>
      <c r="P12" s="24">
        <f>ABS(K12)-ABS(O12)</f>
        <v>0.18494623655897158</v>
      </c>
    </row>
    <row r="13" spans="1:16" ht="15.75" x14ac:dyDescent="0.25">
      <c r="A13" s="20">
        <v>11</v>
      </c>
      <c r="B13" s="19" t="s">
        <v>137</v>
      </c>
      <c r="C13" s="18">
        <v>2704.9</v>
      </c>
      <c r="D13" s="18">
        <v>3917.6</v>
      </c>
      <c r="E13" s="18">
        <f t="shared" si="1"/>
        <v>1212.6999999999998</v>
      </c>
      <c r="F13" s="30">
        <v>2704.9</v>
      </c>
      <c r="G13" s="30">
        <v>3917.6</v>
      </c>
      <c r="H13" s="16">
        <f t="shared" si="2"/>
        <v>1212.6999999999998</v>
      </c>
      <c r="I13" s="15">
        <f t="shared" si="3"/>
        <v>0</v>
      </c>
      <c r="K13" s="22">
        <f t="shared" si="4"/>
        <v>0</v>
      </c>
      <c r="L13" s="15">
        <f t="shared" si="5"/>
        <v>0</v>
      </c>
      <c r="N13">
        <v>49</v>
      </c>
      <c r="O13">
        <f t="shared" si="6"/>
        <v>0</v>
      </c>
      <c r="P13" s="21"/>
    </row>
    <row r="14" spans="1:16" ht="15.75" x14ac:dyDescent="0.25">
      <c r="A14" s="20">
        <v>12</v>
      </c>
      <c r="B14" s="19" t="s">
        <v>136</v>
      </c>
      <c r="C14" s="18">
        <v>6798.9</v>
      </c>
      <c r="D14" s="28">
        <v>7192.6</v>
      </c>
      <c r="E14" s="18">
        <f t="shared" si="1"/>
        <v>393.70000000000073</v>
      </c>
      <c r="F14" s="30">
        <v>6798.9</v>
      </c>
      <c r="G14" s="30">
        <v>7192.6</v>
      </c>
      <c r="H14" s="16">
        <f t="shared" si="2"/>
        <v>393.70000000000073</v>
      </c>
      <c r="I14" s="15">
        <f t="shared" si="3"/>
        <v>0</v>
      </c>
      <c r="K14" s="22">
        <f t="shared" si="4"/>
        <v>0</v>
      </c>
      <c r="L14" s="15">
        <f t="shared" si="5"/>
        <v>0</v>
      </c>
      <c r="N14">
        <v>100</v>
      </c>
      <c r="O14">
        <f t="shared" si="6"/>
        <v>0</v>
      </c>
      <c r="P14" s="25"/>
    </row>
    <row r="15" spans="1:16" ht="15.75" x14ac:dyDescent="0.25">
      <c r="A15" s="20">
        <v>13</v>
      </c>
      <c r="B15" s="19" t="s">
        <v>135</v>
      </c>
      <c r="C15" s="18">
        <v>2699.5</v>
      </c>
      <c r="D15" s="18">
        <v>2989.1</v>
      </c>
      <c r="E15" s="18">
        <f t="shared" si="1"/>
        <v>289.59999999999991</v>
      </c>
      <c r="F15" s="30">
        <v>2699.5</v>
      </c>
      <c r="G15" s="30">
        <v>2989.1</v>
      </c>
      <c r="H15" s="16">
        <f t="shared" si="2"/>
        <v>289.59999999999991</v>
      </c>
      <c r="I15" s="15">
        <f t="shared" si="3"/>
        <v>0</v>
      </c>
      <c r="K15" s="23">
        <f t="shared" si="4"/>
        <v>0</v>
      </c>
      <c r="L15" s="15">
        <f t="shared" si="5"/>
        <v>0</v>
      </c>
      <c r="N15">
        <v>90</v>
      </c>
      <c r="O15">
        <f t="shared" si="6"/>
        <v>0</v>
      </c>
      <c r="P15" s="21"/>
    </row>
    <row r="16" spans="1:16" ht="15.75" x14ac:dyDescent="0.25">
      <c r="A16" s="20">
        <v>14</v>
      </c>
      <c r="B16" s="19" t="s">
        <v>134</v>
      </c>
      <c r="C16" s="18">
        <v>2446.8000000000002</v>
      </c>
      <c r="D16" s="18">
        <v>3216</v>
      </c>
      <c r="E16" s="18">
        <f t="shared" si="1"/>
        <v>769.19999999999982</v>
      </c>
      <c r="F16" s="30">
        <v>2446.8000000000002</v>
      </c>
      <c r="G16" s="30">
        <v>3216</v>
      </c>
      <c r="H16" s="16">
        <f t="shared" si="2"/>
        <v>769.19999999999982</v>
      </c>
      <c r="I16" s="15">
        <f t="shared" si="3"/>
        <v>0</v>
      </c>
      <c r="K16" s="23">
        <f t="shared" si="4"/>
        <v>0</v>
      </c>
      <c r="L16" s="15">
        <f t="shared" si="5"/>
        <v>0</v>
      </c>
      <c r="N16">
        <v>68</v>
      </c>
      <c r="O16">
        <f t="shared" si="6"/>
        <v>0</v>
      </c>
      <c r="P16" s="21"/>
    </row>
    <row r="17" spans="1:16" ht="30" x14ac:dyDescent="0.25">
      <c r="A17" s="20">
        <v>15</v>
      </c>
      <c r="B17" s="19" t="s">
        <v>133</v>
      </c>
      <c r="C17" s="18">
        <v>15005.9</v>
      </c>
      <c r="D17" s="18">
        <v>19702.400000000001</v>
      </c>
      <c r="E17" s="18">
        <f t="shared" si="1"/>
        <v>4696.5000000000018</v>
      </c>
      <c r="F17" s="17">
        <v>15005.9</v>
      </c>
      <c r="G17" s="17">
        <v>19702.400000000001</v>
      </c>
      <c r="H17" s="16">
        <f t="shared" si="2"/>
        <v>4696.5000000000018</v>
      </c>
      <c r="I17" s="15">
        <f t="shared" si="3"/>
        <v>0</v>
      </c>
      <c r="K17" s="22">
        <f t="shared" si="4"/>
        <v>0</v>
      </c>
      <c r="L17" s="15">
        <f t="shared" si="5"/>
        <v>0</v>
      </c>
      <c r="N17">
        <v>89</v>
      </c>
      <c r="O17">
        <f t="shared" si="6"/>
        <v>0</v>
      </c>
      <c r="P17" s="24">
        <f>ABS(K17)-ABS(O17)</f>
        <v>0</v>
      </c>
    </row>
    <row r="18" spans="1:16" ht="30" x14ac:dyDescent="0.25">
      <c r="A18" s="20">
        <v>16</v>
      </c>
      <c r="B18" s="19" t="s">
        <v>132</v>
      </c>
      <c r="C18" s="18">
        <v>5017.2</v>
      </c>
      <c r="D18" s="18">
        <v>5569</v>
      </c>
      <c r="E18" s="18">
        <f t="shared" si="1"/>
        <v>551.80000000000018</v>
      </c>
      <c r="F18" s="17">
        <v>5017.2</v>
      </c>
      <c r="G18" s="17">
        <v>5569</v>
      </c>
      <c r="H18" s="16">
        <f t="shared" si="2"/>
        <v>551.80000000000018</v>
      </c>
      <c r="I18" s="15">
        <f t="shared" si="3"/>
        <v>0</v>
      </c>
      <c r="K18" s="22">
        <f t="shared" si="4"/>
        <v>0</v>
      </c>
      <c r="L18" s="15">
        <f t="shared" si="5"/>
        <v>0</v>
      </c>
      <c r="N18">
        <v>92</v>
      </c>
      <c r="O18">
        <f t="shared" si="6"/>
        <v>0</v>
      </c>
      <c r="P18" s="25"/>
    </row>
    <row r="19" spans="1:16" ht="30" x14ac:dyDescent="0.25">
      <c r="A19" s="20">
        <v>17</v>
      </c>
      <c r="B19" s="19" t="s">
        <v>131</v>
      </c>
      <c r="C19" s="18">
        <v>12142.4</v>
      </c>
      <c r="D19" s="18">
        <v>21494</v>
      </c>
      <c r="E19" s="18">
        <f t="shared" si="1"/>
        <v>9351.6</v>
      </c>
      <c r="F19" s="17">
        <v>11948.4</v>
      </c>
      <c r="G19" s="17">
        <v>21148.6</v>
      </c>
      <c r="H19" s="16">
        <f t="shared" si="2"/>
        <v>9200.1999999999989</v>
      </c>
      <c r="I19" s="15">
        <f t="shared" si="3"/>
        <v>-194</v>
      </c>
      <c r="K19" s="22">
        <f t="shared" si="4"/>
        <v>-151.40000000000146</v>
      </c>
      <c r="L19" s="15">
        <f t="shared" si="5"/>
        <v>-194</v>
      </c>
      <c r="N19">
        <v>37</v>
      </c>
      <c r="O19">
        <f t="shared" si="6"/>
        <v>-257.78918918919169</v>
      </c>
      <c r="P19" s="21"/>
    </row>
    <row r="20" spans="1:16" ht="15.75" x14ac:dyDescent="0.25">
      <c r="A20" s="29">
        <v>18</v>
      </c>
      <c r="B20" s="19" t="s">
        <v>130</v>
      </c>
      <c r="C20" s="28">
        <v>2531</v>
      </c>
      <c r="D20" s="28">
        <v>2664.2</v>
      </c>
      <c r="E20" s="28">
        <f t="shared" si="1"/>
        <v>133.19999999999982</v>
      </c>
      <c r="F20" s="27">
        <v>2531</v>
      </c>
      <c r="G20" s="27">
        <v>2664.2</v>
      </c>
      <c r="H20" s="26">
        <f t="shared" si="2"/>
        <v>133.19999999999982</v>
      </c>
      <c r="I20" s="15">
        <f t="shared" si="3"/>
        <v>0</v>
      </c>
      <c r="K20" s="22">
        <f t="shared" si="4"/>
        <v>0</v>
      </c>
      <c r="L20" s="15">
        <f t="shared" si="5"/>
        <v>0</v>
      </c>
      <c r="N20">
        <v>95</v>
      </c>
      <c r="O20">
        <f t="shared" si="6"/>
        <v>0</v>
      </c>
      <c r="P20" s="24">
        <f>ABS(K20)-ABS(O20)</f>
        <v>0</v>
      </c>
    </row>
    <row r="21" spans="1:16" ht="30" x14ac:dyDescent="0.25">
      <c r="A21" s="20">
        <v>19</v>
      </c>
      <c r="B21" s="19" t="s">
        <v>129</v>
      </c>
      <c r="C21" s="18">
        <v>9134.2000000000007</v>
      </c>
      <c r="D21" s="18">
        <v>12967.5</v>
      </c>
      <c r="E21" s="18">
        <f t="shared" si="1"/>
        <v>3833.2999999999993</v>
      </c>
      <c r="F21" s="17">
        <v>9134.2000000000007</v>
      </c>
      <c r="G21" s="17">
        <v>12967.5</v>
      </c>
      <c r="H21" s="16">
        <f t="shared" si="2"/>
        <v>3833.2999999999993</v>
      </c>
      <c r="I21" s="15">
        <f t="shared" si="3"/>
        <v>0</v>
      </c>
      <c r="K21" s="23">
        <f t="shared" si="4"/>
        <v>0</v>
      </c>
      <c r="L21" s="15">
        <f t="shared" si="5"/>
        <v>0</v>
      </c>
      <c r="N21">
        <v>69</v>
      </c>
      <c r="O21">
        <f t="shared" si="6"/>
        <v>0</v>
      </c>
      <c r="P21" s="21"/>
    </row>
    <row r="22" spans="1:16" ht="15.75" x14ac:dyDescent="0.25">
      <c r="A22" s="20">
        <v>20</v>
      </c>
      <c r="B22" s="19" t="s">
        <v>128</v>
      </c>
      <c r="C22" s="18">
        <v>5863.3</v>
      </c>
      <c r="D22" s="18">
        <v>8193.7999999999993</v>
      </c>
      <c r="E22" s="18">
        <f t="shared" si="1"/>
        <v>2330.4999999999991</v>
      </c>
      <c r="F22" s="17">
        <v>5863.3</v>
      </c>
      <c r="G22" s="17">
        <v>8193.7999999999993</v>
      </c>
      <c r="H22" s="16">
        <f t="shared" si="2"/>
        <v>2330.4999999999991</v>
      </c>
      <c r="I22" s="15">
        <f t="shared" si="3"/>
        <v>0</v>
      </c>
      <c r="K22" s="23">
        <f t="shared" si="4"/>
        <v>0</v>
      </c>
      <c r="L22" s="15">
        <f t="shared" si="5"/>
        <v>0</v>
      </c>
      <c r="N22">
        <v>87</v>
      </c>
      <c r="O22">
        <f t="shared" si="6"/>
        <v>0</v>
      </c>
      <c r="P22" s="21"/>
    </row>
    <row r="23" spans="1:16" ht="30" x14ac:dyDescent="0.25">
      <c r="A23" s="20">
        <v>21</v>
      </c>
      <c r="B23" s="19" t="s">
        <v>127</v>
      </c>
      <c r="C23" s="18">
        <v>92484.9</v>
      </c>
      <c r="D23" s="18">
        <v>99167.7</v>
      </c>
      <c r="E23" s="18">
        <f t="shared" si="1"/>
        <v>6682.8000000000029</v>
      </c>
      <c r="F23" s="17">
        <v>92484.9</v>
      </c>
      <c r="G23" s="17">
        <v>99167.7</v>
      </c>
      <c r="H23" s="16">
        <f t="shared" si="2"/>
        <v>6682.8000000000029</v>
      </c>
      <c r="I23" s="15">
        <f t="shared" si="3"/>
        <v>0</v>
      </c>
      <c r="K23" s="23">
        <f t="shared" si="4"/>
        <v>0</v>
      </c>
      <c r="L23" s="15">
        <f t="shared" si="5"/>
        <v>0</v>
      </c>
      <c r="N23">
        <v>95</v>
      </c>
      <c r="O23">
        <f t="shared" si="6"/>
        <v>0</v>
      </c>
      <c r="P23" s="25"/>
    </row>
    <row r="24" spans="1:16" ht="30" x14ac:dyDescent="0.25">
      <c r="A24" s="20">
        <v>22</v>
      </c>
      <c r="B24" s="19" t="s">
        <v>126</v>
      </c>
      <c r="C24" s="18">
        <v>6795.4</v>
      </c>
      <c r="D24" s="18">
        <v>8307.4</v>
      </c>
      <c r="E24" s="18">
        <f t="shared" si="1"/>
        <v>1512</v>
      </c>
      <c r="F24" s="17">
        <v>6795.4</v>
      </c>
      <c r="G24" s="17">
        <v>8307.4</v>
      </c>
      <c r="H24" s="16">
        <f t="shared" si="2"/>
        <v>1512</v>
      </c>
      <c r="I24" s="15">
        <f t="shared" si="3"/>
        <v>0</v>
      </c>
      <c r="K24" s="22">
        <f t="shared" si="4"/>
        <v>0</v>
      </c>
      <c r="L24" s="15">
        <f t="shared" si="5"/>
        <v>0</v>
      </c>
      <c r="N24">
        <v>93</v>
      </c>
      <c r="O24">
        <f t="shared" si="6"/>
        <v>0</v>
      </c>
      <c r="P24" s="24">
        <f>ABS(K24)-ABS(O24)</f>
        <v>0</v>
      </c>
    </row>
    <row r="25" spans="1:16" ht="15.75" x14ac:dyDescent="0.25">
      <c r="A25" s="29">
        <v>23</v>
      </c>
      <c r="B25" s="19" t="s">
        <v>125</v>
      </c>
      <c r="C25" s="28">
        <v>10566.8</v>
      </c>
      <c r="D25" s="28">
        <v>11362.2</v>
      </c>
      <c r="E25" s="28">
        <f t="shared" si="1"/>
        <v>795.40000000000146</v>
      </c>
      <c r="F25" s="27">
        <v>10566.8</v>
      </c>
      <c r="G25" s="27">
        <v>11362.2</v>
      </c>
      <c r="H25" s="26">
        <f t="shared" si="2"/>
        <v>795.40000000000146</v>
      </c>
      <c r="I25" s="15">
        <f t="shared" si="3"/>
        <v>0</v>
      </c>
      <c r="K25" s="22">
        <f t="shared" si="4"/>
        <v>0</v>
      </c>
      <c r="L25" s="15">
        <f t="shared" si="5"/>
        <v>0</v>
      </c>
      <c r="N25">
        <v>91</v>
      </c>
      <c r="O25">
        <f t="shared" si="6"/>
        <v>0</v>
      </c>
      <c r="P25" s="24">
        <f>ABS(K25)-ABS(O25)</f>
        <v>0</v>
      </c>
    </row>
    <row r="26" spans="1:16" ht="15.75" x14ac:dyDescent="0.25">
      <c r="A26" s="20">
        <v>24</v>
      </c>
      <c r="B26" s="19" t="s">
        <v>124</v>
      </c>
      <c r="C26" s="18">
        <v>5128.2</v>
      </c>
      <c r="D26" s="18">
        <v>5455.5</v>
      </c>
      <c r="E26" s="18">
        <f t="shared" si="1"/>
        <v>327.30000000000018</v>
      </c>
      <c r="F26" s="17">
        <v>5128.1000000000004</v>
      </c>
      <c r="G26" s="17">
        <v>5455.4</v>
      </c>
      <c r="H26" s="16">
        <f t="shared" si="2"/>
        <v>327.29999999999927</v>
      </c>
      <c r="I26" s="15">
        <f t="shared" si="3"/>
        <v>-9.9999999999454303E-2</v>
      </c>
      <c r="K26" s="23">
        <f t="shared" si="4"/>
        <v>-9.0949470177292824E-13</v>
      </c>
      <c r="L26" s="15">
        <f t="shared" si="5"/>
        <v>-9.9999999999454303E-2</v>
      </c>
      <c r="N26">
        <v>93</v>
      </c>
      <c r="O26">
        <f t="shared" si="6"/>
        <v>-6.8456590456026859E-14</v>
      </c>
      <c r="P26" s="21"/>
    </row>
    <row r="27" spans="1:16" ht="15.75" x14ac:dyDescent="0.25">
      <c r="A27" s="20">
        <v>25</v>
      </c>
      <c r="B27" s="19" t="s">
        <v>123</v>
      </c>
      <c r="C27" s="18">
        <v>5871.4</v>
      </c>
      <c r="D27" s="18">
        <v>8358.6</v>
      </c>
      <c r="E27" s="18">
        <f t="shared" si="1"/>
        <v>2487.2000000000007</v>
      </c>
      <c r="F27" s="17">
        <v>5871.4</v>
      </c>
      <c r="G27" s="17">
        <v>8358.6</v>
      </c>
      <c r="H27" s="16">
        <f t="shared" si="2"/>
        <v>2487.2000000000007</v>
      </c>
      <c r="I27" s="15">
        <f t="shared" si="3"/>
        <v>0</v>
      </c>
      <c r="K27" s="22">
        <f t="shared" si="4"/>
        <v>0</v>
      </c>
      <c r="L27" s="15">
        <f t="shared" si="5"/>
        <v>0</v>
      </c>
      <c r="N27">
        <v>95</v>
      </c>
      <c r="O27">
        <f t="shared" si="6"/>
        <v>0</v>
      </c>
      <c r="P27" s="24">
        <f>ABS(K27)-ABS(O27)</f>
        <v>0</v>
      </c>
    </row>
    <row r="28" spans="1:16" ht="15.75" x14ac:dyDescent="0.25">
      <c r="A28" s="20">
        <v>26</v>
      </c>
      <c r="B28" s="19" t="s">
        <v>122</v>
      </c>
      <c r="C28" s="18">
        <v>24938.3</v>
      </c>
      <c r="D28" s="18">
        <v>34849.599999999999</v>
      </c>
      <c r="E28" s="18">
        <f t="shared" si="1"/>
        <v>9911.2999999999993</v>
      </c>
      <c r="F28" s="17">
        <v>24938.3</v>
      </c>
      <c r="G28" s="17">
        <v>34849.599999999999</v>
      </c>
      <c r="H28" s="16">
        <f t="shared" si="2"/>
        <v>9911.2999999999993</v>
      </c>
      <c r="I28" s="15">
        <f t="shared" si="3"/>
        <v>0</v>
      </c>
      <c r="K28" s="22">
        <f t="shared" si="4"/>
        <v>0</v>
      </c>
      <c r="L28" s="15">
        <f t="shared" si="5"/>
        <v>0</v>
      </c>
      <c r="N28">
        <v>61</v>
      </c>
      <c r="O28">
        <f t="shared" si="6"/>
        <v>0</v>
      </c>
      <c r="P28" s="24">
        <f>ABS(K28)-ABS(O28)</f>
        <v>0</v>
      </c>
    </row>
    <row r="29" spans="1:16" ht="15.75" x14ac:dyDescent="0.25">
      <c r="A29" s="20">
        <v>27</v>
      </c>
      <c r="B29" s="19" t="s">
        <v>121</v>
      </c>
      <c r="C29" s="18">
        <v>13032.8</v>
      </c>
      <c r="D29" s="18">
        <v>18447.3</v>
      </c>
      <c r="E29" s="18">
        <f t="shared" si="1"/>
        <v>5414.5</v>
      </c>
      <c r="F29" s="17">
        <v>13032.8</v>
      </c>
      <c r="G29" s="17">
        <v>18447.400000000001</v>
      </c>
      <c r="H29" s="16">
        <f t="shared" si="2"/>
        <v>5414.6000000000022</v>
      </c>
      <c r="I29" s="15">
        <f t="shared" si="3"/>
        <v>0</v>
      </c>
      <c r="K29" s="22">
        <f t="shared" si="4"/>
        <v>0.10000000000218279</v>
      </c>
      <c r="L29" s="15">
        <f t="shared" si="5"/>
        <v>0</v>
      </c>
      <c r="N29">
        <v>59</v>
      </c>
      <c r="O29">
        <f t="shared" si="6"/>
        <v>6.949152542524567E-2</v>
      </c>
      <c r="P29" s="24">
        <f>ABS(K29)-ABS(O29)</f>
        <v>3.0508474576937117E-2</v>
      </c>
    </row>
    <row r="30" spans="1:16" ht="15.75" x14ac:dyDescent="0.25">
      <c r="A30" s="20">
        <v>28</v>
      </c>
      <c r="B30" s="19" t="s">
        <v>120</v>
      </c>
      <c r="C30" s="18">
        <v>9316.4</v>
      </c>
      <c r="D30" s="18">
        <v>13423.3</v>
      </c>
      <c r="E30" s="18">
        <f t="shared" si="1"/>
        <v>4106.8999999999996</v>
      </c>
      <c r="F30" s="17">
        <v>9316.4</v>
      </c>
      <c r="G30" s="17">
        <v>13423.3</v>
      </c>
      <c r="H30" s="16">
        <f t="shared" si="2"/>
        <v>4106.8999999999996</v>
      </c>
      <c r="I30" s="15">
        <f t="shared" si="3"/>
        <v>0</v>
      </c>
      <c r="K30" s="23">
        <f t="shared" si="4"/>
        <v>0</v>
      </c>
      <c r="L30" s="15">
        <f t="shared" si="5"/>
        <v>0</v>
      </c>
      <c r="N30">
        <v>56</v>
      </c>
      <c r="O30">
        <f t="shared" si="6"/>
        <v>0</v>
      </c>
      <c r="P30" s="25"/>
    </row>
    <row r="31" spans="1:16" ht="15.75" x14ac:dyDescent="0.25">
      <c r="A31" s="20">
        <v>29</v>
      </c>
      <c r="B31" s="19" t="s">
        <v>119</v>
      </c>
      <c r="C31" s="18">
        <v>9866.7000000000007</v>
      </c>
      <c r="D31" s="18">
        <v>12549</v>
      </c>
      <c r="E31" s="18">
        <f t="shared" si="1"/>
        <v>2682.2999999999993</v>
      </c>
      <c r="F31" s="17">
        <v>9865.2999999999993</v>
      </c>
      <c r="G31" s="17">
        <v>12547.4</v>
      </c>
      <c r="H31" s="16">
        <f t="shared" si="2"/>
        <v>2682.1000000000004</v>
      </c>
      <c r="I31" s="15">
        <f t="shared" si="3"/>
        <v>-1.4000000000014552</v>
      </c>
      <c r="K31" s="22">
        <f t="shared" si="4"/>
        <v>-0.19999999999890861</v>
      </c>
      <c r="L31" s="15">
        <f t="shared" si="5"/>
        <v>-1.4000000000014552</v>
      </c>
      <c r="N31">
        <v>83</v>
      </c>
      <c r="O31">
        <f t="shared" si="6"/>
        <v>-4.0963855421463212E-2</v>
      </c>
      <c r="P31" s="24">
        <f>ABS(K31)-ABS(O31)</f>
        <v>0.15903614457744539</v>
      </c>
    </row>
    <row r="32" spans="1:16" ht="15.75" x14ac:dyDescent="0.25">
      <c r="A32" s="20">
        <v>30</v>
      </c>
      <c r="B32" s="19" t="s">
        <v>118</v>
      </c>
      <c r="C32" s="18">
        <v>15172.2</v>
      </c>
      <c r="D32" s="18">
        <v>16185.1</v>
      </c>
      <c r="E32" s="18">
        <f t="shared" si="1"/>
        <v>1012.8999999999996</v>
      </c>
      <c r="F32" s="17">
        <v>15172.2</v>
      </c>
      <c r="G32" s="17">
        <v>16385.099999999999</v>
      </c>
      <c r="H32" s="16">
        <f t="shared" si="2"/>
        <v>1212.8999999999978</v>
      </c>
      <c r="I32" s="15">
        <f t="shared" si="3"/>
        <v>0</v>
      </c>
      <c r="K32" s="23">
        <f t="shared" si="4"/>
        <v>199.99999999999818</v>
      </c>
      <c r="L32" s="15">
        <f t="shared" si="5"/>
        <v>0</v>
      </c>
      <c r="N32">
        <v>94</v>
      </c>
      <c r="O32">
        <f t="shared" si="6"/>
        <v>12.765957446808395</v>
      </c>
      <c r="P32" s="21"/>
    </row>
    <row r="33" spans="1:16" ht="15.75" x14ac:dyDescent="0.25">
      <c r="A33" s="20">
        <v>31</v>
      </c>
      <c r="B33" s="19" t="s">
        <v>117</v>
      </c>
      <c r="C33" s="18">
        <v>6109.4</v>
      </c>
      <c r="D33" s="18">
        <v>7288.9</v>
      </c>
      <c r="E33" s="18">
        <f t="shared" si="1"/>
        <v>1179.5</v>
      </c>
      <c r="F33" s="17">
        <v>6109.4</v>
      </c>
      <c r="G33" s="17">
        <v>7288.9</v>
      </c>
      <c r="H33" s="16">
        <f t="shared" si="2"/>
        <v>1179.5</v>
      </c>
      <c r="I33" s="15">
        <f t="shared" si="3"/>
        <v>0</v>
      </c>
      <c r="K33" s="23">
        <f t="shared" si="4"/>
        <v>0</v>
      </c>
      <c r="L33" s="15">
        <f t="shared" si="5"/>
        <v>0</v>
      </c>
      <c r="N33">
        <v>76</v>
      </c>
      <c r="O33">
        <f t="shared" si="6"/>
        <v>0</v>
      </c>
      <c r="P33" s="25"/>
    </row>
    <row r="34" spans="1:16" ht="15.75" x14ac:dyDescent="0.25">
      <c r="A34" s="20">
        <v>32</v>
      </c>
      <c r="B34" s="19" t="s">
        <v>116</v>
      </c>
      <c r="C34" s="18">
        <v>4933.8</v>
      </c>
      <c r="D34" s="18">
        <v>5804.5</v>
      </c>
      <c r="E34" s="18">
        <f t="shared" si="1"/>
        <v>870.69999999999982</v>
      </c>
      <c r="F34" s="17">
        <v>4933.8</v>
      </c>
      <c r="G34" s="17">
        <v>5804.5</v>
      </c>
      <c r="H34" s="16">
        <f t="shared" si="2"/>
        <v>870.69999999999982</v>
      </c>
      <c r="I34" s="15">
        <f t="shared" si="3"/>
        <v>0</v>
      </c>
      <c r="K34" s="23">
        <f t="shared" si="4"/>
        <v>0</v>
      </c>
      <c r="L34" s="15">
        <f t="shared" si="5"/>
        <v>0</v>
      </c>
      <c r="N34">
        <v>77</v>
      </c>
      <c r="O34">
        <f t="shared" si="6"/>
        <v>0</v>
      </c>
      <c r="P34" s="21"/>
    </row>
    <row r="35" spans="1:16" ht="30" x14ac:dyDescent="0.25">
      <c r="A35" s="29">
        <v>33</v>
      </c>
      <c r="B35" s="19" t="s">
        <v>115</v>
      </c>
      <c r="C35" s="28">
        <v>8390.6</v>
      </c>
      <c r="D35" s="28">
        <v>11279.2</v>
      </c>
      <c r="E35" s="28">
        <f t="shared" ref="E35:E66" si="7">D35-C35</f>
        <v>2888.6000000000004</v>
      </c>
      <c r="F35" s="27">
        <v>8390.6</v>
      </c>
      <c r="G35" s="27">
        <v>11279.2</v>
      </c>
      <c r="H35" s="26">
        <f t="shared" ref="H35:H66" si="8">G35-F35</f>
        <v>2888.6000000000004</v>
      </c>
      <c r="I35" s="15">
        <f t="shared" ref="I35:I66" si="9">F35-C35</f>
        <v>0</v>
      </c>
      <c r="K35" s="22">
        <f t="shared" ref="K35:K66" si="10">H35-E35</f>
        <v>0</v>
      </c>
      <c r="L35" s="15">
        <f t="shared" ref="L35:L66" si="11">F35-C35</f>
        <v>0</v>
      </c>
      <c r="N35">
        <v>85</v>
      </c>
      <c r="O35">
        <f t="shared" si="6"/>
        <v>0</v>
      </c>
      <c r="P35" s="24">
        <f>ABS(K35)-ABS(O35)</f>
        <v>0</v>
      </c>
    </row>
    <row r="36" spans="1:16" ht="15.75" x14ac:dyDescent="0.25">
      <c r="A36" s="20">
        <v>34</v>
      </c>
      <c r="B36" s="19" t="s">
        <v>114</v>
      </c>
      <c r="C36" s="18">
        <v>3663.3</v>
      </c>
      <c r="D36" s="18">
        <v>4467.3999999999996</v>
      </c>
      <c r="E36" s="18">
        <f t="shared" si="7"/>
        <v>804.09999999999945</v>
      </c>
      <c r="F36" s="17">
        <v>3343.4</v>
      </c>
      <c r="G36" s="17">
        <v>4077.3</v>
      </c>
      <c r="H36" s="16">
        <f t="shared" si="8"/>
        <v>733.90000000000009</v>
      </c>
      <c r="I36" s="15">
        <f t="shared" si="9"/>
        <v>-319.90000000000009</v>
      </c>
      <c r="K36" s="23">
        <f t="shared" si="10"/>
        <v>-70.199999999999363</v>
      </c>
      <c r="L36" s="15">
        <f t="shared" si="11"/>
        <v>-319.90000000000009</v>
      </c>
      <c r="N36">
        <v>72</v>
      </c>
      <c r="O36">
        <f t="shared" si="6"/>
        <v>-27.299999999999752</v>
      </c>
      <c r="P36" s="21"/>
    </row>
    <row r="37" spans="1:16" ht="15.75" x14ac:dyDescent="0.25">
      <c r="A37" s="20">
        <v>35</v>
      </c>
      <c r="B37" s="19" t="s">
        <v>113</v>
      </c>
      <c r="C37" s="18">
        <v>6265.2</v>
      </c>
      <c r="D37" s="18">
        <v>8701.5</v>
      </c>
      <c r="E37" s="18">
        <f t="shared" si="7"/>
        <v>2436.3000000000002</v>
      </c>
      <c r="F37" s="17">
        <v>6265.2</v>
      </c>
      <c r="G37" s="17">
        <v>8701.9</v>
      </c>
      <c r="H37" s="16">
        <f t="shared" si="8"/>
        <v>2436.6999999999998</v>
      </c>
      <c r="I37" s="15">
        <f t="shared" si="9"/>
        <v>0</v>
      </c>
      <c r="K37" s="22">
        <f t="shared" si="10"/>
        <v>0.3999999999996362</v>
      </c>
      <c r="L37" s="15">
        <f t="shared" si="11"/>
        <v>0</v>
      </c>
      <c r="N37">
        <v>66</v>
      </c>
      <c r="O37">
        <f t="shared" si="6"/>
        <v>0.20606060606041865</v>
      </c>
      <c r="P37" s="25"/>
    </row>
    <row r="38" spans="1:16" ht="15.75" x14ac:dyDescent="0.25">
      <c r="A38" s="20">
        <v>36</v>
      </c>
      <c r="B38" s="19" t="s">
        <v>112</v>
      </c>
      <c r="C38" s="18">
        <v>5789.9</v>
      </c>
      <c r="D38" s="18">
        <v>7145.5</v>
      </c>
      <c r="E38" s="18">
        <f t="shared" si="7"/>
        <v>1355.6000000000004</v>
      </c>
      <c r="F38" s="17">
        <v>5789.9</v>
      </c>
      <c r="G38" s="17">
        <v>7145.5</v>
      </c>
      <c r="H38" s="16">
        <f t="shared" si="8"/>
        <v>1355.6000000000004</v>
      </c>
      <c r="I38" s="15">
        <f t="shared" si="9"/>
        <v>0</v>
      </c>
      <c r="K38" s="22">
        <f t="shared" si="10"/>
        <v>0</v>
      </c>
      <c r="L38" s="15">
        <f t="shared" si="11"/>
        <v>0</v>
      </c>
      <c r="N38">
        <v>89</v>
      </c>
      <c r="O38">
        <f t="shared" si="6"/>
        <v>0</v>
      </c>
      <c r="P38" s="25"/>
    </row>
    <row r="39" spans="1:16" ht="30" x14ac:dyDescent="0.25">
      <c r="A39" s="20">
        <v>37</v>
      </c>
      <c r="B39" s="19" t="s">
        <v>111</v>
      </c>
      <c r="C39" s="18">
        <v>6394.4</v>
      </c>
      <c r="D39" s="18">
        <v>7981.4</v>
      </c>
      <c r="E39" s="18">
        <f t="shared" si="7"/>
        <v>1587</v>
      </c>
      <c r="F39" s="17">
        <v>6394.4</v>
      </c>
      <c r="G39" s="17">
        <v>7981.4</v>
      </c>
      <c r="H39" s="16">
        <f t="shared" si="8"/>
        <v>1587</v>
      </c>
      <c r="I39" s="15">
        <f t="shared" si="9"/>
        <v>0</v>
      </c>
      <c r="K39" s="23">
        <f t="shared" si="10"/>
        <v>0</v>
      </c>
      <c r="L39" s="15">
        <f t="shared" si="11"/>
        <v>0</v>
      </c>
      <c r="N39">
        <v>85</v>
      </c>
      <c r="O39">
        <f t="shared" si="6"/>
        <v>0</v>
      </c>
      <c r="P39" s="21"/>
    </row>
    <row r="40" spans="1:16" ht="30" x14ac:dyDescent="0.25">
      <c r="A40" s="20">
        <v>38</v>
      </c>
      <c r="B40" s="19" t="s">
        <v>110</v>
      </c>
      <c r="C40" s="18">
        <v>8377</v>
      </c>
      <c r="D40" s="18">
        <v>10061.5</v>
      </c>
      <c r="E40" s="18">
        <f t="shared" si="7"/>
        <v>1684.5</v>
      </c>
      <c r="F40" s="17">
        <v>8376.2999999999993</v>
      </c>
      <c r="G40" s="17">
        <v>10060.4</v>
      </c>
      <c r="H40" s="16">
        <f t="shared" si="8"/>
        <v>1684.1000000000004</v>
      </c>
      <c r="I40" s="15">
        <f t="shared" si="9"/>
        <v>-0.7000000000007276</v>
      </c>
      <c r="K40" s="22">
        <f t="shared" si="10"/>
        <v>-0.3999999999996362</v>
      </c>
      <c r="L40" s="15">
        <f t="shared" si="11"/>
        <v>-0.7000000000007276</v>
      </c>
      <c r="N40">
        <v>80</v>
      </c>
      <c r="O40">
        <f t="shared" si="6"/>
        <v>-9.9999999999909051E-2</v>
      </c>
      <c r="P40" s="24">
        <f>ABS(K40)-ABS(O40)</f>
        <v>0.29999999999972715</v>
      </c>
    </row>
    <row r="41" spans="1:16" ht="15.75" x14ac:dyDescent="0.25">
      <c r="A41" s="29">
        <v>39</v>
      </c>
      <c r="B41" s="19" t="s">
        <v>109</v>
      </c>
      <c r="C41" s="28">
        <v>3954.7</v>
      </c>
      <c r="D41" s="28">
        <v>5136</v>
      </c>
      <c r="E41" s="28">
        <f t="shared" si="7"/>
        <v>1181.3000000000002</v>
      </c>
      <c r="F41" s="27">
        <v>3954.7</v>
      </c>
      <c r="G41" s="27">
        <v>5136</v>
      </c>
      <c r="H41" s="26">
        <f t="shared" si="8"/>
        <v>1181.3000000000002</v>
      </c>
      <c r="I41" s="15">
        <f t="shared" si="9"/>
        <v>0</v>
      </c>
      <c r="K41" s="23">
        <f t="shared" si="10"/>
        <v>0</v>
      </c>
      <c r="L41" s="15">
        <f t="shared" si="11"/>
        <v>0</v>
      </c>
      <c r="N41">
        <v>62</v>
      </c>
      <c r="O41">
        <f t="shared" si="6"/>
        <v>0</v>
      </c>
      <c r="P41" s="21"/>
    </row>
    <row r="42" spans="1:16" ht="15.75" x14ac:dyDescent="0.25">
      <c r="A42" s="20">
        <v>40</v>
      </c>
      <c r="B42" s="19" t="s">
        <v>108</v>
      </c>
      <c r="C42" s="18">
        <v>7251</v>
      </c>
      <c r="D42" s="18">
        <v>8818.4</v>
      </c>
      <c r="E42" s="18">
        <f t="shared" si="7"/>
        <v>1567.3999999999996</v>
      </c>
      <c r="F42" s="17">
        <v>7251</v>
      </c>
      <c r="G42" s="17">
        <v>8818.4</v>
      </c>
      <c r="H42" s="16">
        <f t="shared" si="8"/>
        <v>1567.3999999999996</v>
      </c>
      <c r="I42" s="15">
        <f t="shared" si="9"/>
        <v>0</v>
      </c>
      <c r="K42" s="22">
        <f t="shared" si="10"/>
        <v>0</v>
      </c>
      <c r="L42" s="15">
        <f t="shared" si="11"/>
        <v>0</v>
      </c>
      <c r="N42">
        <v>78</v>
      </c>
      <c r="O42">
        <f t="shared" si="6"/>
        <v>0</v>
      </c>
      <c r="P42" s="24">
        <f>ABS(K42)-ABS(O42)</f>
        <v>0</v>
      </c>
    </row>
    <row r="43" spans="1:16" ht="15.75" x14ac:dyDescent="0.25">
      <c r="A43" s="20"/>
      <c r="B43" s="19" t="s">
        <v>107</v>
      </c>
      <c r="C43" s="18">
        <v>3519.9</v>
      </c>
      <c r="D43" s="18">
        <v>3784.8</v>
      </c>
      <c r="E43" s="18">
        <f t="shared" si="7"/>
        <v>264.90000000000009</v>
      </c>
      <c r="F43" s="17">
        <v>3519.9</v>
      </c>
      <c r="G43" s="17">
        <v>3784.8</v>
      </c>
      <c r="H43" s="16">
        <f t="shared" si="8"/>
        <v>264.90000000000009</v>
      </c>
      <c r="I43" s="15">
        <f t="shared" si="9"/>
        <v>0</v>
      </c>
      <c r="K43" s="22">
        <f t="shared" si="10"/>
        <v>0</v>
      </c>
      <c r="L43" s="15">
        <f t="shared" si="11"/>
        <v>0</v>
      </c>
      <c r="P43" s="24"/>
    </row>
    <row r="44" spans="1:16" ht="15.75" x14ac:dyDescent="0.25">
      <c r="A44" s="29">
        <v>41</v>
      </c>
      <c r="B44" s="19" t="s">
        <v>106</v>
      </c>
      <c r="C44" s="28">
        <v>10980.4</v>
      </c>
      <c r="D44" s="28">
        <v>13899.2</v>
      </c>
      <c r="E44" s="28">
        <f t="shared" si="7"/>
        <v>2918.8000000000011</v>
      </c>
      <c r="F44" s="27">
        <v>10980.3</v>
      </c>
      <c r="G44" s="27">
        <v>13899.1</v>
      </c>
      <c r="H44" s="26">
        <f t="shared" si="8"/>
        <v>2918.8000000000011</v>
      </c>
      <c r="I44" s="15">
        <f t="shared" si="9"/>
        <v>-0.1000000000003638</v>
      </c>
      <c r="K44" s="22">
        <f t="shared" si="10"/>
        <v>0</v>
      </c>
      <c r="L44" s="15">
        <f t="shared" si="11"/>
        <v>-0.1000000000003638</v>
      </c>
      <c r="N44">
        <v>63</v>
      </c>
      <c r="O44">
        <f t="shared" ref="O44:O81" si="12">K44*(100-N44)/N44</f>
        <v>0</v>
      </c>
      <c r="P44" s="24">
        <f>ABS(K44)-ABS(O44)</f>
        <v>0</v>
      </c>
    </row>
    <row r="45" spans="1:16" ht="30" x14ac:dyDescent="0.25">
      <c r="A45" s="29">
        <v>42</v>
      </c>
      <c r="B45" s="19" t="s">
        <v>105</v>
      </c>
      <c r="C45" s="28">
        <v>3193.2</v>
      </c>
      <c r="D45" s="28">
        <v>4262</v>
      </c>
      <c r="E45" s="28">
        <f t="shared" si="7"/>
        <v>1068.8000000000002</v>
      </c>
      <c r="F45" s="27">
        <v>3193.2</v>
      </c>
      <c r="G45" s="27">
        <v>4262</v>
      </c>
      <c r="H45" s="26">
        <f t="shared" si="8"/>
        <v>1068.8000000000002</v>
      </c>
      <c r="I45" s="15">
        <f t="shared" si="9"/>
        <v>0</v>
      </c>
      <c r="K45" s="22">
        <f t="shared" si="10"/>
        <v>0</v>
      </c>
      <c r="L45" s="15">
        <f t="shared" si="11"/>
        <v>0</v>
      </c>
      <c r="N45">
        <v>48</v>
      </c>
      <c r="O45">
        <f t="shared" si="12"/>
        <v>0</v>
      </c>
      <c r="P45" s="21"/>
    </row>
    <row r="46" spans="1:16" ht="15.75" x14ac:dyDescent="0.25">
      <c r="A46" s="29">
        <v>43</v>
      </c>
      <c r="B46" s="19" t="s">
        <v>104</v>
      </c>
      <c r="C46" s="28">
        <v>2702.7</v>
      </c>
      <c r="D46" s="28">
        <v>3983.1</v>
      </c>
      <c r="E46" s="28">
        <f t="shared" si="7"/>
        <v>1280.4000000000001</v>
      </c>
      <c r="F46" s="27">
        <v>2702.7</v>
      </c>
      <c r="G46" s="27">
        <v>3983.1</v>
      </c>
      <c r="H46" s="26">
        <f t="shared" si="8"/>
        <v>1280.4000000000001</v>
      </c>
      <c r="I46" s="15">
        <f t="shared" si="9"/>
        <v>0</v>
      </c>
      <c r="K46" s="23">
        <f t="shared" si="10"/>
        <v>0</v>
      </c>
      <c r="L46" s="15">
        <f t="shared" si="11"/>
        <v>0</v>
      </c>
      <c r="N46">
        <v>73</v>
      </c>
      <c r="O46">
        <f t="shared" si="12"/>
        <v>0</v>
      </c>
      <c r="P46" s="25"/>
    </row>
    <row r="47" spans="1:16" ht="15.75" x14ac:dyDescent="0.25">
      <c r="A47" s="20">
        <v>44</v>
      </c>
      <c r="B47" s="19" t="s">
        <v>103</v>
      </c>
      <c r="C47" s="18">
        <v>12456</v>
      </c>
      <c r="D47" s="18">
        <v>15350.1</v>
      </c>
      <c r="E47" s="18">
        <f t="shared" si="7"/>
        <v>2894.1000000000004</v>
      </c>
      <c r="F47" s="17">
        <v>12456</v>
      </c>
      <c r="G47" s="17">
        <v>15350.1</v>
      </c>
      <c r="H47" s="16">
        <f t="shared" si="8"/>
        <v>2894.1000000000004</v>
      </c>
      <c r="I47" s="15">
        <f t="shared" si="9"/>
        <v>0</v>
      </c>
      <c r="K47" s="23">
        <f t="shared" si="10"/>
        <v>0</v>
      </c>
      <c r="L47" s="15">
        <f t="shared" si="11"/>
        <v>0</v>
      </c>
      <c r="N47">
        <v>95</v>
      </c>
      <c r="O47">
        <f t="shared" si="12"/>
        <v>0</v>
      </c>
      <c r="P47" s="21"/>
    </row>
    <row r="48" spans="1:16" ht="15.75" x14ac:dyDescent="0.25">
      <c r="A48" s="20">
        <v>45</v>
      </c>
      <c r="B48" s="19" t="s">
        <v>102</v>
      </c>
      <c r="C48" s="18">
        <v>4417.6000000000004</v>
      </c>
      <c r="D48" s="18">
        <v>4650.1000000000004</v>
      </c>
      <c r="E48" s="18">
        <f t="shared" si="7"/>
        <v>232.5</v>
      </c>
      <c r="F48" s="17">
        <v>4417.6000000000004</v>
      </c>
      <c r="G48" s="17">
        <v>4650.3999999999996</v>
      </c>
      <c r="H48" s="16">
        <f t="shared" si="8"/>
        <v>232.79999999999927</v>
      </c>
      <c r="I48" s="15">
        <f t="shared" si="9"/>
        <v>0</v>
      </c>
      <c r="K48" s="23">
        <f t="shared" si="10"/>
        <v>0.2999999999992724</v>
      </c>
      <c r="L48" s="15">
        <f t="shared" si="11"/>
        <v>0</v>
      </c>
      <c r="N48">
        <v>94</v>
      </c>
      <c r="O48">
        <f t="shared" si="12"/>
        <v>1.9148936170166324E-2</v>
      </c>
      <c r="P48" s="21"/>
    </row>
    <row r="49" spans="1:16" ht="15.75" x14ac:dyDescent="0.25">
      <c r="A49" s="20">
        <v>46</v>
      </c>
      <c r="B49" s="19" t="s">
        <v>101</v>
      </c>
      <c r="C49" s="18">
        <v>2309</v>
      </c>
      <c r="D49" s="18">
        <v>2430.5</v>
      </c>
      <c r="E49" s="18">
        <f t="shared" si="7"/>
        <v>121.5</v>
      </c>
      <c r="F49" s="17">
        <v>2309</v>
      </c>
      <c r="G49" s="17">
        <v>2430.6</v>
      </c>
      <c r="H49" s="16">
        <f t="shared" si="8"/>
        <v>121.59999999999991</v>
      </c>
      <c r="I49" s="15">
        <f t="shared" si="9"/>
        <v>0</v>
      </c>
      <c r="K49" s="23">
        <f t="shared" si="10"/>
        <v>9.9999999999909051E-2</v>
      </c>
      <c r="L49" s="15">
        <f t="shared" si="11"/>
        <v>0</v>
      </c>
      <c r="N49">
        <v>92</v>
      </c>
      <c r="O49">
        <f t="shared" si="12"/>
        <v>8.695652173905135E-3</v>
      </c>
      <c r="P49" s="21"/>
    </row>
    <row r="50" spans="1:16" ht="15.75" x14ac:dyDescent="0.25">
      <c r="A50" s="20">
        <v>47</v>
      </c>
      <c r="B50" s="19" t="s">
        <v>100</v>
      </c>
      <c r="C50" s="18">
        <v>3861</v>
      </c>
      <c r="D50" s="18">
        <v>4263.8999999999996</v>
      </c>
      <c r="E50" s="18">
        <f t="shared" si="7"/>
        <v>402.89999999999964</v>
      </c>
      <c r="F50" s="17">
        <v>3861</v>
      </c>
      <c r="G50" s="17">
        <v>4263.8999999999996</v>
      </c>
      <c r="H50" s="16">
        <f t="shared" si="8"/>
        <v>402.89999999999964</v>
      </c>
      <c r="I50" s="15">
        <f t="shared" si="9"/>
        <v>0</v>
      </c>
      <c r="K50" s="22">
        <f t="shared" si="10"/>
        <v>0</v>
      </c>
      <c r="L50" s="15">
        <f t="shared" si="11"/>
        <v>0</v>
      </c>
      <c r="N50">
        <v>81</v>
      </c>
      <c r="O50">
        <f t="shared" si="12"/>
        <v>0</v>
      </c>
      <c r="P50" s="24">
        <f>ABS(K50)-ABS(O50)</f>
        <v>0</v>
      </c>
    </row>
    <row r="51" spans="1:16" ht="15.75" x14ac:dyDescent="0.25">
      <c r="A51" s="20">
        <v>48</v>
      </c>
      <c r="B51" s="19" t="s">
        <v>99</v>
      </c>
      <c r="C51" s="18">
        <v>5145.3999999999996</v>
      </c>
      <c r="D51" s="18">
        <v>5914.3</v>
      </c>
      <c r="E51" s="18">
        <f t="shared" si="7"/>
        <v>768.90000000000055</v>
      </c>
      <c r="F51" s="17">
        <v>5145.3</v>
      </c>
      <c r="G51" s="17">
        <v>5914.2</v>
      </c>
      <c r="H51" s="16">
        <f t="shared" si="8"/>
        <v>768.89999999999964</v>
      </c>
      <c r="I51" s="15">
        <f t="shared" si="9"/>
        <v>-9.9999999999454303E-2</v>
      </c>
      <c r="K51" s="23">
        <f t="shared" si="10"/>
        <v>-9.0949470177292824E-13</v>
      </c>
      <c r="L51" s="15">
        <f t="shared" si="11"/>
        <v>-9.9999999999454303E-2</v>
      </c>
      <c r="N51">
        <v>31</v>
      </c>
      <c r="O51">
        <f t="shared" si="12"/>
        <v>-2.0243591749139369E-12</v>
      </c>
      <c r="P51" s="21"/>
    </row>
    <row r="52" spans="1:16" ht="30" x14ac:dyDescent="0.25">
      <c r="A52" s="20">
        <v>49</v>
      </c>
      <c r="B52" s="19" t="s">
        <v>98</v>
      </c>
      <c r="C52" s="18">
        <v>2674.3</v>
      </c>
      <c r="D52" s="18">
        <v>5457.8</v>
      </c>
      <c r="E52" s="18">
        <f t="shared" si="7"/>
        <v>2783.5</v>
      </c>
      <c r="F52" s="17">
        <v>2674.3</v>
      </c>
      <c r="G52" s="17">
        <v>11954.3</v>
      </c>
      <c r="H52" s="16">
        <f t="shared" si="8"/>
        <v>9280</v>
      </c>
      <c r="I52" s="15">
        <f t="shared" si="9"/>
        <v>0</v>
      </c>
      <c r="K52" s="22">
        <f t="shared" si="10"/>
        <v>6496.5</v>
      </c>
      <c r="L52" s="15">
        <f t="shared" si="11"/>
        <v>0</v>
      </c>
      <c r="N52">
        <v>54</v>
      </c>
      <c r="O52">
        <f t="shared" si="12"/>
        <v>5534.0555555555557</v>
      </c>
      <c r="P52" s="25"/>
    </row>
    <row r="53" spans="1:16" ht="15.75" x14ac:dyDescent="0.25">
      <c r="A53" s="20">
        <v>50</v>
      </c>
      <c r="B53" s="19" t="s">
        <v>97</v>
      </c>
      <c r="C53" s="18">
        <v>4227.3999999999996</v>
      </c>
      <c r="D53" s="18">
        <v>6213.9</v>
      </c>
      <c r="E53" s="18">
        <f t="shared" si="7"/>
        <v>1986.5</v>
      </c>
      <c r="F53" s="17">
        <v>4227.3999999999996</v>
      </c>
      <c r="G53" s="17">
        <v>6213.9</v>
      </c>
      <c r="H53" s="16">
        <f t="shared" si="8"/>
        <v>1986.5</v>
      </c>
      <c r="I53" s="15">
        <f t="shared" si="9"/>
        <v>0</v>
      </c>
      <c r="K53" s="22">
        <f t="shared" si="10"/>
        <v>0</v>
      </c>
      <c r="L53" s="15">
        <f t="shared" si="11"/>
        <v>0</v>
      </c>
      <c r="N53">
        <v>88</v>
      </c>
      <c r="O53">
        <f t="shared" si="12"/>
        <v>0</v>
      </c>
      <c r="P53" s="24">
        <f>ABS(K53)-ABS(O53)</f>
        <v>0</v>
      </c>
    </row>
    <row r="54" spans="1:16" ht="15.75" x14ac:dyDescent="0.25">
      <c r="A54" s="20">
        <v>51</v>
      </c>
      <c r="B54" s="19" t="s">
        <v>96</v>
      </c>
      <c r="C54" s="18">
        <v>669.7</v>
      </c>
      <c r="D54" s="18">
        <v>735.9</v>
      </c>
      <c r="E54" s="18">
        <f t="shared" si="7"/>
        <v>66.199999999999932</v>
      </c>
      <c r="F54" s="17">
        <v>669.7</v>
      </c>
      <c r="G54" s="17">
        <v>735.9</v>
      </c>
      <c r="H54" s="16">
        <f t="shared" si="8"/>
        <v>66.199999999999932</v>
      </c>
      <c r="I54" s="15">
        <f t="shared" si="9"/>
        <v>0</v>
      </c>
      <c r="K54" s="22">
        <f t="shared" si="10"/>
        <v>0</v>
      </c>
      <c r="L54" s="15">
        <f t="shared" si="11"/>
        <v>0</v>
      </c>
      <c r="N54">
        <v>34</v>
      </c>
      <c r="O54">
        <f t="shared" si="12"/>
        <v>0</v>
      </c>
      <c r="P54" s="21"/>
    </row>
    <row r="55" spans="1:16" ht="15.75" x14ac:dyDescent="0.25">
      <c r="A55" s="20">
        <v>52</v>
      </c>
      <c r="B55" s="19" t="s">
        <v>95</v>
      </c>
      <c r="C55" s="18">
        <v>13924.1</v>
      </c>
      <c r="D55" s="18">
        <v>25785.4</v>
      </c>
      <c r="E55" s="18">
        <f t="shared" si="7"/>
        <v>11861.300000000001</v>
      </c>
      <c r="F55" s="17">
        <v>13924</v>
      </c>
      <c r="G55" s="17">
        <v>25785.200000000001</v>
      </c>
      <c r="H55" s="16">
        <f t="shared" si="8"/>
        <v>11861.2</v>
      </c>
      <c r="I55" s="15">
        <f t="shared" si="9"/>
        <v>-0.1000000000003638</v>
      </c>
      <c r="K55" s="22">
        <f t="shared" si="10"/>
        <v>-0.1000000000003638</v>
      </c>
      <c r="L55" s="15">
        <f t="shared" si="11"/>
        <v>-0.1000000000003638</v>
      </c>
      <c r="N55">
        <v>53</v>
      </c>
      <c r="O55">
        <f t="shared" si="12"/>
        <v>-8.8679245283341479E-2</v>
      </c>
      <c r="P55" s="21"/>
    </row>
    <row r="56" spans="1:16" ht="15.75" x14ac:dyDescent="0.25">
      <c r="A56" s="20">
        <v>53</v>
      </c>
      <c r="B56" s="19" t="s">
        <v>94</v>
      </c>
      <c r="C56" s="18">
        <v>2017.4</v>
      </c>
      <c r="D56" s="18">
        <v>2841.4</v>
      </c>
      <c r="E56" s="18">
        <f t="shared" si="7"/>
        <v>824</v>
      </c>
      <c r="F56" s="17">
        <v>2017.4</v>
      </c>
      <c r="G56" s="17">
        <v>2841.4</v>
      </c>
      <c r="H56" s="16">
        <f t="shared" si="8"/>
        <v>824</v>
      </c>
      <c r="I56" s="15">
        <f t="shared" si="9"/>
        <v>0</v>
      </c>
      <c r="K56" s="23">
        <f t="shared" si="10"/>
        <v>0</v>
      </c>
      <c r="L56" s="15">
        <f t="shared" si="11"/>
        <v>0</v>
      </c>
      <c r="N56">
        <v>57</v>
      </c>
      <c r="O56">
        <f t="shared" si="12"/>
        <v>0</v>
      </c>
      <c r="P56" s="21"/>
    </row>
    <row r="57" spans="1:16" ht="30" x14ac:dyDescent="0.25">
      <c r="A57" s="20">
        <v>54</v>
      </c>
      <c r="B57" s="19" t="s">
        <v>93</v>
      </c>
      <c r="C57" s="18">
        <v>9696.6</v>
      </c>
      <c r="D57" s="18">
        <v>13103.5</v>
      </c>
      <c r="E57" s="18">
        <f t="shared" si="7"/>
        <v>3406.8999999999996</v>
      </c>
      <c r="F57" s="17">
        <v>9696.6</v>
      </c>
      <c r="G57" s="17">
        <v>13103.5</v>
      </c>
      <c r="H57" s="16">
        <f t="shared" si="8"/>
        <v>3406.8999999999996</v>
      </c>
      <c r="I57" s="15">
        <f t="shared" si="9"/>
        <v>0</v>
      </c>
      <c r="K57" s="23">
        <f t="shared" si="10"/>
        <v>0</v>
      </c>
      <c r="L57" s="15">
        <f t="shared" si="11"/>
        <v>0</v>
      </c>
      <c r="N57">
        <v>63</v>
      </c>
      <c r="O57">
        <f t="shared" si="12"/>
        <v>0</v>
      </c>
      <c r="P57" s="21"/>
    </row>
    <row r="58" spans="1:16" ht="15.75" x14ac:dyDescent="0.25">
      <c r="A58" s="20">
        <v>55</v>
      </c>
      <c r="B58" s="19" t="s">
        <v>92</v>
      </c>
      <c r="C58" s="18">
        <v>2154.4</v>
      </c>
      <c r="D58" s="18">
        <v>2797.9</v>
      </c>
      <c r="E58" s="18">
        <f t="shared" si="7"/>
        <v>643.5</v>
      </c>
      <c r="F58" s="17">
        <v>2154.4</v>
      </c>
      <c r="G58" s="17">
        <v>2797.9</v>
      </c>
      <c r="H58" s="16">
        <f t="shared" si="8"/>
        <v>643.5</v>
      </c>
      <c r="I58" s="15">
        <f t="shared" si="9"/>
        <v>0</v>
      </c>
      <c r="K58" s="23">
        <f t="shared" si="10"/>
        <v>0</v>
      </c>
      <c r="L58" s="15">
        <f t="shared" si="11"/>
        <v>0</v>
      </c>
      <c r="N58">
        <v>65</v>
      </c>
      <c r="O58">
        <f t="shared" si="12"/>
        <v>0</v>
      </c>
      <c r="P58" s="21"/>
    </row>
    <row r="59" spans="1:16" ht="30" x14ac:dyDescent="0.25">
      <c r="A59" s="20">
        <v>56</v>
      </c>
      <c r="B59" s="19" t="s">
        <v>91</v>
      </c>
      <c r="C59" s="18">
        <v>10296.4</v>
      </c>
      <c r="D59" s="18">
        <v>14247.8</v>
      </c>
      <c r="E59" s="18">
        <f t="shared" si="7"/>
        <v>3951.3999999999996</v>
      </c>
      <c r="F59" s="17">
        <v>10296.4</v>
      </c>
      <c r="G59" s="27">
        <v>14247.8</v>
      </c>
      <c r="H59" s="16">
        <f t="shared" si="8"/>
        <v>3951.3999999999996</v>
      </c>
      <c r="I59" s="15">
        <f t="shared" si="9"/>
        <v>0</v>
      </c>
      <c r="K59" s="22">
        <f t="shared" si="10"/>
        <v>0</v>
      </c>
      <c r="L59" s="15">
        <f t="shared" si="11"/>
        <v>0</v>
      </c>
      <c r="N59">
        <v>79</v>
      </c>
      <c r="O59">
        <f t="shared" si="12"/>
        <v>0</v>
      </c>
      <c r="P59" s="21"/>
    </row>
    <row r="60" spans="1:16" ht="15.75" x14ac:dyDescent="0.25">
      <c r="A60" s="20">
        <v>57</v>
      </c>
      <c r="B60" s="19" t="s">
        <v>90</v>
      </c>
      <c r="C60" s="18">
        <v>8252.7999999999993</v>
      </c>
      <c r="D60" s="18">
        <v>9892.7000000000007</v>
      </c>
      <c r="E60" s="18">
        <f t="shared" si="7"/>
        <v>1639.9000000000015</v>
      </c>
      <c r="F60" s="17">
        <v>8252.7999999999993</v>
      </c>
      <c r="G60" s="17">
        <v>9892.7000000000007</v>
      </c>
      <c r="H60" s="16">
        <f t="shared" si="8"/>
        <v>1639.9000000000015</v>
      </c>
      <c r="I60" s="15">
        <f t="shared" si="9"/>
        <v>0</v>
      </c>
      <c r="K60" s="22">
        <f t="shared" si="10"/>
        <v>0</v>
      </c>
      <c r="L60" s="15">
        <f t="shared" si="11"/>
        <v>0</v>
      </c>
      <c r="N60">
        <v>60</v>
      </c>
      <c r="O60">
        <f t="shared" si="12"/>
        <v>0</v>
      </c>
      <c r="P60" s="24">
        <f>ABS(K60)-ABS(O60)</f>
        <v>0</v>
      </c>
    </row>
    <row r="61" spans="1:16" ht="15.75" x14ac:dyDescent="0.25">
      <c r="A61" s="20">
        <v>58</v>
      </c>
      <c r="B61" s="19" t="s">
        <v>89</v>
      </c>
      <c r="C61" s="18">
        <v>7573.5</v>
      </c>
      <c r="D61" s="18">
        <v>10098</v>
      </c>
      <c r="E61" s="18">
        <f t="shared" si="7"/>
        <v>2524.5</v>
      </c>
      <c r="F61" s="17">
        <v>3954.4</v>
      </c>
      <c r="G61" s="17">
        <v>5272.5</v>
      </c>
      <c r="H61" s="16">
        <f t="shared" si="8"/>
        <v>1318.1</v>
      </c>
      <c r="I61" s="15">
        <f t="shared" si="9"/>
        <v>-3619.1</v>
      </c>
      <c r="K61" s="23">
        <f t="shared" si="10"/>
        <v>-1206.4000000000001</v>
      </c>
      <c r="L61" s="15">
        <f t="shared" si="11"/>
        <v>-3619.1</v>
      </c>
      <c r="N61">
        <v>94</v>
      </c>
      <c r="O61">
        <f t="shared" si="12"/>
        <v>-77.004255319148939</v>
      </c>
      <c r="P61" s="21"/>
    </row>
    <row r="62" spans="1:16" ht="15.75" x14ac:dyDescent="0.25">
      <c r="A62" s="20">
        <v>59</v>
      </c>
      <c r="B62" s="19" t="s">
        <v>88</v>
      </c>
      <c r="C62" s="18">
        <v>2922.3</v>
      </c>
      <c r="D62" s="18">
        <v>3076.1</v>
      </c>
      <c r="E62" s="18">
        <f t="shared" si="7"/>
        <v>153.79999999999973</v>
      </c>
      <c r="F62" s="17">
        <v>2922.3</v>
      </c>
      <c r="G62" s="17">
        <v>3076.1</v>
      </c>
      <c r="H62" s="16">
        <f t="shared" si="8"/>
        <v>153.79999999999973</v>
      </c>
      <c r="I62" s="15">
        <f t="shared" si="9"/>
        <v>0</v>
      </c>
      <c r="K62" s="22">
        <f t="shared" si="10"/>
        <v>0</v>
      </c>
      <c r="L62" s="15">
        <f t="shared" si="11"/>
        <v>0</v>
      </c>
      <c r="N62">
        <v>89</v>
      </c>
      <c r="O62">
        <f t="shared" si="12"/>
        <v>0</v>
      </c>
      <c r="P62" s="24">
        <f>ABS(K62)-ABS(O62)</f>
        <v>0</v>
      </c>
    </row>
    <row r="63" spans="1:16" ht="15.75" x14ac:dyDescent="0.25">
      <c r="A63" s="20">
        <v>60</v>
      </c>
      <c r="B63" s="19" t="s">
        <v>87</v>
      </c>
      <c r="C63" s="18">
        <v>6569.9</v>
      </c>
      <c r="D63" s="18">
        <v>8334</v>
      </c>
      <c r="E63" s="18">
        <f t="shared" si="7"/>
        <v>1764.1000000000004</v>
      </c>
      <c r="F63" s="17">
        <v>6569.9</v>
      </c>
      <c r="G63" s="17">
        <v>8334</v>
      </c>
      <c r="H63" s="16">
        <f t="shared" si="8"/>
        <v>1764.1000000000004</v>
      </c>
      <c r="I63" s="15">
        <f t="shared" si="9"/>
        <v>0</v>
      </c>
      <c r="K63" s="22">
        <f t="shared" si="10"/>
        <v>0</v>
      </c>
      <c r="L63" s="15">
        <f t="shared" si="11"/>
        <v>0</v>
      </c>
      <c r="N63">
        <v>92</v>
      </c>
      <c r="O63">
        <f t="shared" si="12"/>
        <v>0</v>
      </c>
      <c r="P63" s="24">
        <f>ABS(K63)-ABS(O63)</f>
        <v>0</v>
      </c>
    </row>
    <row r="64" spans="1:16" ht="15.75" x14ac:dyDescent="0.25">
      <c r="A64" s="20">
        <v>61</v>
      </c>
      <c r="B64" s="19" t="s">
        <v>86</v>
      </c>
      <c r="C64" s="18">
        <v>2537.3000000000002</v>
      </c>
      <c r="D64" s="18">
        <v>2728.3</v>
      </c>
      <c r="E64" s="18">
        <f t="shared" si="7"/>
        <v>191</v>
      </c>
      <c r="F64" s="17">
        <v>2537.3000000000002</v>
      </c>
      <c r="G64" s="17">
        <v>2728.3</v>
      </c>
      <c r="H64" s="16">
        <f t="shared" si="8"/>
        <v>191</v>
      </c>
      <c r="I64" s="15">
        <f t="shared" si="9"/>
        <v>0</v>
      </c>
      <c r="K64" s="22">
        <f t="shared" si="10"/>
        <v>0</v>
      </c>
      <c r="L64" s="15">
        <f t="shared" si="11"/>
        <v>0</v>
      </c>
      <c r="N64">
        <v>82</v>
      </c>
      <c r="O64">
        <f t="shared" si="12"/>
        <v>0</v>
      </c>
      <c r="P64" s="24">
        <f>ABS(K64)-ABS(O64)</f>
        <v>0</v>
      </c>
    </row>
    <row r="65" spans="1:16" ht="15.75" x14ac:dyDescent="0.25">
      <c r="A65" s="20">
        <v>62</v>
      </c>
      <c r="B65" s="19" t="s">
        <v>85</v>
      </c>
      <c r="C65" s="18">
        <v>12772.3</v>
      </c>
      <c r="D65" s="18">
        <v>14772</v>
      </c>
      <c r="E65" s="18">
        <f t="shared" si="7"/>
        <v>1999.7000000000007</v>
      </c>
      <c r="F65" s="17">
        <v>12708.5</v>
      </c>
      <c r="G65" s="17">
        <v>14698.7</v>
      </c>
      <c r="H65" s="16">
        <f t="shared" si="8"/>
        <v>1990.2000000000007</v>
      </c>
      <c r="I65" s="15">
        <f t="shared" si="9"/>
        <v>-63.799999999999272</v>
      </c>
      <c r="K65" s="23">
        <f t="shared" si="10"/>
        <v>-9.5</v>
      </c>
      <c r="L65" s="15">
        <f t="shared" si="11"/>
        <v>-63.799999999999272</v>
      </c>
      <c r="N65">
        <v>78</v>
      </c>
      <c r="O65">
        <f t="shared" si="12"/>
        <v>-2.6794871794871793</v>
      </c>
      <c r="P65" s="21"/>
    </row>
    <row r="66" spans="1:16" ht="15.75" x14ac:dyDescent="0.25">
      <c r="A66" s="20">
        <v>63</v>
      </c>
      <c r="B66" s="19" t="s">
        <v>84</v>
      </c>
      <c r="C66" s="18">
        <v>3469.4</v>
      </c>
      <c r="D66" s="18">
        <v>4081.6</v>
      </c>
      <c r="E66" s="18">
        <f t="shared" si="7"/>
        <v>612.19999999999982</v>
      </c>
      <c r="F66" s="17">
        <v>3469.4</v>
      </c>
      <c r="G66" s="17">
        <v>4081.6</v>
      </c>
      <c r="H66" s="16">
        <f t="shared" si="8"/>
        <v>612.19999999999982</v>
      </c>
      <c r="I66" s="15">
        <f t="shared" si="9"/>
        <v>0</v>
      </c>
      <c r="K66" s="22">
        <f t="shared" si="10"/>
        <v>0</v>
      </c>
      <c r="L66" s="15">
        <f t="shared" si="11"/>
        <v>0</v>
      </c>
      <c r="N66">
        <v>43</v>
      </c>
      <c r="O66">
        <f t="shared" si="12"/>
        <v>0</v>
      </c>
      <c r="P66" s="21"/>
    </row>
    <row r="67" spans="1:16" ht="15.75" x14ac:dyDescent="0.25">
      <c r="A67" s="20">
        <v>64</v>
      </c>
      <c r="B67" s="19" t="s">
        <v>83</v>
      </c>
      <c r="C67" s="18">
        <v>7595.3</v>
      </c>
      <c r="D67" s="18">
        <v>11685.1</v>
      </c>
      <c r="E67" s="18">
        <f t="shared" ref="E67:E85" si="13">D67-C67</f>
        <v>4089.8</v>
      </c>
      <c r="F67" s="17">
        <v>7595.3</v>
      </c>
      <c r="G67" s="17">
        <v>11685</v>
      </c>
      <c r="H67" s="16">
        <f t="shared" ref="H67:H85" si="14">G67-F67</f>
        <v>4089.7</v>
      </c>
      <c r="I67" s="15">
        <f t="shared" ref="I67:I85" si="15">F67-C67</f>
        <v>0</v>
      </c>
      <c r="K67" s="22">
        <f t="shared" ref="K67:K81" si="16">H67-E67</f>
        <v>-0.1000000000003638</v>
      </c>
      <c r="L67" s="15">
        <f t="shared" ref="L67:L85" si="17">F67-C67</f>
        <v>0</v>
      </c>
      <c r="N67">
        <v>84</v>
      </c>
      <c r="O67">
        <f t="shared" si="12"/>
        <v>-1.9047619047688341E-2</v>
      </c>
      <c r="P67" s="24">
        <f>ABS(K67)-ABS(O67)</f>
        <v>8.0952380952675457E-2</v>
      </c>
    </row>
    <row r="68" spans="1:16" ht="15.75" x14ac:dyDescent="0.25">
      <c r="A68" s="20">
        <v>65</v>
      </c>
      <c r="B68" s="19" t="s">
        <v>82</v>
      </c>
      <c r="C68" s="18">
        <v>9040</v>
      </c>
      <c r="D68" s="18">
        <v>11144.9</v>
      </c>
      <c r="E68" s="18">
        <f t="shared" si="13"/>
        <v>2104.8999999999996</v>
      </c>
      <c r="F68" s="17">
        <v>9040</v>
      </c>
      <c r="G68" s="17">
        <v>11144.9</v>
      </c>
      <c r="H68" s="16">
        <f t="shared" si="14"/>
        <v>2104.8999999999996</v>
      </c>
      <c r="I68" s="15">
        <f t="shared" si="15"/>
        <v>0</v>
      </c>
      <c r="K68" s="22">
        <f t="shared" si="16"/>
        <v>0</v>
      </c>
      <c r="L68" s="15">
        <f t="shared" si="17"/>
        <v>0</v>
      </c>
      <c r="N68">
        <v>27</v>
      </c>
      <c r="O68">
        <f t="shared" si="12"/>
        <v>0</v>
      </c>
      <c r="P68" s="21"/>
    </row>
    <row r="69" spans="1:16" ht="15.75" x14ac:dyDescent="0.25">
      <c r="A69" s="20">
        <v>66</v>
      </c>
      <c r="B69" s="19" t="s">
        <v>81</v>
      </c>
      <c r="C69" s="18">
        <v>1161</v>
      </c>
      <c r="D69" s="18">
        <v>2700</v>
      </c>
      <c r="E69" s="18">
        <f t="shared" si="13"/>
        <v>1539</v>
      </c>
      <c r="F69" s="17">
        <v>1160.9000000000001</v>
      </c>
      <c r="G69" s="17">
        <v>2699.7</v>
      </c>
      <c r="H69" s="16">
        <f t="shared" si="14"/>
        <v>1538.7999999999997</v>
      </c>
      <c r="I69" s="15">
        <f t="shared" si="15"/>
        <v>-9.9999999999909051E-2</v>
      </c>
      <c r="K69" s="22">
        <f t="shared" si="16"/>
        <v>-0.20000000000027285</v>
      </c>
      <c r="L69" s="15">
        <f t="shared" si="17"/>
        <v>-9.9999999999909051E-2</v>
      </c>
      <c r="N69">
        <v>46</v>
      </c>
      <c r="O69">
        <f t="shared" si="12"/>
        <v>-0.23478260869597248</v>
      </c>
      <c r="P69" s="21"/>
    </row>
    <row r="70" spans="1:16" ht="15.75" x14ac:dyDescent="0.25">
      <c r="A70" s="20">
        <v>67</v>
      </c>
      <c r="B70" s="19" t="s">
        <v>80</v>
      </c>
      <c r="C70" s="18">
        <v>16000.1</v>
      </c>
      <c r="D70" s="18">
        <v>23880.7</v>
      </c>
      <c r="E70" s="18">
        <f t="shared" si="13"/>
        <v>7880.6</v>
      </c>
      <c r="F70" s="17">
        <v>16000.1</v>
      </c>
      <c r="G70" s="17">
        <v>23880.7</v>
      </c>
      <c r="H70" s="16">
        <f t="shared" si="14"/>
        <v>7880.6</v>
      </c>
      <c r="I70" s="15">
        <f t="shared" si="15"/>
        <v>0</v>
      </c>
      <c r="K70" s="22">
        <f t="shared" si="16"/>
        <v>0</v>
      </c>
      <c r="L70" s="15">
        <f t="shared" si="17"/>
        <v>0</v>
      </c>
      <c r="N70">
        <v>81</v>
      </c>
      <c r="O70">
        <f t="shared" si="12"/>
        <v>0</v>
      </c>
      <c r="P70" s="25"/>
    </row>
    <row r="71" spans="1:16" ht="15.75" x14ac:dyDescent="0.25">
      <c r="A71" s="20">
        <v>68</v>
      </c>
      <c r="B71" s="19" t="s">
        <v>79</v>
      </c>
      <c r="C71" s="18">
        <v>3049.7</v>
      </c>
      <c r="D71" s="18">
        <v>3661.2</v>
      </c>
      <c r="E71" s="18">
        <f t="shared" si="13"/>
        <v>611.5</v>
      </c>
      <c r="F71" s="17">
        <v>3049.7</v>
      </c>
      <c r="G71" s="17">
        <v>3661.2</v>
      </c>
      <c r="H71" s="16">
        <f t="shared" si="14"/>
        <v>611.5</v>
      </c>
      <c r="I71" s="15">
        <f t="shared" si="15"/>
        <v>0</v>
      </c>
      <c r="K71" s="23">
        <f t="shared" si="16"/>
        <v>0</v>
      </c>
      <c r="L71" s="15">
        <f t="shared" si="17"/>
        <v>0</v>
      </c>
      <c r="N71">
        <v>87</v>
      </c>
      <c r="O71">
        <f t="shared" si="12"/>
        <v>0</v>
      </c>
      <c r="P71" s="21"/>
    </row>
    <row r="72" spans="1:16" ht="15.75" x14ac:dyDescent="0.25">
      <c r="A72" s="29">
        <v>69</v>
      </c>
      <c r="B72" s="19" t="s">
        <v>78</v>
      </c>
      <c r="C72" s="28">
        <v>6679.2</v>
      </c>
      <c r="D72" s="28">
        <v>9007</v>
      </c>
      <c r="E72" s="28">
        <f t="shared" si="13"/>
        <v>2327.8000000000002</v>
      </c>
      <c r="F72" s="27">
        <v>6679.2</v>
      </c>
      <c r="G72" s="27">
        <v>9007</v>
      </c>
      <c r="H72" s="26">
        <f t="shared" si="14"/>
        <v>2327.8000000000002</v>
      </c>
      <c r="I72" s="15">
        <f t="shared" si="15"/>
        <v>0</v>
      </c>
      <c r="K72" s="22">
        <f t="shared" si="16"/>
        <v>0</v>
      </c>
      <c r="L72" s="15">
        <f t="shared" si="17"/>
        <v>0</v>
      </c>
      <c r="N72">
        <v>75</v>
      </c>
      <c r="O72">
        <f t="shared" si="12"/>
        <v>0</v>
      </c>
      <c r="P72" s="24">
        <f>ABS(K72)-ABS(O72)</f>
        <v>0</v>
      </c>
    </row>
    <row r="73" spans="1:16" ht="15.75" x14ac:dyDescent="0.25">
      <c r="A73" s="20">
        <v>70</v>
      </c>
      <c r="B73" s="19" t="s">
        <v>77</v>
      </c>
      <c r="C73" s="18">
        <v>4549.8999999999996</v>
      </c>
      <c r="D73" s="18">
        <v>5487</v>
      </c>
      <c r="E73" s="18">
        <f t="shared" si="13"/>
        <v>937.10000000000036</v>
      </c>
      <c r="F73" s="17">
        <v>4549.8999999999996</v>
      </c>
      <c r="G73" s="17">
        <v>5487</v>
      </c>
      <c r="H73" s="16">
        <f t="shared" si="14"/>
        <v>937.10000000000036</v>
      </c>
      <c r="I73" s="15">
        <f t="shared" si="15"/>
        <v>0</v>
      </c>
      <c r="K73" s="23">
        <f t="shared" si="16"/>
        <v>0</v>
      </c>
      <c r="L73" s="15">
        <f t="shared" si="17"/>
        <v>0</v>
      </c>
      <c r="N73">
        <v>74</v>
      </c>
      <c r="O73">
        <f t="shared" si="12"/>
        <v>0</v>
      </c>
      <c r="P73" s="21"/>
    </row>
    <row r="74" spans="1:16" ht="15.75" x14ac:dyDescent="0.25">
      <c r="A74" s="20">
        <v>71</v>
      </c>
      <c r="B74" s="19" t="s">
        <v>76</v>
      </c>
      <c r="C74" s="18">
        <v>4032.1</v>
      </c>
      <c r="D74" s="18">
        <v>5029.3999999999996</v>
      </c>
      <c r="E74" s="18">
        <f t="shared" si="13"/>
        <v>997.29999999999973</v>
      </c>
      <c r="F74" s="17">
        <v>4032.1</v>
      </c>
      <c r="G74" s="17">
        <v>5029.3999999999996</v>
      </c>
      <c r="H74" s="16">
        <f t="shared" si="14"/>
        <v>997.29999999999973</v>
      </c>
      <c r="I74" s="15">
        <f t="shared" si="15"/>
        <v>0</v>
      </c>
      <c r="K74" s="22">
        <f t="shared" si="16"/>
        <v>0</v>
      </c>
      <c r="L74" s="15">
        <f t="shared" si="17"/>
        <v>0</v>
      </c>
      <c r="N74">
        <v>55</v>
      </c>
      <c r="O74">
        <f t="shared" si="12"/>
        <v>0</v>
      </c>
      <c r="P74" s="24">
        <f>ABS(K74)-ABS(O74)</f>
        <v>0</v>
      </c>
    </row>
    <row r="75" spans="1:16" ht="15.75" x14ac:dyDescent="0.25">
      <c r="A75" s="20">
        <v>72</v>
      </c>
      <c r="B75" s="19" t="s">
        <v>75</v>
      </c>
      <c r="C75" s="18">
        <v>4717.8</v>
      </c>
      <c r="D75" s="18">
        <v>6813.3</v>
      </c>
      <c r="E75" s="18">
        <f t="shared" si="13"/>
        <v>2095.5</v>
      </c>
      <c r="F75" s="17">
        <v>4614.3</v>
      </c>
      <c r="G75" s="17">
        <v>6671.5</v>
      </c>
      <c r="H75" s="16">
        <f t="shared" si="14"/>
        <v>2057.1999999999998</v>
      </c>
      <c r="I75" s="15">
        <f t="shared" si="15"/>
        <v>-103.5</v>
      </c>
      <c r="K75" s="22">
        <f t="shared" si="16"/>
        <v>-38.300000000000182</v>
      </c>
      <c r="L75" s="15">
        <f t="shared" si="17"/>
        <v>-103.5</v>
      </c>
      <c r="N75">
        <v>14</v>
      </c>
      <c r="O75">
        <f t="shared" si="12"/>
        <v>-235.27142857142968</v>
      </c>
      <c r="P75" s="21"/>
    </row>
    <row r="76" spans="1:16" ht="15.75" x14ac:dyDescent="0.25">
      <c r="A76" s="20">
        <v>73</v>
      </c>
      <c r="B76" s="19" t="s">
        <v>74</v>
      </c>
      <c r="C76" s="18">
        <v>2143.8000000000002</v>
      </c>
      <c r="D76" s="18">
        <v>9744.6</v>
      </c>
      <c r="E76" s="18">
        <f t="shared" si="13"/>
        <v>7600.8</v>
      </c>
      <c r="F76" s="17">
        <v>2143.8000000000002</v>
      </c>
      <c r="G76" s="17">
        <v>9744.6</v>
      </c>
      <c r="H76" s="16">
        <f t="shared" si="14"/>
        <v>7600.8</v>
      </c>
      <c r="I76" s="15">
        <f t="shared" si="15"/>
        <v>0</v>
      </c>
      <c r="K76" s="22">
        <f t="shared" si="16"/>
        <v>0</v>
      </c>
      <c r="L76" s="15">
        <f t="shared" si="17"/>
        <v>0</v>
      </c>
      <c r="N76">
        <v>71</v>
      </c>
      <c r="O76">
        <f t="shared" si="12"/>
        <v>0</v>
      </c>
      <c r="P76" s="24">
        <f>ABS(K76)-ABS(O76)</f>
        <v>0</v>
      </c>
    </row>
    <row r="77" spans="1:16" ht="15.75" x14ac:dyDescent="0.25">
      <c r="A77" s="20">
        <v>74</v>
      </c>
      <c r="B77" s="19" t="s">
        <v>73</v>
      </c>
      <c r="C77" s="18">
        <v>7434.8</v>
      </c>
      <c r="D77" s="18">
        <v>10234.5</v>
      </c>
      <c r="E77" s="18">
        <f t="shared" si="13"/>
        <v>2799.7</v>
      </c>
      <c r="F77" s="17">
        <v>7434.8</v>
      </c>
      <c r="G77" s="17">
        <v>10234.5</v>
      </c>
      <c r="H77" s="16">
        <f t="shared" si="14"/>
        <v>2799.7</v>
      </c>
      <c r="I77" s="15">
        <f t="shared" si="15"/>
        <v>0</v>
      </c>
      <c r="K77" s="22">
        <f t="shared" si="16"/>
        <v>0</v>
      </c>
      <c r="L77" s="15">
        <f t="shared" si="17"/>
        <v>0</v>
      </c>
      <c r="N77">
        <v>70</v>
      </c>
      <c r="O77">
        <f t="shared" si="12"/>
        <v>0</v>
      </c>
      <c r="P77" s="25"/>
    </row>
    <row r="78" spans="1:16" ht="15.75" x14ac:dyDescent="0.25">
      <c r="A78" s="20">
        <v>75</v>
      </c>
      <c r="B78" s="19" t="s">
        <v>72</v>
      </c>
      <c r="C78" s="18">
        <v>12531.5</v>
      </c>
      <c r="D78" s="18">
        <v>15471</v>
      </c>
      <c r="E78" s="18">
        <f t="shared" si="13"/>
        <v>2939.5</v>
      </c>
      <c r="F78" s="17">
        <v>12531.5</v>
      </c>
      <c r="G78" s="17">
        <v>15471</v>
      </c>
      <c r="H78" s="16">
        <f t="shared" si="14"/>
        <v>2939.5</v>
      </c>
      <c r="I78" s="15">
        <f t="shared" si="15"/>
        <v>0</v>
      </c>
      <c r="K78" s="22">
        <f t="shared" si="16"/>
        <v>0</v>
      </c>
      <c r="L78" s="15">
        <f t="shared" si="17"/>
        <v>0</v>
      </c>
      <c r="N78">
        <v>51</v>
      </c>
      <c r="O78">
        <f t="shared" si="12"/>
        <v>0</v>
      </c>
      <c r="P78" s="24">
        <f>ABS(K78)-ABS(O78)</f>
        <v>0</v>
      </c>
    </row>
    <row r="79" spans="1:16" ht="15.75" x14ac:dyDescent="0.25">
      <c r="A79" s="20">
        <v>76</v>
      </c>
      <c r="B79" s="19" t="s">
        <v>71</v>
      </c>
      <c r="C79" s="18">
        <v>2837</v>
      </c>
      <c r="D79" s="18">
        <v>3995.8</v>
      </c>
      <c r="E79" s="18">
        <f t="shared" si="13"/>
        <v>1158.8000000000002</v>
      </c>
      <c r="F79" s="17">
        <v>2836.9</v>
      </c>
      <c r="G79" s="17">
        <v>3995.8</v>
      </c>
      <c r="H79" s="16">
        <f t="shared" si="14"/>
        <v>1158.9000000000001</v>
      </c>
      <c r="I79" s="15">
        <f t="shared" si="15"/>
        <v>-9.9999999999909051E-2</v>
      </c>
      <c r="K79" s="23">
        <f t="shared" si="16"/>
        <v>9.9999999999909051E-2</v>
      </c>
      <c r="L79" s="15">
        <f t="shared" si="17"/>
        <v>-9.9999999999909051E-2</v>
      </c>
      <c r="N79">
        <v>100</v>
      </c>
      <c r="O79">
        <f t="shared" si="12"/>
        <v>0</v>
      </c>
      <c r="P79" s="21"/>
    </row>
    <row r="80" spans="1:16" ht="15.75" x14ac:dyDescent="0.25">
      <c r="A80" s="20">
        <v>77</v>
      </c>
      <c r="B80" s="19" t="s">
        <v>70</v>
      </c>
      <c r="C80" s="18">
        <v>1491.1</v>
      </c>
      <c r="D80" s="18">
        <v>1569.6</v>
      </c>
      <c r="E80" s="18">
        <f t="shared" si="13"/>
        <v>78.5</v>
      </c>
      <c r="F80" s="17">
        <v>1490.6</v>
      </c>
      <c r="G80" s="17">
        <v>1569.1</v>
      </c>
      <c r="H80" s="16">
        <f t="shared" si="14"/>
        <v>78.5</v>
      </c>
      <c r="I80" s="15">
        <f t="shared" si="15"/>
        <v>-0.5</v>
      </c>
      <c r="K80" s="23">
        <f t="shared" si="16"/>
        <v>0</v>
      </c>
      <c r="L80" s="15">
        <f t="shared" si="17"/>
        <v>-0.5</v>
      </c>
      <c r="N80">
        <v>19</v>
      </c>
      <c r="O80">
        <f t="shared" si="12"/>
        <v>0</v>
      </c>
      <c r="P80" s="21"/>
    </row>
    <row r="81" spans="1:16" ht="30" x14ac:dyDescent="0.25">
      <c r="A81" s="20">
        <v>78</v>
      </c>
      <c r="B81" s="19" t="s">
        <v>69</v>
      </c>
      <c r="C81" s="18">
        <v>953.8</v>
      </c>
      <c r="D81" s="18">
        <v>1059.8</v>
      </c>
      <c r="E81" s="18">
        <f t="shared" si="13"/>
        <v>106</v>
      </c>
      <c r="F81" s="17">
        <v>953.8</v>
      </c>
      <c r="G81" s="17">
        <v>1059.8</v>
      </c>
      <c r="H81" s="16">
        <f t="shared" si="14"/>
        <v>106</v>
      </c>
      <c r="I81" s="15">
        <f t="shared" si="15"/>
        <v>0</v>
      </c>
      <c r="K81" s="22">
        <f t="shared" si="16"/>
        <v>0</v>
      </c>
      <c r="L81" s="15">
        <f t="shared" si="17"/>
        <v>0</v>
      </c>
      <c r="N81">
        <v>10</v>
      </c>
      <c r="O81">
        <f t="shared" si="12"/>
        <v>0</v>
      </c>
      <c r="P81" s="21"/>
    </row>
    <row r="82" spans="1:16" ht="30" x14ac:dyDescent="0.2">
      <c r="A82" s="20">
        <v>79</v>
      </c>
      <c r="B82" s="19" t="s">
        <v>68</v>
      </c>
      <c r="C82" s="18">
        <v>138.1</v>
      </c>
      <c r="D82" s="18">
        <v>222.7</v>
      </c>
      <c r="E82" s="18">
        <f t="shared" si="13"/>
        <v>84.6</v>
      </c>
      <c r="F82" s="17">
        <v>138.1</v>
      </c>
      <c r="G82" s="17">
        <v>222.7</v>
      </c>
      <c r="H82" s="16">
        <f t="shared" si="14"/>
        <v>84.6</v>
      </c>
      <c r="I82" s="15">
        <f t="shared" si="15"/>
        <v>0</v>
      </c>
      <c r="L82" s="15">
        <f t="shared" si="17"/>
        <v>0</v>
      </c>
    </row>
    <row r="83" spans="1:16" ht="45" x14ac:dyDescent="0.2">
      <c r="A83" s="20">
        <v>80</v>
      </c>
      <c r="B83" s="19" t="s">
        <v>67</v>
      </c>
      <c r="C83" s="18">
        <v>6041.6</v>
      </c>
      <c r="D83" s="18">
        <v>20138.7</v>
      </c>
      <c r="E83" s="18">
        <f t="shared" si="13"/>
        <v>14097.1</v>
      </c>
      <c r="F83" s="17">
        <v>6041.6</v>
      </c>
      <c r="G83" s="17">
        <v>20138.7</v>
      </c>
      <c r="H83" s="16">
        <f t="shared" si="14"/>
        <v>14097.1</v>
      </c>
      <c r="I83" s="15">
        <f t="shared" si="15"/>
        <v>0</v>
      </c>
      <c r="L83" s="15">
        <f t="shared" si="17"/>
        <v>0</v>
      </c>
    </row>
    <row r="84" spans="1:16" ht="30" x14ac:dyDescent="0.2">
      <c r="A84" s="20"/>
      <c r="B84" s="19" t="s">
        <v>66</v>
      </c>
      <c r="C84" s="18">
        <v>313</v>
      </c>
      <c r="D84" s="18">
        <v>340.2</v>
      </c>
      <c r="E84" s="18">
        <f t="shared" si="13"/>
        <v>27.199999999999989</v>
      </c>
      <c r="F84" s="17">
        <v>311.5</v>
      </c>
      <c r="G84" s="17">
        <v>338.5</v>
      </c>
      <c r="H84" s="16">
        <f t="shared" si="14"/>
        <v>27</v>
      </c>
      <c r="I84" s="15">
        <f t="shared" si="15"/>
        <v>-1.5</v>
      </c>
      <c r="L84" s="15">
        <f t="shared" si="17"/>
        <v>-1.5</v>
      </c>
    </row>
    <row r="85" spans="1:16" ht="30" x14ac:dyDescent="0.2">
      <c r="A85" s="20">
        <v>81</v>
      </c>
      <c r="B85" s="19" t="s">
        <v>65</v>
      </c>
      <c r="C85" s="18">
        <v>354.3</v>
      </c>
      <c r="D85" s="18">
        <v>2530.6999999999998</v>
      </c>
      <c r="E85" s="18">
        <f t="shared" si="13"/>
        <v>2176.3999999999996</v>
      </c>
      <c r="F85" s="17">
        <v>354.3</v>
      </c>
      <c r="G85" s="17">
        <v>2543.8000000000002</v>
      </c>
      <c r="H85" s="16">
        <f t="shared" si="14"/>
        <v>2189.5</v>
      </c>
      <c r="I85" s="15">
        <f t="shared" si="15"/>
        <v>0</v>
      </c>
      <c r="L85" s="15">
        <f t="shared" si="17"/>
        <v>0</v>
      </c>
    </row>
    <row r="86" spans="1:16" ht="18.75" x14ac:dyDescent="0.3">
      <c r="A86" s="14"/>
      <c r="C86"/>
    </row>
    <row r="87" spans="1:16" x14ac:dyDescent="0.2">
      <c r="C87"/>
    </row>
    <row r="88" spans="1:16" x14ac:dyDescent="0.2">
      <c r="C88"/>
    </row>
    <row r="89" spans="1:16" x14ac:dyDescent="0.2">
      <c r="C89"/>
    </row>
    <row r="90" spans="1:16" x14ac:dyDescent="0.2">
      <c r="C90"/>
    </row>
    <row r="91" spans="1:16" x14ac:dyDescent="0.2">
      <c r="C91"/>
    </row>
    <row r="92" spans="1:16" x14ac:dyDescent="0.2">
      <c r="C92"/>
    </row>
    <row r="93" spans="1:16" x14ac:dyDescent="0.2">
      <c r="C93"/>
    </row>
    <row r="94" spans="1:16" x14ac:dyDescent="0.2">
      <c r="C94"/>
    </row>
    <row r="95" spans="1:16" x14ac:dyDescent="0.2">
      <c r="C95"/>
    </row>
    <row r="96" spans="1:16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  <row r="111" spans="3:3" x14ac:dyDescent="0.2">
      <c r="C111"/>
    </row>
    <row r="112" spans="3:3" x14ac:dyDescent="0.2">
      <c r="C112"/>
    </row>
    <row r="113" spans="3:3" x14ac:dyDescent="0.2">
      <c r="C113"/>
    </row>
    <row r="114" spans="3:3" x14ac:dyDescent="0.2">
      <c r="C114"/>
    </row>
    <row r="115" spans="3:3" x14ac:dyDescent="0.2">
      <c r="C115"/>
    </row>
    <row r="116" spans="3:3" x14ac:dyDescent="0.2">
      <c r="C116"/>
    </row>
    <row r="117" spans="3:3" x14ac:dyDescent="0.2">
      <c r="C117"/>
    </row>
    <row r="118" spans="3:3" x14ac:dyDescent="0.2">
      <c r="C118"/>
    </row>
    <row r="119" spans="3:3" x14ac:dyDescent="0.2">
      <c r="C119"/>
    </row>
    <row r="120" spans="3:3" x14ac:dyDescent="0.2">
      <c r="C120"/>
    </row>
    <row r="121" spans="3:3" x14ac:dyDescent="0.2">
      <c r="C121"/>
    </row>
    <row r="122" spans="3:3" x14ac:dyDescent="0.2">
      <c r="C122"/>
    </row>
    <row r="123" spans="3:3" x14ac:dyDescent="0.2">
      <c r="C123"/>
    </row>
    <row r="124" spans="3:3" x14ac:dyDescent="0.2">
      <c r="C124"/>
    </row>
    <row r="125" spans="3:3" x14ac:dyDescent="0.2">
      <c r="C125"/>
    </row>
    <row r="126" spans="3:3" x14ac:dyDescent="0.2">
      <c r="C126"/>
    </row>
    <row r="127" spans="3:3" x14ac:dyDescent="0.2">
      <c r="C127"/>
    </row>
    <row r="128" spans="3:3" x14ac:dyDescent="0.2">
      <c r="C128"/>
    </row>
    <row r="129" spans="3:3" x14ac:dyDescent="0.2">
      <c r="C129"/>
    </row>
    <row r="130" spans="3:3" x14ac:dyDescent="0.2">
      <c r="C130"/>
    </row>
    <row r="131" spans="3:3" x14ac:dyDescent="0.2">
      <c r="C131"/>
    </row>
    <row r="132" spans="3:3" x14ac:dyDescent="0.2">
      <c r="C132"/>
    </row>
    <row r="133" spans="3:3" x14ac:dyDescent="0.2">
      <c r="C133"/>
    </row>
    <row r="134" spans="3:3" x14ac:dyDescent="0.2">
      <c r="C134"/>
    </row>
    <row r="135" spans="3:3" x14ac:dyDescent="0.2">
      <c r="C135"/>
    </row>
    <row r="136" spans="3:3" x14ac:dyDescent="0.2">
      <c r="C136"/>
    </row>
    <row r="137" spans="3:3" x14ac:dyDescent="0.2">
      <c r="C137"/>
    </row>
    <row r="138" spans="3:3" x14ac:dyDescent="0.2">
      <c r="C138"/>
    </row>
    <row r="139" spans="3:3" x14ac:dyDescent="0.2">
      <c r="C139"/>
    </row>
    <row r="140" spans="3:3" x14ac:dyDescent="0.2">
      <c r="C140"/>
    </row>
    <row r="141" spans="3:3" x14ac:dyDescent="0.2">
      <c r="C141"/>
    </row>
    <row r="142" spans="3:3" x14ac:dyDescent="0.2">
      <c r="C142"/>
    </row>
    <row r="143" spans="3:3" x14ac:dyDescent="0.2">
      <c r="C143"/>
    </row>
    <row r="144" spans="3:3" x14ac:dyDescent="0.2">
      <c r="C144"/>
    </row>
    <row r="145" spans="3:3" x14ac:dyDescent="0.2">
      <c r="C145"/>
    </row>
    <row r="146" spans="3:3" x14ac:dyDescent="0.2">
      <c r="C146"/>
    </row>
    <row r="147" spans="3:3" x14ac:dyDescent="0.2">
      <c r="C147"/>
    </row>
    <row r="148" spans="3:3" x14ac:dyDescent="0.2">
      <c r="C148"/>
    </row>
    <row r="149" spans="3:3" x14ac:dyDescent="0.2">
      <c r="C149"/>
    </row>
    <row r="150" spans="3:3" x14ac:dyDescent="0.2">
      <c r="C150"/>
    </row>
    <row r="151" spans="3:3" x14ac:dyDescent="0.2">
      <c r="C151"/>
    </row>
    <row r="152" spans="3:3" x14ac:dyDescent="0.2">
      <c r="C152"/>
    </row>
    <row r="153" spans="3:3" x14ac:dyDescent="0.2">
      <c r="C153"/>
    </row>
    <row r="154" spans="3:3" x14ac:dyDescent="0.2">
      <c r="C154"/>
    </row>
    <row r="155" spans="3:3" x14ac:dyDescent="0.2">
      <c r="C155"/>
    </row>
    <row r="156" spans="3:3" x14ac:dyDescent="0.2">
      <c r="C156"/>
    </row>
    <row r="157" spans="3:3" x14ac:dyDescent="0.2">
      <c r="C157"/>
    </row>
    <row r="158" spans="3:3" x14ac:dyDescent="0.2">
      <c r="C158"/>
    </row>
    <row r="159" spans="3:3" x14ac:dyDescent="0.2">
      <c r="C159"/>
    </row>
    <row r="160" spans="3:3" x14ac:dyDescent="0.2">
      <c r="C160"/>
    </row>
    <row r="161" spans="3:3" x14ac:dyDescent="0.2">
      <c r="C161"/>
    </row>
    <row r="162" spans="3:3" x14ac:dyDescent="0.2">
      <c r="C162"/>
    </row>
    <row r="163" spans="3:3" x14ac:dyDescent="0.2">
      <c r="C163"/>
    </row>
    <row r="164" spans="3:3" x14ac:dyDescent="0.2">
      <c r="C164"/>
    </row>
    <row r="165" spans="3:3" x14ac:dyDescent="0.2">
      <c r="C165"/>
    </row>
    <row r="166" spans="3:3" x14ac:dyDescent="0.2">
      <c r="C166"/>
    </row>
    <row r="167" spans="3:3" x14ac:dyDescent="0.2">
      <c r="C167"/>
    </row>
    <row r="168" spans="3:3" x14ac:dyDescent="0.2">
      <c r="C168"/>
    </row>
    <row r="169" spans="3:3" x14ac:dyDescent="0.2">
      <c r="C169"/>
    </row>
    <row r="170" spans="3:3" x14ac:dyDescent="0.2">
      <c r="C170"/>
    </row>
    <row r="171" spans="3:3" x14ac:dyDescent="0.2">
      <c r="C171"/>
    </row>
    <row r="172" spans="3:3" x14ac:dyDescent="0.2">
      <c r="C172"/>
    </row>
    <row r="173" spans="3:3" x14ac:dyDescent="0.2">
      <c r="C173"/>
    </row>
    <row r="174" spans="3:3" x14ac:dyDescent="0.2">
      <c r="C174"/>
    </row>
    <row r="175" spans="3:3" x14ac:dyDescent="0.2">
      <c r="C175"/>
    </row>
    <row r="176" spans="3:3" x14ac:dyDescent="0.2">
      <c r="C176"/>
    </row>
    <row r="177" spans="3:3" x14ac:dyDescent="0.2">
      <c r="C177"/>
    </row>
    <row r="178" spans="3:3" x14ac:dyDescent="0.2">
      <c r="C178"/>
    </row>
    <row r="179" spans="3:3" x14ac:dyDescent="0.2">
      <c r="C179"/>
    </row>
    <row r="180" spans="3:3" x14ac:dyDescent="0.2">
      <c r="C180"/>
    </row>
    <row r="181" spans="3:3" x14ac:dyDescent="0.2">
      <c r="C181"/>
    </row>
    <row r="182" spans="3:3" x14ac:dyDescent="0.2">
      <c r="C182"/>
    </row>
    <row r="183" spans="3:3" x14ac:dyDescent="0.2">
      <c r="C183"/>
    </row>
    <row r="184" spans="3:3" x14ac:dyDescent="0.2">
      <c r="C184"/>
    </row>
    <row r="185" spans="3:3" x14ac:dyDescent="0.2">
      <c r="C185"/>
    </row>
    <row r="186" spans="3:3" x14ac:dyDescent="0.2">
      <c r="C186"/>
    </row>
    <row r="187" spans="3:3" x14ac:dyDescent="0.2">
      <c r="C187"/>
    </row>
    <row r="188" spans="3:3" x14ac:dyDescent="0.2">
      <c r="C188"/>
    </row>
    <row r="189" spans="3:3" x14ac:dyDescent="0.2">
      <c r="C189"/>
    </row>
    <row r="190" spans="3:3" x14ac:dyDescent="0.2">
      <c r="C190"/>
    </row>
    <row r="191" spans="3:3" x14ac:dyDescent="0.2">
      <c r="C191"/>
    </row>
    <row r="192" spans="3:3" x14ac:dyDescent="0.2">
      <c r="C192"/>
    </row>
    <row r="193" spans="3:3" x14ac:dyDescent="0.2">
      <c r="C193"/>
    </row>
    <row r="194" spans="3:3" x14ac:dyDescent="0.2">
      <c r="C194"/>
    </row>
    <row r="195" spans="3:3" x14ac:dyDescent="0.2">
      <c r="C195"/>
    </row>
    <row r="196" spans="3:3" x14ac:dyDescent="0.2">
      <c r="C196"/>
    </row>
    <row r="197" spans="3:3" x14ac:dyDescent="0.2">
      <c r="C197"/>
    </row>
    <row r="198" spans="3:3" x14ac:dyDescent="0.2">
      <c r="C198"/>
    </row>
    <row r="199" spans="3:3" x14ac:dyDescent="0.2">
      <c r="C199"/>
    </row>
    <row r="200" spans="3:3" x14ac:dyDescent="0.2">
      <c r="C200"/>
    </row>
    <row r="201" spans="3:3" x14ac:dyDescent="0.2">
      <c r="C201"/>
    </row>
    <row r="202" spans="3:3" x14ac:dyDescent="0.2">
      <c r="C202"/>
    </row>
    <row r="203" spans="3:3" x14ac:dyDescent="0.2">
      <c r="C203"/>
    </row>
    <row r="204" spans="3:3" x14ac:dyDescent="0.2">
      <c r="C204"/>
    </row>
    <row r="205" spans="3:3" x14ac:dyDescent="0.2">
      <c r="C205"/>
    </row>
    <row r="206" spans="3:3" x14ac:dyDescent="0.2">
      <c r="C206"/>
    </row>
    <row r="207" spans="3:3" x14ac:dyDescent="0.2">
      <c r="C207"/>
    </row>
    <row r="208" spans="3:3" x14ac:dyDescent="0.2">
      <c r="C208"/>
    </row>
    <row r="209" spans="3:3" x14ac:dyDescent="0.2">
      <c r="C209"/>
    </row>
  </sheetData>
  <autoFilter ref="N2:P8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8" workbookViewId="0">
      <selection activeCell="D58" sqref="D58"/>
    </sheetView>
  </sheetViews>
  <sheetFormatPr defaultRowHeight="12.75" x14ac:dyDescent="0.2"/>
  <cols>
    <col min="2" max="2" width="25.140625" customWidth="1"/>
    <col min="3" max="3" width="14.42578125" customWidth="1"/>
    <col min="4" max="4" width="15.5703125" customWidth="1"/>
    <col min="5" max="6" width="14.85546875" customWidth="1"/>
    <col min="7" max="7" width="13.7109375" customWidth="1"/>
    <col min="8" max="8" width="18.140625" customWidth="1"/>
  </cols>
  <sheetData>
    <row r="1" spans="1:8" ht="12.75" customHeight="1" x14ac:dyDescent="0.2">
      <c r="A1" s="102" t="s">
        <v>162</v>
      </c>
      <c r="B1" s="105" t="s">
        <v>163</v>
      </c>
      <c r="C1" s="108" t="s">
        <v>164</v>
      </c>
      <c r="D1" s="109"/>
      <c r="E1" s="112" t="s">
        <v>165</v>
      </c>
      <c r="F1" s="113"/>
      <c r="G1" s="114"/>
      <c r="H1" s="97" t="s">
        <v>166</v>
      </c>
    </row>
    <row r="2" spans="1:8" ht="12.75" customHeight="1" x14ac:dyDescent="0.2">
      <c r="A2" s="103"/>
      <c r="B2" s="106"/>
      <c r="C2" s="110"/>
      <c r="D2" s="111"/>
      <c r="E2" s="115"/>
      <c r="F2" s="116"/>
      <c r="G2" s="116"/>
      <c r="H2" s="98"/>
    </row>
    <row r="3" spans="1:8" ht="15.75" thickBot="1" x14ac:dyDescent="0.25">
      <c r="A3" s="104"/>
      <c r="B3" s="107"/>
      <c r="C3" s="40" t="s">
        <v>167</v>
      </c>
      <c r="D3" s="41" t="s">
        <v>168</v>
      </c>
      <c r="E3" s="40" t="s">
        <v>167</v>
      </c>
      <c r="F3" s="42" t="s">
        <v>169</v>
      </c>
      <c r="G3" s="42" t="s">
        <v>168</v>
      </c>
      <c r="H3" s="99"/>
    </row>
    <row r="4" spans="1:8" ht="12.75" customHeight="1" x14ac:dyDescent="0.2">
      <c r="A4" s="20">
        <v>1</v>
      </c>
      <c r="B4" s="19" t="s">
        <v>146</v>
      </c>
      <c r="C4" s="18">
        <v>4482.7</v>
      </c>
      <c r="D4" s="18">
        <v>235.9</v>
      </c>
      <c r="E4" s="43">
        <v>4482.7</v>
      </c>
      <c r="F4" s="44">
        <v>4718.63</v>
      </c>
      <c r="G4" s="45">
        <f>F4-E4</f>
        <v>235.93000000000029</v>
      </c>
      <c r="H4" s="46" t="s">
        <v>170</v>
      </c>
    </row>
    <row r="5" spans="1:8" ht="13.5" customHeight="1" x14ac:dyDescent="0.2">
      <c r="A5" s="20">
        <v>2</v>
      </c>
      <c r="B5" s="19" t="s">
        <v>144</v>
      </c>
      <c r="C5" s="18">
        <v>11889.6</v>
      </c>
      <c r="D5" s="18">
        <v>758.9</v>
      </c>
      <c r="E5" s="43">
        <v>11889.6</v>
      </c>
      <c r="F5" s="44">
        <v>12648.5</v>
      </c>
      <c r="G5" s="45">
        <f t="shared" ref="G5:G53" si="0">F5-E5</f>
        <v>758.89999999999964</v>
      </c>
      <c r="H5" s="46" t="s">
        <v>171</v>
      </c>
    </row>
    <row r="6" spans="1:8" ht="15" x14ac:dyDescent="0.2">
      <c r="A6" s="20">
        <v>3</v>
      </c>
      <c r="B6" s="19" t="s">
        <v>143</v>
      </c>
      <c r="C6" s="18">
        <v>1056.9000000000001</v>
      </c>
      <c r="D6" s="18">
        <v>55.6</v>
      </c>
      <c r="E6" s="43">
        <v>1056.9000000000001</v>
      </c>
      <c r="F6" s="44">
        <v>1112.5</v>
      </c>
      <c r="G6" s="45">
        <f t="shared" si="0"/>
        <v>55.599999999999909</v>
      </c>
      <c r="H6" s="46" t="s">
        <v>172</v>
      </c>
    </row>
    <row r="7" spans="1:8" ht="12.75" customHeight="1" x14ac:dyDescent="0.2">
      <c r="A7" s="20">
        <v>4</v>
      </c>
      <c r="B7" s="19" t="s">
        <v>141</v>
      </c>
      <c r="C7" s="18">
        <v>6782.7</v>
      </c>
      <c r="D7" s="18">
        <v>510.5</v>
      </c>
      <c r="E7" s="43">
        <v>6782.7</v>
      </c>
      <c r="F7" s="44">
        <v>7293.2</v>
      </c>
      <c r="G7" s="45">
        <f t="shared" si="0"/>
        <v>510.5</v>
      </c>
      <c r="H7" s="46" t="s">
        <v>173</v>
      </c>
    </row>
    <row r="8" spans="1:8" ht="13.5" customHeight="1" x14ac:dyDescent="0.2">
      <c r="A8" s="20">
        <v>5</v>
      </c>
      <c r="B8" s="19" t="s">
        <v>140</v>
      </c>
      <c r="C8" s="18">
        <v>8695.2999999999993</v>
      </c>
      <c r="D8" s="18">
        <v>555</v>
      </c>
      <c r="E8" s="43">
        <v>8695.2999999999993</v>
      </c>
      <c r="F8" s="44">
        <v>9250.2999999999993</v>
      </c>
      <c r="G8" s="45">
        <f t="shared" si="0"/>
        <v>555</v>
      </c>
      <c r="H8" s="46" t="s">
        <v>174</v>
      </c>
    </row>
    <row r="9" spans="1:8" ht="30" x14ac:dyDescent="0.2">
      <c r="A9" s="20">
        <v>6</v>
      </c>
      <c r="B9" s="19" t="s">
        <v>139</v>
      </c>
      <c r="C9" s="18">
        <v>7379.9</v>
      </c>
      <c r="D9" s="18">
        <v>388.4</v>
      </c>
      <c r="E9" s="43">
        <v>7379.9</v>
      </c>
      <c r="F9" s="44">
        <v>7768.3</v>
      </c>
      <c r="G9" s="45">
        <f t="shared" si="0"/>
        <v>388.40000000000055</v>
      </c>
      <c r="H9" s="47" t="s">
        <v>175</v>
      </c>
    </row>
    <row r="10" spans="1:8" ht="15" x14ac:dyDescent="0.2">
      <c r="A10" s="20">
        <v>7</v>
      </c>
      <c r="B10" s="19" t="s">
        <v>138</v>
      </c>
      <c r="C10" s="18">
        <v>8153.6</v>
      </c>
      <c r="D10" s="18">
        <v>520.4</v>
      </c>
      <c r="E10" s="43">
        <v>8153.6</v>
      </c>
      <c r="F10" s="44">
        <v>8674.1</v>
      </c>
      <c r="G10" s="45">
        <f t="shared" si="0"/>
        <v>520.5</v>
      </c>
      <c r="H10" s="46" t="s">
        <v>176</v>
      </c>
    </row>
    <row r="11" spans="1:8" ht="15" x14ac:dyDescent="0.2">
      <c r="A11" s="20">
        <v>8</v>
      </c>
      <c r="B11" s="19" t="s">
        <v>137</v>
      </c>
      <c r="C11" s="18">
        <v>2214.3000000000002</v>
      </c>
      <c r="D11" s="18">
        <v>949</v>
      </c>
      <c r="E11" s="43">
        <v>2214.3000000000002</v>
      </c>
      <c r="F11" s="44">
        <v>3163.3</v>
      </c>
      <c r="G11" s="45">
        <f t="shared" si="0"/>
        <v>949</v>
      </c>
      <c r="H11" s="46" t="s">
        <v>177</v>
      </c>
    </row>
    <row r="12" spans="1:8" ht="15" x14ac:dyDescent="0.2">
      <c r="A12" s="20">
        <v>9</v>
      </c>
      <c r="B12" s="19" t="s">
        <v>135</v>
      </c>
      <c r="C12" s="18">
        <v>4286.8</v>
      </c>
      <c r="D12" s="18">
        <v>372.8</v>
      </c>
      <c r="E12" s="43">
        <v>4286.8</v>
      </c>
      <c r="F12" s="44">
        <v>4659.6000000000004</v>
      </c>
      <c r="G12" s="45">
        <f t="shared" si="0"/>
        <v>372.80000000000018</v>
      </c>
      <c r="H12" s="46" t="s">
        <v>178</v>
      </c>
    </row>
    <row r="13" spans="1:8" ht="30" x14ac:dyDescent="0.2">
      <c r="A13" s="20">
        <v>10</v>
      </c>
      <c r="B13" s="19" t="s">
        <v>179</v>
      </c>
      <c r="C13" s="18">
        <v>8911.6</v>
      </c>
      <c r="D13" s="18">
        <v>670.8</v>
      </c>
      <c r="E13" s="43">
        <v>8911.6</v>
      </c>
      <c r="F13" s="44">
        <v>9582.4</v>
      </c>
      <c r="G13" s="45">
        <f t="shared" si="0"/>
        <v>670.79999999999927</v>
      </c>
      <c r="H13" s="46" t="s">
        <v>180</v>
      </c>
    </row>
    <row r="14" spans="1:8" ht="15" x14ac:dyDescent="0.2">
      <c r="A14" s="20">
        <v>11</v>
      </c>
      <c r="B14" s="19" t="s">
        <v>130</v>
      </c>
      <c r="C14" s="18">
        <v>5711.9</v>
      </c>
      <c r="D14" s="18">
        <v>300.60000000000002</v>
      </c>
      <c r="E14" s="43">
        <v>5711.9</v>
      </c>
      <c r="F14" s="44">
        <v>6012.5</v>
      </c>
      <c r="G14" s="45">
        <f t="shared" si="0"/>
        <v>300.60000000000036</v>
      </c>
      <c r="H14" s="46" t="s">
        <v>181</v>
      </c>
    </row>
    <row r="15" spans="1:8" ht="15" x14ac:dyDescent="0.2">
      <c r="A15" s="20">
        <v>12</v>
      </c>
      <c r="B15" s="19" t="s">
        <v>128</v>
      </c>
      <c r="C15" s="18">
        <v>4595.8999999999996</v>
      </c>
      <c r="D15" s="18">
        <v>454.5</v>
      </c>
      <c r="E15" s="43">
        <v>4595.8999999999996</v>
      </c>
      <c r="F15" s="44">
        <v>5050.5</v>
      </c>
      <c r="G15" s="45">
        <f t="shared" si="0"/>
        <v>454.60000000000036</v>
      </c>
      <c r="H15" s="46" t="s">
        <v>182</v>
      </c>
    </row>
    <row r="16" spans="1:8" ht="15" x14ac:dyDescent="0.2">
      <c r="A16" s="20">
        <v>13</v>
      </c>
      <c r="B16" s="19" t="s">
        <v>127</v>
      </c>
      <c r="C16" s="18">
        <v>13144.7</v>
      </c>
      <c r="D16" s="18">
        <v>691.8</v>
      </c>
      <c r="E16" s="43">
        <v>13144.7</v>
      </c>
      <c r="F16" s="44">
        <v>13836.6</v>
      </c>
      <c r="G16" s="45">
        <f t="shared" si="0"/>
        <v>691.89999999999964</v>
      </c>
      <c r="H16" s="46" t="s">
        <v>183</v>
      </c>
    </row>
    <row r="17" spans="1:8" ht="12.75" customHeight="1" x14ac:dyDescent="0.2">
      <c r="A17" s="20">
        <v>14</v>
      </c>
      <c r="B17" s="19" t="s">
        <v>125</v>
      </c>
      <c r="C17" s="18">
        <v>1316.2</v>
      </c>
      <c r="D17" s="18">
        <v>99.1</v>
      </c>
      <c r="E17" s="43">
        <v>1316.2</v>
      </c>
      <c r="F17" s="44">
        <v>1415.3</v>
      </c>
      <c r="G17" s="45">
        <f t="shared" si="0"/>
        <v>99.099999999999909</v>
      </c>
      <c r="H17" s="46" t="s">
        <v>184</v>
      </c>
    </row>
    <row r="18" spans="1:8" ht="13.5" customHeight="1" x14ac:dyDescent="0.2">
      <c r="A18" s="20">
        <v>15</v>
      </c>
      <c r="B18" s="19" t="s">
        <v>124</v>
      </c>
      <c r="C18" s="18">
        <v>9412.9</v>
      </c>
      <c r="D18" s="18">
        <v>600.79999999999995</v>
      </c>
      <c r="E18" s="48">
        <v>9412.9</v>
      </c>
      <c r="F18" s="49">
        <v>10013.700000000001</v>
      </c>
      <c r="G18" s="45">
        <f t="shared" si="0"/>
        <v>600.80000000000109</v>
      </c>
      <c r="H18" s="46" t="s">
        <v>185</v>
      </c>
    </row>
    <row r="19" spans="1:8" ht="12.75" customHeight="1" x14ac:dyDescent="0.2">
      <c r="A19" s="20">
        <v>16</v>
      </c>
      <c r="B19" s="19" t="s">
        <v>122</v>
      </c>
      <c r="C19" s="18">
        <v>7762.3</v>
      </c>
      <c r="D19" s="18">
        <v>2451.3000000000002</v>
      </c>
      <c r="E19" s="43">
        <v>7762.3</v>
      </c>
      <c r="F19" s="44">
        <v>10213.6</v>
      </c>
      <c r="G19" s="45">
        <f t="shared" si="0"/>
        <v>2451.3000000000002</v>
      </c>
      <c r="H19" s="46" t="s">
        <v>186</v>
      </c>
    </row>
    <row r="20" spans="1:8" ht="13.5" customHeight="1" x14ac:dyDescent="0.2">
      <c r="A20" s="20">
        <v>17</v>
      </c>
      <c r="B20" s="19" t="s">
        <v>121</v>
      </c>
      <c r="C20" s="18">
        <v>14009.3</v>
      </c>
      <c r="D20" s="18">
        <v>4669.8</v>
      </c>
      <c r="E20" s="43">
        <v>14009.3</v>
      </c>
      <c r="F20" s="44">
        <v>18679.099999999999</v>
      </c>
      <c r="G20" s="45">
        <f t="shared" si="0"/>
        <v>4669.7999999999993</v>
      </c>
      <c r="H20" s="46" t="s">
        <v>187</v>
      </c>
    </row>
    <row r="21" spans="1:8" ht="12.75" customHeight="1" x14ac:dyDescent="0.2">
      <c r="A21" s="20">
        <v>18</v>
      </c>
      <c r="B21" s="19" t="s">
        <v>118</v>
      </c>
      <c r="C21" s="18">
        <v>1353.9</v>
      </c>
      <c r="D21" s="18">
        <v>86.4</v>
      </c>
      <c r="E21" s="43">
        <v>1353.9</v>
      </c>
      <c r="F21" s="44">
        <v>1440.3</v>
      </c>
      <c r="G21" s="45">
        <f t="shared" si="0"/>
        <v>86.399999999999864</v>
      </c>
      <c r="H21" s="46" t="s">
        <v>188</v>
      </c>
    </row>
    <row r="22" spans="1:8" ht="13.5" customHeight="1" x14ac:dyDescent="0.2">
      <c r="A22" s="20">
        <v>19</v>
      </c>
      <c r="B22" s="19" t="s">
        <v>117</v>
      </c>
      <c r="C22" s="18">
        <v>4206.3999999999996</v>
      </c>
      <c r="D22" s="18">
        <v>801.2</v>
      </c>
      <c r="E22" s="43">
        <v>4206.3999999999996</v>
      </c>
      <c r="F22" s="44">
        <v>5007.6000000000004</v>
      </c>
      <c r="G22" s="45">
        <f t="shared" si="0"/>
        <v>801.20000000000073</v>
      </c>
      <c r="H22" s="46" t="s">
        <v>189</v>
      </c>
    </row>
    <row r="23" spans="1:8" ht="15" x14ac:dyDescent="0.2">
      <c r="A23" s="20">
        <v>20</v>
      </c>
      <c r="B23" s="19" t="s">
        <v>116</v>
      </c>
      <c r="C23" s="18">
        <v>3549.5</v>
      </c>
      <c r="D23" s="18">
        <v>626.4</v>
      </c>
      <c r="E23" s="43">
        <v>3549.4</v>
      </c>
      <c r="F23" s="44">
        <v>4175.8</v>
      </c>
      <c r="G23" s="45">
        <f t="shared" si="0"/>
        <v>626.40000000000009</v>
      </c>
      <c r="H23" s="46" t="s">
        <v>190</v>
      </c>
    </row>
    <row r="24" spans="1:8" ht="102" x14ac:dyDescent="0.2">
      <c r="A24" s="50">
        <v>21</v>
      </c>
      <c r="B24" s="51" t="s">
        <v>115</v>
      </c>
      <c r="C24" s="52">
        <v>21668.7</v>
      </c>
      <c r="D24" s="53">
        <v>2407.6</v>
      </c>
      <c r="E24" s="54">
        <v>21668.7</v>
      </c>
      <c r="F24" s="55">
        <v>24688.7</v>
      </c>
      <c r="G24" s="56">
        <f t="shared" si="0"/>
        <v>3020</v>
      </c>
      <c r="H24" s="57" t="s">
        <v>191</v>
      </c>
    </row>
    <row r="25" spans="1:8" ht="15" x14ac:dyDescent="0.2">
      <c r="A25" s="20">
        <v>22</v>
      </c>
      <c r="B25" s="19" t="s">
        <v>114</v>
      </c>
      <c r="C25" s="18">
        <v>11369.1</v>
      </c>
      <c r="D25" s="18">
        <v>2495.6</v>
      </c>
      <c r="E25" s="43">
        <v>11369.1</v>
      </c>
      <c r="F25" s="44">
        <v>13864.7</v>
      </c>
      <c r="G25" s="45">
        <f t="shared" si="0"/>
        <v>2495.6000000000004</v>
      </c>
      <c r="H25" s="46" t="s">
        <v>192</v>
      </c>
    </row>
    <row r="26" spans="1:8" ht="12.75" customHeight="1" x14ac:dyDescent="0.2">
      <c r="A26" s="20">
        <v>23</v>
      </c>
      <c r="B26" s="19" t="s">
        <v>113</v>
      </c>
      <c r="C26" s="18">
        <v>2574.1999999999998</v>
      </c>
      <c r="D26" s="18">
        <v>684.3</v>
      </c>
      <c r="E26" s="48">
        <v>2574.1999999999998</v>
      </c>
      <c r="F26" s="49">
        <v>3258.5</v>
      </c>
      <c r="G26" s="45">
        <f t="shared" si="0"/>
        <v>684.30000000000018</v>
      </c>
      <c r="H26" s="46" t="s">
        <v>193</v>
      </c>
    </row>
    <row r="27" spans="1:8" ht="13.5" customHeight="1" x14ac:dyDescent="0.2">
      <c r="A27" s="20">
        <v>24</v>
      </c>
      <c r="B27" s="19" t="s">
        <v>112</v>
      </c>
      <c r="C27" s="18">
        <v>2217.4</v>
      </c>
      <c r="D27" s="18">
        <v>192.8</v>
      </c>
      <c r="E27" s="43">
        <v>2217.4</v>
      </c>
      <c r="F27" s="44">
        <v>2410.1999999999998</v>
      </c>
      <c r="G27" s="45">
        <f t="shared" si="0"/>
        <v>192.79999999999973</v>
      </c>
      <c r="H27" s="46" t="s">
        <v>194</v>
      </c>
    </row>
    <row r="28" spans="1:8" ht="12.75" customHeight="1" x14ac:dyDescent="0.2">
      <c r="A28" s="20">
        <v>25</v>
      </c>
      <c r="B28" s="19" t="s">
        <v>110</v>
      </c>
      <c r="C28" s="18">
        <v>4898.2</v>
      </c>
      <c r="D28" s="18">
        <v>797.4</v>
      </c>
      <c r="E28" s="43">
        <v>4898.2</v>
      </c>
      <c r="F28" s="44">
        <v>5695.6</v>
      </c>
      <c r="G28" s="45">
        <f t="shared" si="0"/>
        <v>797.40000000000055</v>
      </c>
      <c r="H28" s="46" t="s">
        <v>195</v>
      </c>
    </row>
    <row r="29" spans="1:8" ht="13.5" customHeight="1" x14ac:dyDescent="0.2">
      <c r="A29" s="20">
        <v>26</v>
      </c>
      <c r="B29" s="19" t="s">
        <v>109</v>
      </c>
      <c r="C29" s="18">
        <v>4447.8</v>
      </c>
      <c r="D29" s="18">
        <v>1328.6</v>
      </c>
      <c r="E29" s="43">
        <v>4447.8</v>
      </c>
      <c r="F29" s="44">
        <v>5776.4</v>
      </c>
      <c r="G29" s="45">
        <f t="shared" si="0"/>
        <v>1328.5999999999995</v>
      </c>
      <c r="H29" s="46" t="s">
        <v>196</v>
      </c>
    </row>
    <row r="30" spans="1:8" ht="15" x14ac:dyDescent="0.2">
      <c r="A30" s="20">
        <v>27</v>
      </c>
      <c r="B30" s="19" t="s">
        <v>108</v>
      </c>
      <c r="C30" s="18">
        <v>1850.7</v>
      </c>
      <c r="D30" s="18">
        <v>326.60000000000002</v>
      </c>
      <c r="E30" s="43">
        <v>1850.7</v>
      </c>
      <c r="F30" s="44">
        <v>2177.3000000000002</v>
      </c>
      <c r="G30" s="45">
        <f t="shared" si="0"/>
        <v>326.60000000000014</v>
      </c>
      <c r="H30" s="46" t="s">
        <v>197</v>
      </c>
    </row>
    <row r="31" spans="1:8" ht="12.75" customHeight="1" x14ac:dyDescent="0.2">
      <c r="A31" s="50">
        <v>28</v>
      </c>
      <c r="B31" s="51" t="s">
        <v>107</v>
      </c>
      <c r="C31" s="52">
        <v>5793.1</v>
      </c>
      <c r="D31" s="53">
        <v>436</v>
      </c>
      <c r="E31" s="54">
        <v>5793.1</v>
      </c>
      <c r="F31" s="55">
        <v>6293.1</v>
      </c>
      <c r="G31" s="56">
        <f t="shared" si="0"/>
        <v>500</v>
      </c>
      <c r="H31" s="58" t="s">
        <v>198</v>
      </c>
    </row>
    <row r="32" spans="1:8" ht="13.5" customHeight="1" x14ac:dyDescent="0.2">
      <c r="A32" s="20">
        <v>29</v>
      </c>
      <c r="B32" s="19" t="s">
        <v>106</v>
      </c>
      <c r="C32" s="18">
        <v>1679.6</v>
      </c>
      <c r="D32" s="18">
        <v>446.5</v>
      </c>
      <c r="E32" s="43">
        <v>1679.6</v>
      </c>
      <c r="F32" s="44">
        <v>2126.1</v>
      </c>
      <c r="G32" s="45">
        <f t="shared" si="0"/>
        <v>446.5</v>
      </c>
      <c r="H32" s="46" t="s">
        <v>199</v>
      </c>
    </row>
    <row r="33" spans="1:8" ht="15" x14ac:dyDescent="0.2">
      <c r="A33" s="20">
        <v>30</v>
      </c>
      <c r="B33" s="19" t="s">
        <v>200</v>
      </c>
      <c r="C33" s="18">
        <v>2945.8</v>
      </c>
      <c r="D33" s="18">
        <v>879.9</v>
      </c>
      <c r="E33" s="43">
        <v>2945.8</v>
      </c>
      <c r="F33" s="44">
        <v>3825.8</v>
      </c>
      <c r="G33" s="45">
        <f t="shared" si="0"/>
        <v>880</v>
      </c>
      <c r="H33" s="46" t="s">
        <v>201</v>
      </c>
    </row>
    <row r="34" spans="1:8" ht="15" x14ac:dyDescent="0.2">
      <c r="A34" s="20">
        <v>31</v>
      </c>
      <c r="B34" s="19" t="s">
        <v>104</v>
      </c>
      <c r="C34" s="18">
        <v>727</v>
      </c>
      <c r="D34" s="18">
        <v>326.60000000000002</v>
      </c>
      <c r="E34" s="43">
        <v>727</v>
      </c>
      <c r="F34" s="44">
        <v>1053.5999999999999</v>
      </c>
      <c r="G34" s="45">
        <f t="shared" si="0"/>
        <v>326.59999999999991</v>
      </c>
      <c r="H34" s="46" t="s">
        <v>202</v>
      </c>
    </row>
    <row r="35" spans="1:8" ht="12.75" customHeight="1" x14ac:dyDescent="0.2">
      <c r="A35" s="20">
        <v>32</v>
      </c>
      <c r="B35" s="19" t="s">
        <v>103</v>
      </c>
      <c r="C35" s="18">
        <v>3145.6</v>
      </c>
      <c r="D35" s="18">
        <v>644.29999999999995</v>
      </c>
      <c r="E35" s="59">
        <v>3145.6</v>
      </c>
      <c r="F35" s="60">
        <v>3789.9</v>
      </c>
      <c r="G35" s="45">
        <f t="shared" si="0"/>
        <v>644.30000000000018</v>
      </c>
      <c r="H35" s="46" t="s">
        <v>203</v>
      </c>
    </row>
    <row r="36" spans="1:8" ht="13.5" customHeight="1" x14ac:dyDescent="0.2">
      <c r="A36" s="20">
        <v>33</v>
      </c>
      <c r="B36" s="19" t="s">
        <v>101</v>
      </c>
      <c r="C36" s="18">
        <v>4038.5</v>
      </c>
      <c r="D36" s="18">
        <v>212.6</v>
      </c>
      <c r="E36" s="43">
        <v>4038.5</v>
      </c>
      <c r="F36" s="44">
        <v>4251.1000000000004</v>
      </c>
      <c r="G36" s="45">
        <f t="shared" si="0"/>
        <v>212.60000000000036</v>
      </c>
      <c r="H36" s="46" t="s">
        <v>204</v>
      </c>
    </row>
    <row r="37" spans="1:8" ht="15" x14ac:dyDescent="0.2">
      <c r="A37" s="20">
        <v>34</v>
      </c>
      <c r="B37" s="19" t="s">
        <v>100</v>
      </c>
      <c r="C37" s="18">
        <v>4352</v>
      </c>
      <c r="D37" s="18">
        <v>327.60000000000002</v>
      </c>
      <c r="E37" s="43">
        <v>4352</v>
      </c>
      <c r="F37" s="44">
        <v>4679.6000000000004</v>
      </c>
      <c r="G37" s="45">
        <f t="shared" si="0"/>
        <v>327.60000000000036</v>
      </c>
      <c r="H37" s="46" t="s">
        <v>205</v>
      </c>
    </row>
    <row r="38" spans="1:8" ht="12.75" customHeight="1" x14ac:dyDescent="0.2">
      <c r="A38" s="50">
        <v>35</v>
      </c>
      <c r="B38" s="51" t="s">
        <v>99</v>
      </c>
      <c r="C38" s="52">
        <v>4813.7</v>
      </c>
      <c r="D38" s="61">
        <v>719.3</v>
      </c>
      <c r="E38" s="54">
        <v>4813.7</v>
      </c>
      <c r="F38" s="55">
        <v>6348.7</v>
      </c>
      <c r="G38" s="56">
        <f t="shared" si="0"/>
        <v>1535</v>
      </c>
      <c r="H38" s="57" t="s">
        <v>206</v>
      </c>
    </row>
    <row r="39" spans="1:8" ht="13.5" customHeight="1" x14ac:dyDescent="0.2">
      <c r="A39" s="50">
        <v>36</v>
      </c>
      <c r="B39" s="51" t="s">
        <v>98</v>
      </c>
      <c r="C39" s="52">
        <v>1091.3</v>
      </c>
      <c r="D39" s="61">
        <v>1135.8</v>
      </c>
      <c r="E39" s="54">
        <v>1091.3</v>
      </c>
      <c r="F39" s="55">
        <v>2291.3000000000002</v>
      </c>
      <c r="G39" s="56">
        <f t="shared" si="0"/>
        <v>1200.0000000000002</v>
      </c>
      <c r="H39" s="62" t="s">
        <v>207</v>
      </c>
    </row>
    <row r="40" spans="1:8" ht="15" x14ac:dyDescent="0.2">
      <c r="A40" s="20">
        <v>37</v>
      </c>
      <c r="B40" s="19" t="s">
        <v>97</v>
      </c>
      <c r="C40" s="18">
        <v>2498.1</v>
      </c>
      <c r="D40" s="18">
        <v>971.5</v>
      </c>
      <c r="E40" s="43">
        <v>2498.1</v>
      </c>
      <c r="F40" s="44">
        <v>3469.58</v>
      </c>
      <c r="G40" s="45">
        <f t="shared" si="0"/>
        <v>971.48</v>
      </c>
      <c r="H40" s="46" t="s">
        <v>208</v>
      </c>
    </row>
    <row r="41" spans="1:8" ht="15" x14ac:dyDescent="0.2">
      <c r="A41" s="20">
        <v>38</v>
      </c>
      <c r="B41" s="19" t="s">
        <v>95</v>
      </c>
      <c r="C41" s="18">
        <v>3079.4</v>
      </c>
      <c r="D41" s="18">
        <v>2623.2</v>
      </c>
      <c r="E41" s="43">
        <v>3079.4</v>
      </c>
      <c r="F41" s="44">
        <v>5702.59</v>
      </c>
      <c r="G41" s="45">
        <f t="shared" si="0"/>
        <v>2623.19</v>
      </c>
      <c r="H41" s="46" t="s">
        <v>209</v>
      </c>
    </row>
    <row r="42" spans="1:8" ht="12.75" customHeight="1" x14ac:dyDescent="0.2">
      <c r="A42" s="20">
        <v>39</v>
      </c>
      <c r="B42" s="19" t="s">
        <v>92</v>
      </c>
      <c r="C42" s="18">
        <v>4563.6000000000004</v>
      </c>
      <c r="D42" s="18">
        <v>1363.1</v>
      </c>
      <c r="E42" s="43">
        <v>4563.6000000000004</v>
      </c>
      <c r="F42" s="44">
        <v>5926.6</v>
      </c>
      <c r="G42" s="45">
        <f>F42-E42</f>
        <v>1363</v>
      </c>
      <c r="H42" s="46" t="s">
        <v>210</v>
      </c>
    </row>
    <row r="43" spans="1:8" ht="13.5" customHeight="1" x14ac:dyDescent="0.2">
      <c r="A43" s="20">
        <v>40</v>
      </c>
      <c r="B43" s="19" t="s">
        <v>88</v>
      </c>
      <c r="C43" s="18">
        <v>3691.8</v>
      </c>
      <c r="D43" s="18">
        <v>194.3</v>
      </c>
      <c r="E43" s="43">
        <v>3691.8</v>
      </c>
      <c r="F43" s="44">
        <v>3886.1</v>
      </c>
      <c r="G43" s="45">
        <f t="shared" si="0"/>
        <v>194.29999999999973</v>
      </c>
      <c r="H43" s="46" t="s">
        <v>211</v>
      </c>
    </row>
    <row r="44" spans="1:8" ht="12.75" customHeight="1" x14ac:dyDescent="0.2">
      <c r="A44" s="20">
        <v>41</v>
      </c>
      <c r="B44" s="19" t="s">
        <v>87</v>
      </c>
      <c r="C44" s="18">
        <v>2914.4</v>
      </c>
      <c r="D44" s="18">
        <v>253.4</v>
      </c>
      <c r="E44" s="43">
        <v>2914.4</v>
      </c>
      <c r="F44" s="44">
        <v>3167.8</v>
      </c>
      <c r="G44" s="45">
        <f t="shared" si="0"/>
        <v>253.40000000000009</v>
      </c>
      <c r="H44" s="46" t="s">
        <v>212</v>
      </c>
    </row>
    <row r="45" spans="1:8" ht="13.5" customHeight="1" x14ac:dyDescent="0.2">
      <c r="A45" s="20">
        <v>42</v>
      </c>
      <c r="B45" s="19" t="s">
        <v>84</v>
      </c>
      <c r="C45" s="18">
        <v>3470.8</v>
      </c>
      <c r="D45" s="18">
        <v>612.5</v>
      </c>
      <c r="E45" s="43">
        <v>3470.8</v>
      </c>
      <c r="F45" s="44">
        <v>4083.4</v>
      </c>
      <c r="G45" s="45">
        <f t="shared" si="0"/>
        <v>612.59999999999991</v>
      </c>
      <c r="H45" s="46" t="s">
        <v>213</v>
      </c>
    </row>
    <row r="46" spans="1:8" ht="15" x14ac:dyDescent="0.2">
      <c r="A46" s="20">
        <v>43</v>
      </c>
      <c r="B46" s="19" t="s">
        <v>82</v>
      </c>
      <c r="C46" s="18">
        <v>2502.4</v>
      </c>
      <c r="D46" s="18">
        <v>309.3</v>
      </c>
      <c r="E46" s="43">
        <v>2502.5</v>
      </c>
      <c r="F46" s="44">
        <v>2811.8</v>
      </c>
      <c r="G46" s="45">
        <f t="shared" si="0"/>
        <v>309.30000000000018</v>
      </c>
      <c r="H46" s="46" t="s">
        <v>214</v>
      </c>
    </row>
    <row r="47" spans="1:8" ht="12.75" customHeight="1" x14ac:dyDescent="0.2">
      <c r="A47" s="63">
        <v>44</v>
      </c>
      <c r="B47" s="64" t="s">
        <v>81</v>
      </c>
      <c r="C47" s="65">
        <v>765.2</v>
      </c>
      <c r="D47" s="65">
        <v>1014.3</v>
      </c>
      <c r="E47" s="66">
        <v>765.2</v>
      </c>
      <c r="F47" s="67">
        <v>1779.5</v>
      </c>
      <c r="G47" s="68">
        <f t="shared" si="0"/>
        <v>1014.3</v>
      </c>
      <c r="H47" s="69" t="s">
        <v>215</v>
      </c>
    </row>
    <row r="48" spans="1:8" ht="13.5" customHeight="1" x14ac:dyDescent="0.2">
      <c r="A48" s="20">
        <v>45</v>
      </c>
      <c r="B48" s="19" t="s">
        <v>80</v>
      </c>
      <c r="C48" s="18">
        <v>6875.2</v>
      </c>
      <c r="D48" s="18">
        <v>3386.3</v>
      </c>
      <c r="E48" s="43">
        <v>6875.2</v>
      </c>
      <c r="F48" s="44">
        <v>10261.5</v>
      </c>
      <c r="G48" s="45">
        <f t="shared" si="0"/>
        <v>3386.3</v>
      </c>
      <c r="H48" s="46" t="s">
        <v>216</v>
      </c>
    </row>
    <row r="49" spans="1:8" ht="15" x14ac:dyDescent="0.2">
      <c r="A49" s="20">
        <v>46</v>
      </c>
      <c r="B49" s="19" t="s">
        <v>78</v>
      </c>
      <c r="C49" s="18">
        <v>4777.1000000000004</v>
      </c>
      <c r="D49" s="18">
        <v>472.5</v>
      </c>
      <c r="E49" s="43">
        <v>4777.1000000000004</v>
      </c>
      <c r="F49" s="44">
        <v>5249.45</v>
      </c>
      <c r="G49" s="45">
        <f t="shared" si="0"/>
        <v>472.34999999999945</v>
      </c>
      <c r="H49" s="46" t="s">
        <v>217</v>
      </c>
    </row>
    <row r="50" spans="1:8" ht="12.75" customHeight="1" x14ac:dyDescent="0.2">
      <c r="A50" s="20">
        <v>47</v>
      </c>
      <c r="B50" s="19" t="s">
        <v>75</v>
      </c>
      <c r="C50" s="18">
        <v>4810.3</v>
      </c>
      <c r="D50" s="18">
        <v>1779.2</v>
      </c>
      <c r="E50" s="43">
        <v>4810.3</v>
      </c>
      <c r="F50" s="44">
        <v>6589.5</v>
      </c>
      <c r="G50" s="45">
        <f t="shared" si="0"/>
        <v>1779.1999999999998</v>
      </c>
      <c r="H50" s="46" t="s">
        <v>218</v>
      </c>
    </row>
    <row r="51" spans="1:8" ht="13.5" customHeight="1" x14ac:dyDescent="0.2">
      <c r="A51" s="20">
        <v>48</v>
      </c>
      <c r="B51" s="19" t="s">
        <v>74</v>
      </c>
      <c r="C51" s="18">
        <v>834.5</v>
      </c>
      <c r="D51" s="18">
        <v>2958.5</v>
      </c>
      <c r="E51" s="43">
        <v>834.5</v>
      </c>
      <c r="F51" s="44">
        <v>3792.72</v>
      </c>
      <c r="G51" s="45">
        <f t="shared" si="0"/>
        <v>2958.22</v>
      </c>
      <c r="H51" s="46" t="s">
        <v>219</v>
      </c>
    </row>
    <row r="52" spans="1:8" ht="12.75" customHeight="1" x14ac:dyDescent="0.2">
      <c r="A52" s="20">
        <v>49</v>
      </c>
      <c r="B52" s="19" t="s">
        <v>72</v>
      </c>
      <c r="C52" s="18">
        <v>18481.599999999999</v>
      </c>
      <c r="D52" s="18">
        <v>4335.2</v>
      </c>
      <c r="E52" s="43">
        <v>18481.599999999999</v>
      </c>
      <c r="F52" s="44">
        <v>22816.799999999999</v>
      </c>
      <c r="G52" s="45">
        <f t="shared" si="0"/>
        <v>4335.2000000000007</v>
      </c>
      <c r="H52" s="46" t="s">
        <v>220</v>
      </c>
    </row>
    <row r="53" spans="1:8" ht="13.5" customHeight="1" thickBot="1" x14ac:dyDescent="0.25">
      <c r="A53" s="50">
        <v>50</v>
      </c>
      <c r="B53" s="51" t="s">
        <v>221</v>
      </c>
      <c r="C53" s="52">
        <v>6546.5</v>
      </c>
      <c r="D53" s="53">
        <v>11146.7</v>
      </c>
      <c r="E53" s="54">
        <v>6546.5</v>
      </c>
      <c r="F53" s="55">
        <v>21253.5</v>
      </c>
      <c r="G53" s="70">
        <f t="shared" si="0"/>
        <v>14707</v>
      </c>
      <c r="H53" s="58" t="s">
        <v>222</v>
      </c>
    </row>
    <row r="54" spans="1:8" ht="15" thickBot="1" x14ac:dyDescent="0.25">
      <c r="A54" s="100" t="s">
        <v>223</v>
      </c>
      <c r="B54" s="101"/>
      <c r="C54" s="71">
        <f>SUM(C4:C53)</f>
        <v>272340</v>
      </c>
      <c r="D54" s="72">
        <f>SUM(D4:D53)</f>
        <v>60580.7</v>
      </c>
      <c r="E54" s="72">
        <f t="shared" ref="E54:G54" si="1">SUM(E4:E53)</f>
        <v>272340</v>
      </c>
      <c r="F54" s="72">
        <f t="shared" si="1"/>
        <v>338037.26999999996</v>
      </c>
      <c r="G54" s="73">
        <f t="shared" si="1"/>
        <v>65697.27</v>
      </c>
    </row>
    <row r="55" spans="1:8" x14ac:dyDescent="0.2">
      <c r="C55" s="21"/>
      <c r="D55" s="21"/>
      <c r="E55" s="21"/>
      <c r="F55" s="21"/>
      <c r="G55" s="21"/>
    </row>
  </sheetData>
  <mergeCells count="6">
    <mergeCell ref="H1:H3"/>
    <mergeCell ref="A54:B54"/>
    <mergeCell ref="A1:A3"/>
    <mergeCell ref="B1:B3"/>
    <mergeCell ref="C1:D2"/>
    <mergeCell ref="E1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workbookViewId="0">
      <selection activeCell="F3" sqref="F3"/>
    </sheetView>
  </sheetViews>
  <sheetFormatPr defaultRowHeight="12.75" x14ac:dyDescent="0.2"/>
  <cols>
    <col min="1" max="1" width="5.5703125" customWidth="1"/>
    <col min="2" max="2" width="27.5703125" customWidth="1"/>
    <col min="3" max="3" width="15.85546875" customWidth="1"/>
    <col min="4" max="4" width="19.28515625" customWidth="1"/>
    <col min="5" max="5" width="16.5703125" customWidth="1"/>
    <col min="6" max="6" width="19.28515625" customWidth="1"/>
    <col min="7" max="7" width="16" customWidth="1"/>
    <col min="8" max="8" width="17.140625" customWidth="1"/>
    <col min="9" max="9" width="16.7109375" customWidth="1"/>
  </cols>
  <sheetData>
    <row r="2" spans="1:9" ht="45" x14ac:dyDescent="0.2">
      <c r="A2" s="39" t="s">
        <v>161</v>
      </c>
      <c r="B2" s="36" t="s">
        <v>160</v>
      </c>
      <c r="C2" s="38" t="s">
        <v>159</v>
      </c>
      <c r="D2" s="36" t="s">
        <v>156</v>
      </c>
      <c r="E2" s="36" t="s">
        <v>224</v>
      </c>
      <c r="F2" s="36" t="s">
        <v>157</v>
      </c>
      <c r="G2" s="36" t="s">
        <v>156</v>
      </c>
      <c r="H2" s="36" t="s">
        <v>155</v>
      </c>
    </row>
    <row r="3" spans="1:9" ht="15" x14ac:dyDescent="0.2">
      <c r="A3" s="74"/>
      <c r="B3" s="75" t="s">
        <v>148</v>
      </c>
      <c r="C3" s="76">
        <f>SUM(C4:C73)</f>
        <v>503470.1</v>
      </c>
      <c r="D3" s="76">
        <f>SUM(D4:D70)</f>
        <v>640909.9</v>
      </c>
      <c r="E3" s="76">
        <f>SUM(E4:E70)</f>
        <v>137439.79999999999</v>
      </c>
      <c r="F3" s="76">
        <f t="shared" ref="F3:H3" si="0">SUM(F4:F70)</f>
        <v>495813.7</v>
      </c>
      <c r="G3" s="76">
        <f t="shared" si="0"/>
        <v>631041</v>
      </c>
      <c r="H3" s="76">
        <f t="shared" si="0"/>
        <v>135227.29999999999</v>
      </c>
    </row>
    <row r="4" spans="1:9" ht="30" x14ac:dyDescent="0.2">
      <c r="A4" s="20">
        <v>1</v>
      </c>
      <c r="B4" s="77" t="s">
        <v>141</v>
      </c>
      <c r="C4" s="18">
        <v>20668.2</v>
      </c>
      <c r="D4" s="18">
        <f>C4+E4</f>
        <v>22223.9</v>
      </c>
      <c r="E4" s="18">
        <v>1555.7</v>
      </c>
      <c r="F4" s="46">
        <v>20668.2</v>
      </c>
      <c r="G4" s="46">
        <v>22223.9</v>
      </c>
      <c r="H4" s="46">
        <f>G4-F4</f>
        <v>1555.7000000000007</v>
      </c>
      <c r="I4" s="78">
        <f>C4-F4</f>
        <v>0</v>
      </c>
    </row>
    <row r="5" spans="1:9" ht="15" x14ac:dyDescent="0.2">
      <c r="A5" s="20">
        <v>2</v>
      </c>
      <c r="B5" s="77" t="s">
        <v>136</v>
      </c>
      <c r="C5" s="18">
        <v>34506</v>
      </c>
      <c r="D5" s="18">
        <f t="shared" ref="D5:D21" si="1">C5+E5</f>
        <v>36322.1</v>
      </c>
      <c r="E5" s="18">
        <v>1816.1</v>
      </c>
      <c r="F5" s="46">
        <v>34506</v>
      </c>
      <c r="G5" s="46">
        <v>36322.1</v>
      </c>
      <c r="H5" s="46">
        <f>G5-F5</f>
        <v>1816.0999999999985</v>
      </c>
      <c r="I5" s="78">
        <f t="shared" ref="I5:I21" si="2">C5-F5</f>
        <v>0</v>
      </c>
    </row>
    <row r="6" spans="1:9" ht="15" x14ac:dyDescent="0.2">
      <c r="A6" s="79">
        <v>3</v>
      </c>
      <c r="B6" s="77" t="s">
        <v>133</v>
      </c>
      <c r="C6" s="80">
        <v>19302.5</v>
      </c>
      <c r="D6" s="18">
        <f t="shared" si="1"/>
        <v>20981</v>
      </c>
      <c r="E6" s="80">
        <v>1678.5</v>
      </c>
      <c r="F6" s="46">
        <v>18065.8</v>
      </c>
      <c r="G6" s="46">
        <v>19636.8</v>
      </c>
      <c r="H6" s="46">
        <f t="shared" ref="H6:H21" si="3">G6-F6</f>
        <v>1571</v>
      </c>
      <c r="I6" s="78">
        <f t="shared" si="2"/>
        <v>1236.7000000000007</v>
      </c>
    </row>
    <row r="7" spans="1:9" ht="30" x14ac:dyDescent="0.2">
      <c r="A7" s="79">
        <v>4</v>
      </c>
      <c r="B7" s="77" t="s">
        <v>132</v>
      </c>
      <c r="C7" s="80">
        <v>23703.9</v>
      </c>
      <c r="D7" s="18">
        <f t="shared" si="1"/>
        <v>25488.100000000002</v>
      </c>
      <c r="E7" s="80">
        <v>1784.2</v>
      </c>
      <c r="F7" s="46">
        <v>20913.900000000001</v>
      </c>
      <c r="G7" s="46">
        <v>22488</v>
      </c>
      <c r="H7" s="46">
        <f t="shared" si="3"/>
        <v>1574.0999999999985</v>
      </c>
      <c r="I7" s="78">
        <f t="shared" si="2"/>
        <v>2790</v>
      </c>
    </row>
    <row r="8" spans="1:9" ht="30" x14ac:dyDescent="0.2">
      <c r="A8" s="79">
        <v>5</v>
      </c>
      <c r="B8" s="77" t="s">
        <v>131</v>
      </c>
      <c r="C8" s="80">
        <v>26773.3</v>
      </c>
      <c r="D8" s="18">
        <f t="shared" si="1"/>
        <v>46160.899999999994</v>
      </c>
      <c r="E8" s="80">
        <v>19387.599999999999</v>
      </c>
      <c r="F8" s="46">
        <v>26773.3</v>
      </c>
      <c r="G8" s="46">
        <v>46160.9</v>
      </c>
      <c r="H8" s="46">
        <f t="shared" si="3"/>
        <v>19387.600000000002</v>
      </c>
      <c r="I8" s="78">
        <f t="shared" si="2"/>
        <v>0</v>
      </c>
    </row>
    <row r="9" spans="1:9" ht="15" x14ac:dyDescent="0.2">
      <c r="A9" s="79">
        <v>6</v>
      </c>
      <c r="B9" s="77" t="s">
        <v>127</v>
      </c>
      <c r="C9" s="80">
        <v>74466.600000000006</v>
      </c>
      <c r="D9" s="18">
        <f t="shared" si="1"/>
        <v>78385.900000000009</v>
      </c>
      <c r="E9" s="80">
        <v>3919.3</v>
      </c>
      <c r="F9" s="46">
        <v>74462.3</v>
      </c>
      <c r="G9" s="46">
        <v>78381.399999999994</v>
      </c>
      <c r="H9" s="46">
        <f t="shared" si="3"/>
        <v>3919.0999999999913</v>
      </c>
      <c r="I9" s="78">
        <f t="shared" si="2"/>
        <v>4.3000000000029104</v>
      </c>
    </row>
    <row r="10" spans="1:9" ht="15" x14ac:dyDescent="0.2">
      <c r="A10" s="79">
        <v>7</v>
      </c>
      <c r="B10" s="77" t="s">
        <v>117</v>
      </c>
      <c r="C10" s="80">
        <v>22339.4</v>
      </c>
      <c r="D10" s="18">
        <f t="shared" si="1"/>
        <v>26594.5</v>
      </c>
      <c r="E10" s="80">
        <v>4255.1000000000004</v>
      </c>
      <c r="F10" s="46">
        <v>22339.4</v>
      </c>
      <c r="G10" s="46">
        <v>26594.5</v>
      </c>
      <c r="H10" s="46">
        <f t="shared" si="3"/>
        <v>4255.0999999999985</v>
      </c>
      <c r="I10" s="78">
        <f t="shared" si="2"/>
        <v>0</v>
      </c>
    </row>
    <row r="11" spans="1:9" ht="15" x14ac:dyDescent="0.2">
      <c r="A11" s="79">
        <v>8</v>
      </c>
      <c r="B11" s="77" t="s">
        <v>112</v>
      </c>
      <c r="C11" s="80">
        <v>28843.4</v>
      </c>
      <c r="D11" s="18">
        <f t="shared" si="1"/>
        <v>31351.5</v>
      </c>
      <c r="E11" s="80">
        <v>2508.1</v>
      </c>
      <c r="F11" s="46">
        <v>28843.4</v>
      </c>
      <c r="G11" s="46">
        <v>31351.5</v>
      </c>
      <c r="H11" s="46">
        <f t="shared" si="3"/>
        <v>2508.0999999999985</v>
      </c>
      <c r="I11" s="78">
        <f t="shared" si="2"/>
        <v>0</v>
      </c>
    </row>
    <row r="12" spans="1:9" ht="15" x14ac:dyDescent="0.2">
      <c r="A12" s="79">
        <v>9</v>
      </c>
      <c r="B12" s="77" t="s">
        <v>110</v>
      </c>
      <c r="C12" s="80">
        <v>44209.4</v>
      </c>
      <c r="D12" s="18">
        <f t="shared" si="1"/>
        <v>51406.3</v>
      </c>
      <c r="E12" s="80">
        <v>7196.9</v>
      </c>
      <c r="F12" s="46">
        <v>44078.5</v>
      </c>
      <c r="G12" s="46">
        <v>51254.1</v>
      </c>
      <c r="H12" s="46">
        <f t="shared" si="3"/>
        <v>7175.5999999999985</v>
      </c>
      <c r="I12" s="78">
        <f t="shared" si="2"/>
        <v>130.90000000000146</v>
      </c>
    </row>
    <row r="13" spans="1:9" ht="15" x14ac:dyDescent="0.2">
      <c r="A13" s="79">
        <v>10</v>
      </c>
      <c r="B13" s="77" t="s">
        <v>107</v>
      </c>
      <c r="C13" s="80">
        <v>21550</v>
      </c>
      <c r="D13" s="18">
        <f t="shared" si="1"/>
        <v>23172</v>
      </c>
      <c r="E13" s="80">
        <v>1622</v>
      </c>
      <c r="F13" s="46">
        <v>21549.9</v>
      </c>
      <c r="G13" s="46">
        <v>23068.5</v>
      </c>
      <c r="H13" s="46">
        <f t="shared" si="3"/>
        <v>1518.5999999999985</v>
      </c>
      <c r="I13" s="78">
        <f t="shared" si="2"/>
        <v>9.9999999998544808E-2</v>
      </c>
    </row>
    <row r="14" spans="1:9" ht="15" x14ac:dyDescent="0.2">
      <c r="A14" s="79">
        <v>11</v>
      </c>
      <c r="B14" s="77" t="s">
        <v>105</v>
      </c>
      <c r="C14" s="80">
        <v>15993.6</v>
      </c>
      <c r="D14" s="18">
        <f t="shared" si="1"/>
        <v>20770.900000000001</v>
      </c>
      <c r="E14" s="80">
        <v>4777.3</v>
      </c>
      <c r="F14" s="46">
        <v>15993.6</v>
      </c>
      <c r="G14" s="46">
        <v>20770.900000000001</v>
      </c>
      <c r="H14" s="46">
        <f t="shared" si="3"/>
        <v>4777.3000000000011</v>
      </c>
      <c r="I14" s="78">
        <f t="shared" si="2"/>
        <v>0</v>
      </c>
    </row>
    <row r="15" spans="1:9" ht="15" x14ac:dyDescent="0.2">
      <c r="A15" s="79">
        <v>12</v>
      </c>
      <c r="B15" s="77" t="s">
        <v>104</v>
      </c>
      <c r="C15" s="80">
        <v>15475.4</v>
      </c>
      <c r="D15" s="18">
        <f t="shared" si="1"/>
        <v>22428.1</v>
      </c>
      <c r="E15" s="80">
        <v>6952.7</v>
      </c>
      <c r="F15" s="46">
        <v>15316.9</v>
      </c>
      <c r="G15" s="46">
        <v>22198.5</v>
      </c>
      <c r="H15" s="46">
        <f t="shared" si="3"/>
        <v>6881.6</v>
      </c>
      <c r="I15" s="78">
        <f t="shared" si="2"/>
        <v>158.5</v>
      </c>
    </row>
    <row r="16" spans="1:9" ht="15" x14ac:dyDescent="0.2">
      <c r="A16" s="79">
        <v>13</v>
      </c>
      <c r="B16" s="77" t="s">
        <v>97</v>
      </c>
      <c r="C16" s="80">
        <v>24956.3</v>
      </c>
      <c r="D16" s="18">
        <f t="shared" si="1"/>
        <v>34661.5</v>
      </c>
      <c r="E16" s="80">
        <v>9705.2000000000007</v>
      </c>
      <c r="F16" s="46">
        <v>24760.2</v>
      </c>
      <c r="G16" s="46">
        <v>34389.199999999997</v>
      </c>
      <c r="H16" s="46">
        <f t="shared" si="3"/>
        <v>9628.9999999999964</v>
      </c>
      <c r="I16" s="78">
        <f t="shared" si="2"/>
        <v>196.09999999999854</v>
      </c>
    </row>
    <row r="17" spans="1:9" ht="15" x14ac:dyDescent="0.2">
      <c r="A17" s="79">
        <v>14</v>
      </c>
      <c r="B17" s="77" t="s">
        <v>83</v>
      </c>
      <c r="C17" s="80">
        <v>40955.1</v>
      </c>
      <c r="D17" s="18">
        <f t="shared" si="1"/>
        <v>63007.8</v>
      </c>
      <c r="E17" s="80">
        <v>22052.7</v>
      </c>
      <c r="F17" s="46">
        <v>38046.199999999997</v>
      </c>
      <c r="G17" s="46">
        <v>58532.6</v>
      </c>
      <c r="H17" s="46">
        <f t="shared" si="3"/>
        <v>20486.400000000001</v>
      </c>
      <c r="I17" s="78">
        <f t="shared" si="2"/>
        <v>2908.9000000000015</v>
      </c>
    </row>
    <row r="18" spans="1:9" ht="15" x14ac:dyDescent="0.2">
      <c r="A18" s="79">
        <v>15</v>
      </c>
      <c r="B18" s="77" t="s">
        <v>81</v>
      </c>
      <c r="C18" s="80">
        <v>3630.2</v>
      </c>
      <c r="D18" s="18">
        <f t="shared" si="1"/>
        <v>8442.2999999999993</v>
      </c>
      <c r="E18" s="80">
        <v>4812.1000000000004</v>
      </c>
      <c r="F18" s="46">
        <v>3630.2</v>
      </c>
      <c r="G18" s="46">
        <v>8442.2999999999993</v>
      </c>
      <c r="H18" s="46">
        <f t="shared" si="3"/>
        <v>4812.0999999999995</v>
      </c>
      <c r="I18" s="78">
        <f t="shared" si="2"/>
        <v>0</v>
      </c>
    </row>
    <row r="19" spans="1:9" ht="15" x14ac:dyDescent="0.2">
      <c r="A19" s="79">
        <v>16</v>
      </c>
      <c r="B19" s="77" t="s">
        <v>80</v>
      </c>
      <c r="C19" s="80">
        <v>54640.3</v>
      </c>
      <c r="D19" s="18">
        <f t="shared" si="1"/>
        <v>81552.700000000012</v>
      </c>
      <c r="E19" s="80">
        <v>26912.400000000001</v>
      </c>
      <c r="F19" s="46">
        <v>54625</v>
      </c>
      <c r="G19" s="46">
        <v>81529.8</v>
      </c>
      <c r="H19" s="46">
        <f t="shared" si="3"/>
        <v>26904.800000000003</v>
      </c>
      <c r="I19" s="78">
        <f t="shared" si="2"/>
        <v>15.30000000000291</v>
      </c>
    </row>
    <row r="20" spans="1:9" ht="15" x14ac:dyDescent="0.2">
      <c r="A20" s="79">
        <v>17</v>
      </c>
      <c r="B20" s="77" t="s">
        <v>73</v>
      </c>
      <c r="C20" s="80">
        <v>26915.5</v>
      </c>
      <c r="D20" s="18">
        <f t="shared" si="1"/>
        <v>32823.800000000003</v>
      </c>
      <c r="E20" s="80">
        <v>5908.3</v>
      </c>
      <c r="F20" s="46">
        <v>26700.6</v>
      </c>
      <c r="G20" s="46">
        <v>32561.7</v>
      </c>
      <c r="H20" s="46">
        <f t="shared" si="3"/>
        <v>5861.1000000000022</v>
      </c>
      <c r="I20" s="78">
        <f t="shared" si="2"/>
        <v>214.90000000000146</v>
      </c>
    </row>
    <row r="21" spans="1:9" ht="30" x14ac:dyDescent="0.2">
      <c r="A21" s="79">
        <v>18</v>
      </c>
      <c r="B21" s="77" t="s">
        <v>67</v>
      </c>
      <c r="C21" s="80">
        <v>4541</v>
      </c>
      <c r="D21" s="18">
        <f t="shared" si="1"/>
        <v>15136.6</v>
      </c>
      <c r="E21" s="80">
        <v>10595.6</v>
      </c>
      <c r="F21" s="46">
        <v>4540.3</v>
      </c>
      <c r="G21" s="46">
        <v>15134.3</v>
      </c>
      <c r="H21" s="46">
        <f t="shared" si="3"/>
        <v>10594</v>
      </c>
      <c r="I21" s="78">
        <f t="shared" si="2"/>
        <v>0.6999999999998181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стр.1_3</vt:lpstr>
      <vt:lpstr>Субсидия доступность</vt:lpstr>
      <vt:lpstr>Субсидия проф образование</vt:lpstr>
      <vt:lpstr>Субсидия реабилитация</vt:lpstr>
      <vt:lpstr>Лист3</vt:lpstr>
      <vt:lpstr>стр.1_3!Заголовки_для_печати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Борисова Ольга Владимировна</cp:lastModifiedBy>
  <cp:lastPrinted>2020-02-20T08:24:16Z</cp:lastPrinted>
  <dcterms:created xsi:type="dcterms:W3CDTF">2011-03-11T07:45:02Z</dcterms:created>
  <dcterms:modified xsi:type="dcterms:W3CDTF">2020-02-20T08:24:23Z</dcterms:modified>
</cp:coreProperties>
</file>