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2"/>
  </bookViews>
  <sheets>
    <sheet name="1,2,3" sheetId="1" r:id="rId1"/>
    <sheet name="4 и 5" sheetId="2" r:id="rId2"/>
    <sheet name="Приложение 1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  <sheet name="Распределение" sheetId="8" r:id="rId8"/>
  </sheets>
  <definedNames>
    <definedName name="_xlnm.Print_Titles" localSheetId="2">'Приложение 1'!$5:$5</definedName>
    <definedName name="_xlnm.Print_Titles" localSheetId="3">'Приложение 2'!$3:$4</definedName>
    <definedName name="_xlnm.Print_Titles" localSheetId="5">'Приложение 4'!$3:$4</definedName>
    <definedName name="_xlnm.Print_Titles" localSheetId="6">'Приложение 5'!$3:$4</definedName>
    <definedName name="_xlnm.Print_Area" localSheetId="0">'1,2,3'!$A$1:$K$25</definedName>
    <definedName name="_xlnm.Print_Area" localSheetId="1">'4 и 5'!$A$1:$Q$118</definedName>
    <definedName name="_xlnm.Print_Area" localSheetId="2">'Приложение 1'!$A$1:$G$95</definedName>
    <definedName name="_xlnm.Print_Area" localSheetId="3">'Приложение 2'!$A$1:$K$93</definedName>
    <definedName name="_xlnm.Print_Area" localSheetId="4">'Приложение 3'!$A$1:$V$94</definedName>
    <definedName name="_xlnm.Print_Area" localSheetId="5">'Приложение 4'!$A$1:$K$93</definedName>
    <definedName name="_xlnm.Print_Area" localSheetId="6">'Приложение 5'!$A$1:$K$93</definedName>
    <definedName name="_xlnm.Print_Area" localSheetId="7">'Распределение'!#REF!</definedName>
  </definedNames>
  <calcPr fullCalcOnLoad="1"/>
</workbook>
</file>

<file path=xl/sharedStrings.xml><?xml version="1.0" encoding="utf-8"?>
<sst xmlns="http://schemas.openxmlformats.org/spreadsheetml/2006/main" count="862" uniqueCount="235">
  <si>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</si>
  <si>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</si>
  <si>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</si>
  <si>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</si>
  <si>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</si>
  <si>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</si>
  <si>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</si>
  <si>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</si>
  <si>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</si>
  <si>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</si>
  <si>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</si>
  <si>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</si>
  <si>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</si>
  <si>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</si>
  <si>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</si>
  <si>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</si>
  <si>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</si>
  <si>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</si>
  <si>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</si>
  <si>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</si>
  <si>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</si>
  <si>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</si>
  <si>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</si>
  <si>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</si>
  <si>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</si>
  <si>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</si>
  <si>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</si>
  <si>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</si>
  <si>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</si>
  <si>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</si>
  <si>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</si>
  <si>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</si>
  <si>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</si>
  <si>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</si>
  <si>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</si>
  <si>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</si>
  <si>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</si>
  <si>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</si>
  <si>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</si>
  <si>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</si>
  <si>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</si>
  <si>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</si>
  <si>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</si>
  <si>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</si>
  <si>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</si>
  <si>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</si>
  <si>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</si>
  <si>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</si>
  <si>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</si>
  <si>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</si>
  <si>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</si>
  <si>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</si>
  <si>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</si>
  <si>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</si>
  <si>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</si>
  <si>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</si>
  <si>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</si>
  <si>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</si>
  <si>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</si>
  <si>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</si>
  <si>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</si>
  <si>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</si>
  <si>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</si>
  <si>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</si>
  <si>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</si>
  <si>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</si>
  <si>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</si>
  <si>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</si>
  <si>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</si>
  <si>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</si>
  <si>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</si>
  <si>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</si>
  <si>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</si>
  <si>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</si>
  <si>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</si>
  <si>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</si>
  <si>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</si>
  <si>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</si>
  <si>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</si>
  <si>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</si>
  <si>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</si>
  <si>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</si>
  <si>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</si>
  <si>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</si>
  <si>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</si>
  <si>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</si>
  <si>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</si>
  <si>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</si>
  <si>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</si>
  <si>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 xml:space="preserve">                                                                               РАСЧЕТ</t>
  </si>
  <si>
    <t>Коды</t>
  </si>
  <si>
    <t xml:space="preserve">                                                 от " _____ "  _____________________________  20 __ г.</t>
  </si>
  <si>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</si>
  <si>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</si>
  <si>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</si>
  <si>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</si>
  <si>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Министерство труда и социальной защиты Российской Федерации </t>
  </si>
  <si>
    <t>Раздел</t>
  </si>
  <si>
    <t xml:space="preserve">      по БК</t>
  </si>
  <si>
    <t>Подраздел</t>
  </si>
  <si>
    <t>Государственная программа</t>
  </si>
  <si>
    <t xml:space="preserve">     по БК</t>
  </si>
  <si>
    <t xml:space="preserve">Подпрограмма </t>
  </si>
  <si>
    <t>Основное мероприятие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</si>
  <si>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</si>
  <si>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</si>
  <si>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</si>
  <si>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</si>
  <si>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</si>
  <si>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</si>
  <si>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</si>
  <si>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</si>
  <si>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</si>
  <si>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</si>
  <si>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трасферта*</t>
  </si>
  <si>
    <t>Алгоритм (формула) расчета объема межбюджетного трансферта субъекту Российской Федерации</t>
  </si>
  <si>
    <t xml:space="preserve">Сi=С1i + С2i + С3i + С4i ; где:                                                                                                                                                  С1i=Чi х Пi x Кi + Дi;                                                                                                                                                                     С2i=Чi х Пi x Кi + Дi;                                                                                                                                                                              С3i=Чi х Пi x Кi + Дi;                                                                                                                                                                              С4i=(В1i х Пmax x Кi+В2i х П1 x Кi+ В3i х П2 x Кi)х 12+Дi
</t>
  </si>
  <si>
    <t>Показатели (основные показатели), используемые для расчета (с указанием наименований и единицы измерения)**</t>
  </si>
  <si>
    <t>3.1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</si>
  <si>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</si>
  <si>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Постановление Правительства РФ  от 8 октября 2013 г. № 893 "О порядоке предоставления субвенций, предоставляемых бюджетам субъектов Российской Федерации и бюджету г. Байконура из федерального бюджета в целях финансового обеспечения расходных обязательств субъектов Российской Федерации, возникающих при выполнении полномочий Российской Федерации, на выплату отдельных видов государственных пособий лицам, не подлежащим 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лицами)".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</si>
  <si>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</si>
  <si>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</si>
  <si>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</si>
  <si>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</si>
  <si>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</si>
  <si>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</si>
  <si>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</si>
  <si>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</si>
  <si>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</si>
  <si>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</si>
  <si>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</si>
  <si>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</si>
  <si>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</si>
  <si>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</si>
  <si>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</si>
  <si>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</si>
  <si>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</si>
  <si>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</si>
  <si>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</si>
  <si>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</si>
  <si>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</si>
  <si>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</si>
  <si>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10</t>
  </si>
  <si>
    <t>3</t>
  </si>
  <si>
    <t>149</t>
  </si>
  <si>
    <t xml:space="preserve">"Социальное обеспечение населения" </t>
  </si>
  <si>
    <t xml:space="preserve">"Социальная поддержка граждан"  </t>
  </si>
  <si>
    <t>"Оказание мер государственной поддержки в связи с беременностью и родами, а также гражданам, имеющим детей"</t>
  </si>
  <si>
    <t>"Социальная политика"</t>
  </si>
  <si>
    <t xml:space="preserve">"Субвенции"  </t>
  </si>
  <si>
    <t>530</t>
  </si>
  <si>
    <t xml:space="preserve">"Совершенствование государственной поддержки семеи и детей" </t>
  </si>
  <si>
    <t>80.10.2013</t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</si>
  <si>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</si>
  <si>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</si>
  <si>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</si>
  <si>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</si>
  <si>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</si>
  <si>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</si>
  <si>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</si>
  <si>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</si>
  <si>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</si>
  <si>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</si>
  <si>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</si>
  <si>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53800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</si>
  <si>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</si>
  <si>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</si>
  <si>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</si>
  <si>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</si>
  <si>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 xml:space="preserve">   Оцениваемые обязательства </t>
  </si>
  <si>
    <t>Номер  по порядку оцениваемого обязательства</t>
  </si>
  <si>
    <t xml:space="preserve">Наименование оцениваемого обязательства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</si>
  <si>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</si>
  <si>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Порядок определения объема оцениваемого обязательства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</si>
  <si>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</si>
  <si>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Наименование субъекта
 Российской Федерации </t>
  </si>
  <si>
    <t>Код по ОКТМО</t>
  </si>
  <si>
    <t>Номер оцениваемого обязательства 
по п/п</t>
  </si>
  <si>
    <t>Оценка объемов оцениваемого обязательства</t>
  </si>
  <si>
    <t>Объем субвенции на финансовое обеспечение осуществления переданного полномочия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</si>
  <si>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</si>
  <si>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</si>
  <si>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>х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</si>
  <si>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</si>
  <si>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Выплата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</si>
  <si>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8 октября 2013 г. № 893 </t>
  </si>
  <si>
    <t xml:space="preserve">                                                           </t>
  </si>
  <si>
    <t xml:space="preserve">на плановый период </t>
  </si>
  <si>
    <t xml:space="preserve">на 2019 год  </t>
  </si>
  <si>
    <t xml:space="preserve">на 2019 год   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</si>
  <si>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2018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</si>
  <si>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2018 год</t>
  </si>
  <si>
    <t>Объем межбюджетного трансферта на 2018 год</t>
  </si>
  <si>
    <t xml:space="preserve"> 1. Распределение межбюджетного трансферта между субъектами Российской Федерации на 2018 год</t>
  </si>
  <si>
    <t xml:space="preserve">                                                                                      на 2018 год и на плановый период 2019 и 2020 годов           </t>
  </si>
  <si>
    <t>на 2018 год</t>
  </si>
  <si>
    <t xml:space="preserve">на 2020 год  </t>
  </si>
  <si>
    <t xml:space="preserve">на 2018 год </t>
  </si>
  <si>
    <t xml:space="preserve">на 2020 год   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</si>
  <si>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(2017 года)</t>
    </r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</si>
  <si>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3,8%)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</si>
  <si>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(2017 года)</t>
    </r>
    <r>
      <rPr>
        <sz val="10"/>
        <rFont val="Times New Roman"/>
        <family val="1"/>
      </rPr>
      <t xml:space="preserve"> 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</si>
  <si>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3,8%)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</si>
  <si>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</si>
  <si>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(2017 года)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</si>
  <si>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3,8%)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</si>
  <si>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(2017 года)</t>
    </r>
    <r>
      <rPr>
        <sz val="10"/>
        <rFont val="Times New Roman"/>
        <family val="1"/>
      </rPr>
      <t xml:space="preserve"> (гр.4xгр.6)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</si>
  <si>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3,8%)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</si>
  <si>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(2017 года)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</si>
  <si>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3,8%)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</si>
  <si>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(2017 года) </t>
    </r>
    <r>
      <rPr>
        <sz val="10"/>
        <rFont val="Times New Roman"/>
        <family val="1"/>
      </rPr>
      <t>(гр.10xгр.12)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</si>
  <si>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3,8%)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</si>
  <si>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(2017 года)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</si>
  <si>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3,8%)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</si>
  <si>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(2017 года)</t>
    </r>
    <r>
      <rPr>
        <sz val="10"/>
        <rFont val="Times New Roman"/>
        <family val="1"/>
      </rPr>
      <t xml:space="preserve"> (гр.16xгр.18)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</si>
  <si>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3,8%) </t>
    </r>
    <r>
      <rPr>
        <sz val="10"/>
        <rFont val="Times New Roman"/>
        <family val="1"/>
      </rPr>
      <t>(гр.17xгр.18)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</si>
  <si>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расходы,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</si>
  <si>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</si>
  <si>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</si>
  <si>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(2017 года)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</si>
  <si>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3,8%)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</si>
  <si>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(2017 года) </t>
    </r>
    <r>
      <rPr>
        <sz val="10"/>
        <rFont val="Times New Roman"/>
        <family val="1"/>
      </rPr>
      <t>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</si>
  <si>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3,8%)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</si>
  <si>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(2017 года)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</si>
  <si>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3,8%)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</si>
  <si>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(2017 года)</t>
    </r>
    <r>
      <rPr>
        <sz val="10"/>
        <rFont val="Times New Roman"/>
        <family val="1"/>
      </rPr>
      <t xml:space="preserve"> (гр.5xгр.7)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</si>
  <si>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2018 год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</si>
  <si>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2018 год </t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</si>
  <si>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2018 год</t>
  </si>
  <si>
    <t>01.08.2017</t>
  </si>
  <si>
    <t>Приложение № 20
к Методическим указаниям по распределению бюджетных ассигнований по разделам, подразделам, целевым статьям и видам расходов классификации расходов федерального бюджета на 2018 год и на плановый период 2019 и 2020 годов</t>
  </si>
  <si>
    <t xml:space="preserve">                       распределения межбюджетного трансферта между субъектами Российской Федерации</t>
  </si>
  <si>
    <t xml:space="preserve"> на 2018  год и на плановый период 2019 и 2020 годов </t>
  </si>
  <si>
    <t>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</si>
</sst>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General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" fontId="58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center"/>
    </xf>
    <xf numFmtId="172" fontId="58" fillId="33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72" fontId="5" fillId="33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172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173" fontId="2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0" xfId="66" applyFont="1" applyBorder="1" applyAlignment="1">
      <alignment horizontal="center" vertical="center"/>
      <protection/>
    </xf>
    <xf numFmtId="3" fontId="2" fillId="0" borderId="0" xfId="66" applyNumberFormat="1" applyFont="1" applyBorder="1" applyAlignment="1">
      <alignment horizontal="center" vertical="center"/>
      <protection/>
    </xf>
    <xf numFmtId="172" fontId="2" fillId="0" borderId="0" xfId="66" applyNumberFormat="1" applyFont="1" applyBorder="1" applyAlignment="1">
      <alignment horizontal="center" vertical="center"/>
      <protection/>
    </xf>
    <xf numFmtId="3" fontId="59" fillId="0" borderId="0" xfId="66" applyNumberFormat="1" applyFont="1" applyBorder="1" applyAlignment="1">
      <alignment horizontal="left" vertical="center"/>
      <protection/>
    </xf>
    <xf numFmtId="3" fontId="59" fillId="0" borderId="0" xfId="66" applyNumberFormat="1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0" fontId="59" fillId="0" borderId="0" xfId="66" applyFont="1" applyBorder="1" applyAlignment="1">
      <alignment horizontal="center" vertical="center"/>
      <protection/>
    </xf>
    <xf numFmtId="0" fontId="59" fillId="0" borderId="0" xfId="66" applyFont="1" applyAlignment="1">
      <alignment horizontal="center" vertical="center"/>
      <protection/>
    </xf>
    <xf numFmtId="0" fontId="60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5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center"/>
      <protection/>
    </xf>
    <xf numFmtId="0" fontId="0" fillId="0" borderId="0" xfId="66">
      <alignment/>
      <protection/>
    </xf>
    <xf numFmtId="0" fontId="2" fillId="0" borderId="0" xfId="66" applyFont="1" applyBorder="1" applyAlignment="1">
      <alignment/>
      <protection/>
    </xf>
    <xf numFmtId="0" fontId="2" fillId="0" borderId="0" xfId="66" applyFont="1" applyBorder="1" applyAlignment="1">
      <alignment vertical="center"/>
      <protection/>
    </xf>
    <xf numFmtId="0" fontId="2" fillId="0" borderId="0" xfId="66" applyFont="1" applyBorder="1" applyAlignment="1">
      <alignment vertical="top"/>
      <protection/>
    </xf>
    <xf numFmtId="0" fontId="14" fillId="0" borderId="12" xfId="66" applyFont="1" applyBorder="1" applyAlignment="1">
      <alignment horizontal="center" vertical="center" wrapText="1"/>
      <protection/>
    </xf>
    <xf numFmtId="0" fontId="0" fillId="0" borderId="0" xfId="66" applyBorder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0" fontId="0" fillId="0" borderId="0" xfId="66" applyAlignment="1">
      <alignment horizontal="left"/>
      <protection/>
    </xf>
    <xf numFmtId="0" fontId="2" fillId="0" borderId="0" xfId="66" applyFont="1" applyBorder="1">
      <alignment/>
      <protection/>
    </xf>
    <xf numFmtId="0" fontId="16" fillId="0" borderId="0" xfId="66" applyFont="1">
      <alignment/>
      <protection/>
    </xf>
    <xf numFmtId="0" fontId="8" fillId="0" borderId="12" xfId="66" applyFont="1" applyBorder="1" applyAlignment="1">
      <alignment horizontal="center" vertical="center" wrapText="1"/>
      <protection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/>
    </xf>
    <xf numFmtId="172" fontId="12" fillId="34" borderId="0" xfId="0" applyNumberFormat="1" applyFont="1" applyFill="1" applyAlignment="1">
      <alignment/>
    </xf>
    <xf numFmtId="172" fontId="2" fillId="0" borderId="0" xfId="66" applyNumberFormat="1" applyFont="1" applyBorder="1">
      <alignment/>
      <protection/>
    </xf>
    <xf numFmtId="0" fontId="2" fillId="3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/>
    </xf>
    <xf numFmtId="172" fontId="12" fillId="0" borderId="0" xfId="0" applyNumberFormat="1" applyFont="1" applyAlignment="1">
      <alignment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172" fontId="15" fillId="0" borderId="12" xfId="66" applyNumberFormat="1" applyFont="1" applyBorder="1" applyAlignment="1">
      <alignment horizontal="center" vertical="center"/>
      <protection/>
    </xf>
    <xf numFmtId="172" fontId="8" fillId="0" borderId="12" xfId="66" applyNumberFormat="1" applyFont="1" applyBorder="1" applyAlignment="1">
      <alignment horizontal="center"/>
      <protection/>
    </xf>
    <xf numFmtId="172" fontId="8" fillId="0" borderId="23" xfId="66" applyNumberFormat="1" applyFont="1" applyBorder="1" applyAlignment="1">
      <alignment horizontal="center"/>
      <protection/>
    </xf>
    <xf numFmtId="172" fontId="8" fillId="0" borderId="24" xfId="66" applyNumberFormat="1" applyFont="1" applyBorder="1" applyAlignment="1">
      <alignment horizontal="center"/>
      <protection/>
    </xf>
    <xf numFmtId="0" fontId="8" fillId="0" borderId="12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2" fillId="0" borderId="23" xfId="68" applyFont="1" applyFill="1" applyBorder="1" applyAlignment="1">
      <alignment horizontal="left" vertical="center" wrapText="1"/>
      <protection/>
    </xf>
    <xf numFmtId="0" fontId="2" fillId="0" borderId="24" xfId="68" applyFont="1" applyFill="1" applyBorder="1" applyAlignment="1">
      <alignment horizontal="left" vertical="center" wrapText="1"/>
      <protection/>
    </xf>
    <xf numFmtId="0" fontId="15" fillId="0" borderId="12" xfId="66" applyFont="1" applyBorder="1" applyAlignment="1">
      <alignment horizontal="right" wrapText="1"/>
      <protection/>
    </xf>
    <xf numFmtId="0" fontId="15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175" fontId="8" fillId="0" borderId="12" xfId="66" applyNumberFormat="1" applyFont="1" applyBorder="1" applyAlignment="1">
      <alignment horizontal="center"/>
      <protection/>
    </xf>
    <xf numFmtId="0" fontId="2" fillId="0" borderId="0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left" vertical="center" wrapText="1"/>
      <protection/>
    </xf>
    <xf numFmtId="0" fontId="2" fillId="0" borderId="13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5" fillId="0" borderId="23" xfId="66" applyFont="1" applyBorder="1" applyAlignment="1">
      <alignment horizontal="center" vertical="top"/>
      <protection/>
    </xf>
    <xf numFmtId="0" fontId="5" fillId="0" borderId="15" xfId="66" applyFont="1" applyBorder="1" applyAlignment="1">
      <alignment horizontal="center" vertical="top"/>
      <protection/>
    </xf>
    <xf numFmtId="0" fontId="5" fillId="0" borderId="24" xfId="66" applyFont="1" applyBorder="1" applyAlignment="1">
      <alignment horizontal="center" vertical="top"/>
      <protection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view="pageBreakPreview" zoomScale="110" zoomScaleSheetLayoutView="110" zoomScalePageLayoutView="0" workbookViewId="0" topLeftCell="A1">
      <selection activeCell="J14" sqref="J14:K14"/>
    </sheetView>
  </sheetViews>
  <sheetFormatPr defaultColWidth="9.00390625" defaultRowHeight="12.75"/>
  <cols>
    <col min="1" max="1" width="33.25390625" style="56" customWidth="1"/>
    <col min="2" max="2" width="9.25390625" style="56" customWidth="1"/>
    <col min="3" max="3" width="26.00390625" style="56" customWidth="1"/>
    <col min="4" max="4" width="15.625" style="56" customWidth="1"/>
    <col min="5" max="5" width="17.875" style="56" customWidth="1"/>
    <col min="6" max="6" width="15.125" style="56" customWidth="1"/>
    <col min="7" max="7" width="14.625" style="56" customWidth="1"/>
    <col min="8" max="8" width="12.125" style="56" customWidth="1"/>
    <col min="9" max="9" width="14.875" style="56" customWidth="1"/>
    <col min="10" max="10" width="3.125" style="56" customWidth="1"/>
    <col min="11" max="11" width="9.125" style="56" customWidth="1"/>
    <col min="12" max="16384" width="9.125" style="56" customWidth="1"/>
  </cols>
  <sheetData>
    <row r="1" spans="8:11" ht="6.75" customHeight="1">
      <c r="H1" s="121" t="s">
        <v>231</v>
      </c>
      <c r="I1" s="121"/>
      <c r="J1" s="121"/>
      <c r="K1" s="121"/>
    </row>
    <row r="2" spans="8:11" ht="6" customHeight="1">
      <c r="H2" s="121"/>
      <c r="I2" s="121"/>
      <c r="J2" s="121"/>
      <c r="K2" s="121"/>
    </row>
    <row r="3" spans="8:11" ht="12.75">
      <c r="H3" s="121"/>
      <c r="I3" s="121"/>
      <c r="J3" s="121"/>
      <c r="K3" s="121"/>
    </row>
    <row r="4" spans="8:11" ht="20.25" customHeight="1">
      <c r="H4" s="121"/>
      <c r="I4" s="121"/>
      <c r="J4" s="121"/>
      <c r="K4" s="121"/>
    </row>
    <row r="5" spans="3:11" s="17" customFormat="1" ht="27.75" customHeight="1">
      <c r="C5" s="57" t="s">
        <v>89</v>
      </c>
      <c r="D5" s="57"/>
      <c r="E5" s="57"/>
      <c r="F5" s="58"/>
      <c r="G5" s="58"/>
      <c r="H5" s="121"/>
      <c r="I5" s="121"/>
      <c r="J5" s="121"/>
      <c r="K5" s="121"/>
    </row>
    <row r="6" spans="2:8" s="17" customFormat="1" ht="15" customHeight="1">
      <c r="B6" s="59" t="s">
        <v>232</v>
      </c>
      <c r="C6" s="60"/>
      <c r="D6" s="60"/>
      <c r="E6" s="60"/>
      <c r="F6" s="60"/>
      <c r="G6" s="60"/>
      <c r="H6" s="60"/>
    </row>
    <row r="7" spans="2:11" s="17" customFormat="1" ht="12.75" customHeight="1">
      <c r="B7" s="57" t="s">
        <v>187</v>
      </c>
      <c r="C7" s="120" t="s">
        <v>233</v>
      </c>
      <c r="D7" s="120"/>
      <c r="E7" s="120"/>
      <c r="F7" s="120"/>
      <c r="G7" s="120"/>
      <c r="H7" s="60"/>
      <c r="I7" s="61"/>
      <c r="J7" s="122"/>
      <c r="K7" s="122"/>
    </row>
    <row r="8" spans="1:11" ht="12" customHeight="1">
      <c r="A8" s="62"/>
      <c r="B8" s="62"/>
      <c r="C8" s="62"/>
      <c r="D8" s="62"/>
      <c r="E8" s="62"/>
      <c r="F8" s="17"/>
      <c r="G8" s="17"/>
      <c r="H8" s="17"/>
      <c r="I8" s="17"/>
      <c r="J8" s="123" t="s">
        <v>90</v>
      </c>
      <c r="K8" s="124"/>
    </row>
    <row r="9" spans="1:11" ht="11.25" customHeight="1">
      <c r="A9" s="62"/>
      <c r="B9" s="62"/>
      <c r="C9" s="62" t="s">
        <v>91</v>
      </c>
      <c r="D9" s="62"/>
      <c r="E9" s="62"/>
      <c r="F9" s="17"/>
      <c r="G9" s="17"/>
      <c r="H9" s="17"/>
      <c r="I9" s="63" t="s">
        <v>92</v>
      </c>
      <c r="J9" s="131" t="s">
        <v>230</v>
      </c>
      <c r="K9" s="132"/>
    </row>
    <row r="10" spans="1:11" s="1" customFormat="1" ht="12.75" customHeight="1">
      <c r="A10" s="17" t="s">
        <v>93</v>
      </c>
      <c r="B10" s="17"/>
      <c r="C10" s="17"/>
      <c r="D10" s="17"/>
      <c r="E10" s="17"/>
      <c r="F10" s="17"/>
      <c r="G10" s="17"/>
      <c r="H10" s="17"/>
      <c r="I10" s="2" t="s">
        <v>94</v>
      </c>
      <c r="J10" s="77"/>
      <c r="K10" s="78"/>
    </row>
    <row r="11" spans="1:11" s="1" customFormat="1" ht="13.5" customHeight="1">
      <c r="A11" s="17" t="s">
        <v>95</v>
      </c>
      <c r="B11" s="64"/>
      <c r="C11" s="65" t="s">
        <v>96</v>
      </c>
      <c r="D11" s="65"/>
      <c r="E11" s="65"/>
      <c r="F11" s="65"/>
      <c r="G11" s="65"/>
      <c r="H11" s="65"/>
      <c r="I11" s="66"/>
      <c r="J11" s="133" t="s">
        <v>145</v>
      </c>
      <c r="K11" s="134"/>
    </row>
    <row r="12" spans="1:11" s="1" customFormat="1" ht="14.25" customHeight="1">
      <c r="A12" s="17" t="s">
        <v>97</v>
      </c>
      <c r="B12" s="64"/>
      <c r="C12" s="67" t="s">
        <v>149</v>
      </c>
      <c r="D12" s="67"/>
      <c r="E12" s="67"/>
      <c r="F12" s="67"/>
      <c r="G12" s="67"/>
      <c r="H12" s="67"/>
      <c r="I12" s="2" t="s">
        <v>98</v>
      </c>
      <c r="J12" s="133" t="s">
        <v>143</v>
      </c>
      <c r="K12" s="134">
        <v>10</v>
      </c>
    </row>
    <row r="13" spans="1:11" s="1" customFormat="1" ht="14.25" customHeight="1">
      <c r="A13" s="17" t="s">
        <v>99</v>
      </c>
      <c r="B13" s="64"/>
      <c r="C13" s="67" t="s">
        <v>146</v>
      </c>
      <c r="D13" s="67"/>
      <c r="E13" s="67"/>
      <c r="F13" s="67"/>
      <c r="G13" s="67"/>
      <c r="H13" s="67"/>
      <c r="I13" s="2" t="s">
        <v>98</v>
      </c>
      <c r="J13" s="133" t="s">
        <v>234</v>
      </c>
      <c r="K13" s="134">
        <v>3</v>
      </c>
    </row>
    <row r="14" spans="1:11" s="1" customFormat="1" ht="15" customHeight="1">
      <c r="A14" s="17" t="s">
        <v>100</v>
      </c>
      <c r="B14" s="64"/>
      <c r="C14" s="65" t="s">
        <v>147</v>
      </c>
      <c r="D14" s="65"/>
      <c r="E14" s="65"/>
      <c r="F14" s="65"/>
      <c r="G14" s="65"/>
      <c r="H14" s="65"/>
      <c r="I14" s="2" t="s">
        <v>101</v>
      </c>
      <c r="J14" s="133" t="s">
        <v>144</v>
      </c>
      <c r="K14" s="134">
        <v>3</v>
      </c>
    </row>
    <row r="15" spans="1:11" s="1" customFormat="1" ht="14.25" customHeight="1">
      <c r="A15" s="17" t="s">
        <v>102</v>
      </c>
      <c r="B15" s="64"/>
      <c r="C15" s="67" t="s">
        <v>152</v>
      </c>
      <c r="D15" s="67"/>
      <c r="E15" s="67"/>
      <c r="F15" s="67"/>
      <c r="G15" s="67"/>
      <c r="H15" s="67"/>
      <c r="I15" s="2" t="s">
        <v>101</v>
      </c>
      <c r="J15" s="133" t="s">
        <v>144</v>
      </c>
      <c r="K15" s="134"/>
    </row>
    <row r="16" spans="1:11" s="1" customFormat="1" ht="12" customHeight="1">
      <c r="A16" s="17" t="s">
        <v>103</v>
      </c>
      <c r="B16" s="64"/>
      <c r="C16" s="76" t="s">
        <v>148</v>
      </c>
      <c r="D16" s="76"/>
      <c r="E16" s="76"/>
      <c r="F16" s="76"/>
      <c r="G16" s="76"/>
      <c r="H16" s="76"/>
      <c r="I16" s="2" t="s">
        <v>101</v>
      </c>
      <c r="J16" s="133" t="s">
        <v>118</v>
      </c>
      <c r="K16" s="134"/>
    </row>
    <row r="17" spans="1:11" s="1" customFormat="1" ht="12" customHeight="1">
      <c r="A17" s="17" t="s">
        <v>104</v>
      </c>
      <c r="B17" s="64"/>
      <c r="C17" s="125" t="s">
        <v>119</v>
      </c>
      <c r="D17" s="125"/>
      <c r="E17" s="125"/>
      <c r="F17" s="125"/>
      <c r="G17" s="125"/>
      <c r="H17" s="125"/>
      <c r="I17" s="2" t="s">
        <v>101</v>
      </c>
      <c r="J17" s="133" t="s">
        <v>165</v>
      </c>
      <c r="K17" s="134"/>
    </row>
    <row r="18" spans="1:11" s="1" customFormat="1" ht="77.25" customHeight="1">
      <c r="A18" s="74" t="s">
        <v>105</v>
      </c>
      <c r="B18" s="64"/>
      <c r="C18" s="126"/>
      <c r="D18" s="126"/>
      <c r="E18" s="126"/>
      <c r="F18" s="126"/>
      <c r="G18" s="126"/>
      <c r="H18" s="126"/>
      <c r="I18" s="2"/>
      <c r="J18" s="77"/>
      <c r="K18" s="78"/>
    </row>
    <row r="19" spans="1:11" s="1" customFormat="1" ht="12" customHeight="1">
      <c r="A19" s="17" t="s">
        <v>106</v>
      </c>
      <c r="B19" s="64"/>
      <c r="C19" s="65" t="s">
        <v>150</v>
      </c>
      <c r="D19" s="67"/>
      <c r="E19" s="67"/>
      <c r="F19" s="67"/>
      <c r="G19" s="67"/>
      <c r="H19" s="67"/>
      <c r="I19" s="2" t="s">
        <v>101</v>
      </c>
      <c r="J19" s="133" t="s">
        <v>151</v>
      </c>
      <c r="K19" s="134"/>
    </row>
    <row r="20" spans="1:11" s="1" customFormat="1" ht="12" customHeight="1">
      <c r="A20" s="17" t="s">
        <v>107</v>
      </c>
      <c r="B20" s="64"/>
      <c r="C20" s="125" t="s">
        <v>120</v>
      </c>
      <c r="D20" s="127"/>
      <c r="E20" s="127"/>
      <c r="F20" s="127"/>
      <c r="G20" s="127"/>
      <c r="H20" s="127"/>
      <c r="I20" s="68" t="s">
        <v>108</v>
      </c>
      <c r="J20" s="129">
        <v>384</v>
      </c>
      <c r="K20" s="130"/>
    </row>
    <row r="21" spans="1:11" s="1" customFormat="1" ht="78.75" customHeight="1">
      <c r="A21" s="74" t="s">
        <v>109</v>
      </c>
      <c r="B21" s="64"/>
      <c r="C21" s="128"/>
      <c r="D21" s="128"/>
      <c r="E21" s="128"/>
      <c r="F21" s="128"/>
      <c r="G21" s="128"/>
      <c r="H21" s="128"/>
      <c r="I21" s="68" t="s">
        <v>110</v>
      </c>
      <c r="J21" s="133" t="s">
        <v>153</v>
      </c>
      <c r="K21" s="134"/>
    </row>
    <row r="22" spans="1:11" s="1" customFormat="1" ht="14.25" customHeight="1">
      <c r="A22" s="17" t="s">
        <v>111</v>
      </c>
      <c r="B22" s="17"/>
      <c r="C22" s="69" t="s">
        <v>112</v>
      </c>
      <c r="D22" s="17"/>
      <c r="E22" s="17"/>
      <c r="F22" s="17"/>
      <c r="G22" s="17"/>
      <c r="H22" s="17"/>
      <c r="I22" s="68" t="s">
        <v>113</v>
      </c>
      <c r="J22" s="133">
        <v>893</v>
      </c>
      <c r="K22" s="134"/>
    </row>
    <row r="23" spans="1:11" s="1" customFormat="1" ht="36" customHeight="1" thickBot="1">
      <c r="A23" s="74" t="s">
        <v>114</v>
      </c>
      <c r="B23" s="17"/>
      <c r="C23" s="17"/>
      <c r="D23" s="17"/>
      <c r="E23" s="17"/>
      <c r="F23" s="17"/>
      <c r="G23" s="17"/>
      <c r="H23" s="17"/>
      <c r="I23" s="64"/>
      <c r="J23" s="70"/>
      <c r="K23" s="17"/>
    </row>
    <row r="24" spans="1:11" ht="93.75" customHeight="1" thickBot="1" thickTop="1">
      <c r="A24" s="62"/>
      <c r="B24" s="135" t="s">
        <v>115</v>
      </c>
      <c r="C24" s="136"/>
      <c r="D24" s="137" t="s">
        <v>116</v>
      </c>
      <c r="E24" s="138"/>
      <c r="F24" s="138"/>
      <c r="G24" s="138"/>
      <c r="H24" s="138"/>
      <c r="I24" s="138"/>
      <c r="J24" s="138"/>
      <c r="K24" s="139"/>
    </row>
    <row r="25" spans="1:11" ht="28.5" customHeight="1" thickTop="1">
      <c r="A25" s="62"/>
      <c r="B25" s="71"/>
      <c r="C25" s="72"/>
      <c r="D25" s="73"/>
      <c r="E25" s="73"/>
      <c r="F25" s="73"/>
      <c r="G25" s="73"/>
      <c r="H25" s="73"/>
      <c r="I25" s="73"/>
      <c r="J25" s="73"/>
      <c r="K25" s="73"/>
    </row>
  </sheetData>
  <sheetProtection/>
  <mergeCells count="20">
    <mergeCell ref="J13:K13"/>
    <mergeCell ref="J19:K19"/>
    <mergeCell ref="J11:K11"/>
    <mergeCell ref="J17:K17"/>
    <mergeCell ref="B24:C24"/>
    <mergeCell ref="D24:K24"/>
    <mergeCell ref="J22:K22"/>
    <mergeCell ref="J14:K14"/>
    <mergeCell ref="J15:K15"/>
    <mergeCell ref="J16:K16"/>
    <mergeCell ref="C7:G7"/>
    <mergeCell ref="H1:K5"/>
    <mergeCell ref="J7:K7"/>
    <mergeCell ref="J8:K8"/>
    <mergeCell ref="C17:H18"/>
    <mergeCell ref="C20:H21"/>
    <mergeCell ref="J20:K20"/>
    <mergeCell ref="J9:K9"/>
    <mergeCell ref="J21:K21"/>
    <mergeCell ref="J12:K12"/>
  </mergeCells>
  <printOptions/>
  <pageMargins left="0.3937007874015748" right="0.3937007874015748" top="0.3937007874015748" bottom="0.31496062992125984" header="0.31496062992125984" footer="0.26"/>
  <pageSetup fitToHeight="8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zoomScaleSheetLayoutView="100" zoomScalePageLayoutView="0" workbookViewId="0" topLeftCell="A2">
      <selection activeCell="S31" sqref="S31"/>
    </sheetView>
  </sheetViews>
  <sheetFormatPr defaultColWidth="9.00390625" defaultRowHeight="12.75"/>
  <cols>
    <col min="1" max="1" width="9.00390625" style="94" customWidth="1"/>
    <col min="2" max="2" width="26.375" style="94" customWidth="1"/>
    <col min="3" max="3" width="15.25390625" style="94" customWidth="1"/>
    <col min="4" max="4" width="9.00390625" style="94" customWidth="1"/>
    <col min="5" max="5" width="4.875" style="94" customWidth="1"/>
    <col min="6" max="8" width="7.125" style="94" customWidth="1"/>
    <col min="9" max="9" width="5.00390625" style="94" customWidth="1"/>
    <col min="10" max="10" width="5.875" style="94" customWidth="1"/>
    <col min="11" max="11" width="7.125" style="94" customWidth="1"/>
    <col min="12" max="12" width="1.37890625" style="94" customWidth="1"/>
    <col min="13" max="13" width="10.875" style="94" customWidth="1"/>
    <col min="14" max="14" width="7.125" style="94" customWidth="1"/>
    <col min="15" max="15" width="6.125" style="94" customWidth="1"/>
    <col min="16" max="16" width="6.75390625" style="94" customWidth="1"/>
    <col min="17" max="17" width="9.00390625" style="94" customWidth="1"/>
    <col min="18" max="16384" width="9.125" style="94" customWidth="1"/>
  </cols>
  <sheetData>
    <row r="1" spans="1:17" s="88" customFormat="1" ht="7.5" customHeight="1">
      <c r="A1" s="80"/>
      <c r="B1" s="80"/>
      <c r="C1" s="80"/>
      <c r="D1" s="81"/>
      <c r="E1" s="82"/>
      <c r="F1" s="83"/>
      <c r="G1" s="84"/>
      <c r="H1" s="85"/>
      <c r="I1" s="82"/>
      <c r="J1" s="82"/>
      <c r="K1" s="82"/>
      <c r="L1" s="86"/>
      <c r="M1" s="87"/>
      <c r="N1" s="87"/>
      <c r="O1" s="87"/>
      <c r="P1" s="87"/>
      <c r="Q1" s="87"/>
    </row>
    <row r="2" spans="1:14" s="89" customFormat="1" ht="14.25" customHeight="1">
      <c r="A2" s="89" t="s">
        <v>166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2" customHeight="1">
      <c r="A3" s="91" t="s">
        <v>167</v>
      </c>
      <c r="B3" s="92"/>
      <c r="C3" s="9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91" customFormat="1" ht="15.75" customHeight="1">
      <c r="A4" s="91" t="s">
        <v>195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7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s="95" customFormat="1" ht="57" customHeight="1">
      <c r="A6" s="153" t="s">
        <v>168</v>
      </c>
      <c r="B6" s="153"/>
      <c r="C6" s="153"/>
      <c r="D6" s="154" t="s">
        <v>184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2" s="97" customFormat="1" ht="15.75" customHeight="1">
      <c r="A7" s="96"/>
      <c r="B7" s="96"/>
    </row>
    <row r="8" spans="1:17" s="95" customFormat="1" ht="30" customHeight="1">
      <c r="A8" s="156" t="s">
        <v>169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s="95" customFormat="1" ht="17.25" customHeight="1">
      <c r="A9" s="157" t="s">
        <v>170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s="99" customFormat="1" ht="139.5" customHeight="1">
      <c r="A10" s="98" t="s">
        <v>171</v>
      </c>
      <c r="B10" s="157" t="s">
        <v>172</v>
      </c>
      <c r="C10" s="157"/>
      <c r="D10" s="157"/>
      <c r="E10" s="157"/>
      <c r="F10" s="157"/>
      <c r="G10" s="157"/>
      <c r="H10" s="157" t="s">
        <v>173</v>
      </c>
      <c r="I10" s="157"/>
      <c r="J10" s="157"/>
      <c r="K10" s="157"/>
      <c r="L10" s="157"/>
      <c r="M10" s="157" t="s">
        <v>174</v>
      </c>
      <c r="N10" s="157"/>
      <c r="O10" s="157"/>
      <c r="P10" s="157"/>
      <c r="Q10" s="157"/>
    </row>
    <row r="11" spans="1:17" s="99" customFormat="1" ht="14.25" customHeight="1">
      <c r="A11" s="98">
        <v>1</v>
      </c>
      <c r="B11" s="157">
        <v>2</v>
      </c>
      <c r="C11" s="157"/>
      <c r="D11" s="157"/>
      <c r="E11" s="157"/>
      <c r="F11" s="157"/>
      <c r="G11" s="157"/>
      <c r="H11" s="157">
        <v>3</v>
      </c>
      <c r="I11" s="157"/>
      <c r="J11" s="157"/>
      <c r="K11" s="157"/>
      <c r="L11" s="157"/>
      <c r="M11" s="157">
        <v>4</v>
      </c>
      <c r="N11" s="157"/>
      <c r="O11" s="157"/>
      <c r="P11" s="157"/>
      <c r="Q11" s="157"/>
    </row>
    <row r="12" spans="1:17" s="99" customFormat="1" ht="63" customHeight="1">
      <c r="A12" s="100">
        <v>1</v>
      </c>
      <c r="B12" s="157" t="s">
        <v>185</v>
      </c>
      <c r="C12" s="157"/>
      <c r="D12" s="157"/>
      <c r="E12" s="157"/>
      <c r="F12" s="157"/>
      <c r="G12" s="157"/>
      <c r="H12" s="157" t="s">
        <v>175</v>
      </c>
      <c r="I12" s="157"/>
      <c r="J12" s="157"/>
      <c r="K12" s="157"/>
      <c r="L12" s="157"/>
      <c r="M12" s="157" t="s">
        <v>186</v>
      </c>
      <c r="N12" s="157"/>
      <c r="O12" s="157"/>
      <c r="P12" s="157"/>
      <c r="Q12" s="157"/>
    </row>
    <row r="13" spans="1:17" s="91" customFormat="1" ht="12.7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</row>
    <row r="14" spans="1:17" ht="31.5" customHeight="1">
      <c r="A14" s="146" t="s">
        <v>176</v>
      </c>
      <c r="B14" s="146"/>
      <c r="C14" s="146" t="s">
        <v>177</v>
      </c>
      <c r="D14" s="146" t="s">
        <v>178</v>
      </c>
      <c r="E14" s="146"/>
      <c r="F14" s="145" t="s">
        <v>179</v>
      </c>
      <c r="G14" s="145"/>
      <c r="H14" s="145"/>
      <c r="I14" s="145"/>
      <c r="J14" s="145"/>
      <c r="K14" s="145"/>
      <c r="L14" s="146" t="s">
        <v>180</v>
      </c>
      <c r="M14" s="146"/>
      <c r="N14" s="146"/>
      <c r="O14" s="146"/>
      <c r="P14" s="146"/>
      <c r="Q14" s="146"/>
    </row>
    <row r="15" spans="1:17" ht="18.75" customHeight="1">
      <c r="A15" s="146"/>
      <c r="B15" s="146"/>
      <c r="C15" s="146"/>
      <c r="D15" s="146"/>
      <c r="E15" s="146"/>
      <c r="F15" s="146" t="s">
        <v>196</v>
      </c>
      <c r="G15" s="146"/>
      <c r="H15" s="145" t="s">
        <v>188</v>
      </c>
      <c r="I15" s="145"/>
      <c r="J15" s="145"/>
      <c r="K15" s="145"/>
      <c r="L15" s="146" t="s">
        <v>198</v>
      </c>
      <c r="M15" s="146"/>
      <c r="N15" s="145" t="s">
        <v>188</v>
      </c>
      <c r="O15" s="145"/>
      <c r="P15" s="145"/>
      <c r="Q15" s="145"/>
    </row>
    <row r="16" spans="1:17" ht="18" customHeight="1">
      <c r="A16" s="146"/>
      <c r="B16" s="146"/>
      <c r="C16" s="146"/>
      <c r="D16" s="146"/>
      <c r="E16" s="146"/>
      <c r="F16" s="146"/>
      <c r="G16" s="146"/>
      <c r="H16" s="146" t="s">
        <v>190</v>
      </c>
      <c r="I16" s="146"/>
      <c r="J16" s="146" t="s">
        <v>197</v>
      </c>
      <c r="K16" s="146"/>
      <c r="L16" s="146"/>
      <c r="M16" s="146"/>
      <c r="N16" s="146" t="s">
        <v>189</v>
      </c>
      <c r="O16" s="146"/>
      <c r="P16" s="146" t="s">
        <v>199</v>
      </c>
      <c r="Q16" s="146"/>
    </row>
    <row r="17" spans="1:17" ht="12.75">
      <c r="A17" s="144">
        <v>1</v>
      </c>
      <c r="B17" s="144"/>
      <c r="C17" s="101">
        <v>2</v>
      </c>
      <c r="D17" s="144">
        <v>3</v>
      </c>
      <c r="E17" s="144"/>
      <c r="F17" s="144">
        <v>4</v>
      </c>
      <c r="G17" s="144"/>
      <c r="H17" s="144">
        <v>5</v>
      </c>
      <c r="I17" s="144"/>
      <c r="J17" s="144">
        <v>6</v>
      </c>
      <c r="K17" s="144"/>
      <c r="L17" s="144">
        <v>7</v>
      </c>
      <c r="M17" s="144"/>
      <c r="N17" s="144">
        <v>8</v>
      </c>
      <c r="O17" s="144"/>
      <c r="P17" s="144">
        <v>9</v>
      </c>
      <c r="Q17" s="144"/>
    </row>
    <row r="18" spans="1:17" ht="12.75" customHeight="1">
      <c r="A18" s="147" t="s">
        <v>154</v>
      </c>
      <c r="B18" s="148" t="s">
        <v>154</v>
      </c>
      <c r="C18" s="101">
        <v>79000000</v>
      </c>
      <c r="D18" s="144">
        <v>1</v>
      </c>
      <c r="E18" s="144"/>
      <c r="F18" s="141">
        <v>279063.39999999997</v>
      </c>
      <c r="G18" s="141">
        <v>279063.39999999997</v>
      </c>
      <c r="H18" s="141">
        <v>290181</v>
      </c>
      <c r="I18" s="141">
        <v>290181</v>
      </c>
      <c r="J18" s="141">
        <v>301788.10000000003</v>
      </c>
      <c r="K18" s="141">
        <v>301788.10000000003</v>
      </c>
      <c r="L18" s="141">
        <v>279063.39999999997</v>
      </c>
      <c r="M18" s="141">
        <v>279063.39999999997</v>
      </c>
      <c r="N18" s="141">
        <v>290181</v>
      </c>
      <c r="O18" s="141">
        <v>290181</v>
      </c>
      <c r="P18" s="141">
        <v>301788.10000000003</v>
      </c>
      <c r="Q18" s="141">
        <v>301788.10000000003</v>
      </c>
    </row>
    <row r="19" spans="1:17" ht="12.75" customHeight="1">
      <c r="A19" s="147" t="s">
        <v>55</v>
      </c>
      <c r="B19" s="148" t="s">
        <v>55</v>
      </c>
      <c r="C19" s="101">
        <v>84000000</v>
      </c>
      <c r="D19" s="144">
        <v>1</v>
      </c>
      <c r="E19" s="144"/>
      <c r="F19" s="141">
        <v>304656.5</v>
      </c>
      <c r="G19" s="141">
        <v>304656.5</v>
      </c>
      <c r="H19" s="141">
        <v>316793.60000000003</v>
      </c>
      <c r="I19" s="141">
        <v>316793.60000000003</v>
      </c>
      <c r="J19" s="141">
        <v>329465.2</v>
      </c>
      <c r="K19" s="141">
        <v>329465.2</v>
      </c>
      <c r="L19" s="141">
        <v>304656.5</v>
      </c>
      <c r="M19" s="141">
        <v>304656.5</v>
      </c>
      <c r="N19" s="141">
        <v>316793.60000000003</v>
      </c>
      <c r="O19" s="141">
        <v>316793.60000000003</v>
      </c>
      <c r="P19" s="141">
        <v>329465.2</v>
      </c>
      <c r="Q19" s="141">
        <v>329465.2</v>
      </c>
    </row>
    <row r="20" spans="1:17" ht="12.75" customHeight="1">
      <c r="A20" s="147" t="s">
        <v>39</v>
      </c>
      <c r="B20" s="148" t="s">
        <v>39</v>
      </c>
      <c r="C20" s="101">
        <v>80000000</v>
      </c>
      <c r="D20" s="144">
        <v>1</v>
      </c>
      <c r="E20" s="144"/>
      <c r="F20" s="141">
        <v>2497864.9</v>
      </c>
      <c r="G20" s="141">
        <v>2497864.9</v>
      </c>
      <c r="H20" s="141">
        <v>2597377.2</v>
      </c>
      <c r="I20" s="141">
        <v>2597377.2</v>
      </c>
      <c r="J20" s="141">
        <v>2701271.3</v>
      </c>
      <c r="K20" s="141">
        <v>2701271.3</v>
      </c>
      <c r="L20" s="141">
        <v>2497864.9</v>
      </c>
      <c r="M20" s="141">
        <v>2497864.9</v>
      </c>
      <c r="N20" s="141">
        <v>2597377.2</v>
      </c>
      <c r="O20" s="141">
        <v>2597377.2</v>
      </c>
      <c r="P20" s="141">
        <v>2701271.3</v>
      </c>
      <c r="Q20" s="141">
        <v>2701271.3</v>
      </c>
    </row>
    <row r="21" spans="1:17" ht="12.75" customHeight="1">
      <c r="A21" s="147" t="s">
        <v>56</v>
      </c>
      <c r="B21" s="148" t="s">
        <v>56</v>
      </c>
      <c r="C21" s="101">
        <v>81000000</v>
      </c>
      <c r="D21" s="144">
        <v>1</v>
      </c>
      <c r="E21" s="144"/>
      <c r="F21" s="141">
        <v>933532.5</v>
      </c>
      <c r="G21" s="141">
        <v>933532.5</v>
      </c>
      <c r="H21" s="141">
        <v>970723.3</v>
      </c>
      <c r="I21" s="141">
        <v>970723.3</v>
      </c>
      <c r="J21" s="141">
        <v>1009551.9</v>
      </c>
      <c r="K21" s="141">
        <v>1009551.9</v>
      </c>
      <c r="L21" s="141">
        <v>933532.5</v>
      </c>
      <c r="M21" s="141">
        <v>933532.5</v>
      </c>
      <c r="N21" s="141">
        <v>970723.3</v>
      </c>
      <c r="O21" s="141">
        <v>970723.3</v>
      </c>
      <c r="P21" s="141">
        <v>1009551.9</v>
      </c>
      <c r="Q21" s="141">
        <v>1009551.9</v>
      </c>
    </row>
    <row r="22" spans="1:17" ht="12.75" customHeight="1">
      <c r="A22" s="147" t="s">
        <v>30</v>
      </c>
      <c r="B22" s="148" t="s">
        <v>30</v>
      </c>
      <c r="C22" s="101">
        <v>82000000</v>
      </c>
      <c r="D22" s="144">
        <v>1</v>
      </c>
      <c r="E22" s="144"/>
      <c r="F22" s="141">
        <v>4523395.9</v>
      </c>
      <c r="G22" s="141">
        <v>4523395.9</v>
      </c>
      <c r="H22" s="141">
        <v>4703602.8</v>
      </c>
      <c r="I22" s="141">
        <v>4703602.8</v>
      </c>
      <c r="J22" s="141">
        <v>4891745.2</v>
      </c>
      <c r="K22" s="141">
        <v>4891745.2</v>
      </c>
      <c r="L22" s="141">
        <v>4523395.9</v>
      </c>
      <c r="M22" s="141">
        <v>4523395.9</v>
      </c>
      <c r="N22" s="141">
        <v>4703602.8</v>
      </c>
      <c r="O22" s="141">
        <v>4703602.8</v>
      </c>
      <c r="P22" s="141">
        <v>4891745.2</v>
      </c>
      <c r="Q22" s="141">
        <v>4891745.2</v>
      </c>
    </row>
    <row r="23" spans="1:17" ht="12.75" customHeight="1">
      <c r="A23" s="147" t="s">
        <v>31</v>
      </c>
      <c r="B23" s="148" t="s">
        <v>31</v>
      </c>
      <c r="C23" s="101">
        <v>26000000</v>
      </c>
      <c r="D23" s="144">
        <v>1</v>
      </c>
      <c r="E23" s="144"/>
      <c r="F23" s="141">
        <v>2310393.8000000003</v>
      </c>
      <c r="G23" s="141">
        <v>2310393.8000000003</v>
      </c>
      <c r="H23" s="141">
        <v>2402437.1999999997</v>
      </c>
      <c r="I23" s="141">
        <v>2402437.1999999997</v>
      </c>
      <c r="J23" s="141">
        <v>2498533.7</v>
      </c>
      <c r="K23" s="141">
        <v>2498533.7</v>
      </c>
      <c r="L23" s="141">
        <v>2310393.8000000003</v>
      </c>
      <c r="M23" s="141">
        <v>2310393.8000000003</v>
      </c>
      <c r="N23" s="141">
        <v>2402437.1999999997</v>
      </c>
      <c r="O23" s="141">
        <v>2402437.1999999997</v>
      </c>
      <c r="P23" s="141">
        <v>2498533.7</v>
      </c>
      <c r="Q23" s="141">
        <v>2498533.7</v>
      </c>
    </row>
    <row r="24" spans="1:17" ht="12.75" customHeight="1">
      <c r="A24" s="147" t="s">
        <v>155</v>
      </c>
      <c r="B24" s="148" t="s">
        <v>155</v>
      </c>
      <c r="C24" s="101">
        <v>83000000</v>
      </c>
      <c r="D24" s="144">
        <v>1</v>
      </c>
      <c r="E24" s="144"/>
      <c r="F24" s="141">
        <v>847570.4</v>
      </c>
      <c r="G24" s="141">
        <v>847570.4</v>
      </c>
      <c r="H24" s="141">
        <v>881336.7</v>
      </c>
      <c r="I24" s="141">
        <v>881336.7</v>
      </c>
      <c r="J24" s="141">
        <v>916590</v>
      </c>
      <c r="K24" s="141">
        <v>916590</v>
      </c>
      <c r="L24" s="141">
        <v>847570.4</v>
      </c>
      <c r="M24" s="141">
        <v>847570.4</v>
      </c>
      <c r="N24" s="141">
        <v>881336.7</v>
      </c>
      <c r="O24" s="141">
        <v>881336.7</v>
      </c>
      <c r="P24" s="141">
        <v>916590</v>
      </c>
      <c r="Q24" s="141">
        <v>916590</v>
      </c>
    </row>
    <row r="25" spans="1:17" ht="12.75" customHeight="1">
      <c r="A25" s="147" t="s">
        <v>34</v>
      </c>
      <c r="B25" s="148" t="s">
        <v>34</v>
      </c>
      <c r="C25" s="101">
        <v>85000000</v>
      </c>
      <c r="D25" s="144">
        <v>1</v>
      </c>
      <c r="E25" s="144"/>
      <c r="F25" s="141">
        <v>206661</v>
      </c>
      <c r="G25" s="141">
        <v>206661</v>
      </c>
      <c r="H25" s="141">
        <v>214894.09999999998</v>
      </c>
      <c r="I25" s="141">
        <v>214894.09999999998</v>
      </c>
      <c r="J25" s="141">
        <v>223489.69999999998</v>
      </c>
      <c r="K25" s="141">
        <v>223489.69999999998</v>
      </c>
      <c r="L25" s="141">
        <v>206661</v>
      </c>
      <c r="M25" s="141">
        <v>206661</v>
      </c>
      <c r="N25" s="141">
        <v>214894.09999999998</v>
      </c>
      <c r="O25" s="141">
        <v>214894.09999999998</v>
      </c>
      <c r="P25" s="141">
        <v>223489.69999999998</v>
      </c>
      <c r="Q25" s="141">
        <v>223489.69999999998</v>
      </c>
    </row>
    <row r="26" spans="1:17" ht="12.75" customHeight="1">
      <c r="A26" s="147" t="s">
        <v>156</v>
      </c>
      <c r="B26" s="148" t="s">
        <v>156</v>
      </c>
      <c r="C26" s="101">
        <v>91000000</v>
      </c>
      <c r="D26" s="144">
        <v>1</v>
      </c>
      <c r="E26" s="144"/>
      <c r="F26" s="141">
        <v>339626.2</v>
      </c>
      <c r="G26" s="141">
        <v>339626.2</v>
      </c>
      <c r="H26" s="141">
        <v>353156.6</v>
      </c>
      <c r="I26" s="141">
        <v>353156.6</v>
      </c>
      <c r="J26" s="141">
        <v>367282.7</v>
      </c>
      <c r="K26" s="141">
        <v>367282.7</v>
      </c>
      <c r="L26" s="141">
        <v>339626.2</v>
      </c>
      <c r="M26" s="141">
        <v>339626.2</v>
      </c>
      <c r="N26" s="141">
        <v>353156.6</v>
      </c>
      <c r="O26" s="141">
        <v>353156.6</v>
      </c>
      <c r="P26" s="141">
        <v>367282.7</v>
      </c>
      <c r="Q26" s="141">
        <v>367282.7</v>
      </c>
    </row>
    <row r="27" spans="1:17" ht="12.75" customHeight="1">
      <c r="A27" s="147" t="s">
        <v>21</v>
      </c>
      <c r="B27" s="148" t="s">
        <v>21</v>
      </c>
      <c r="C27" s="101">
        <v>86000000</v>
      </c>
      <c r="D27" s="144">
        <v>1</v>
      </c>
      <c r="E27" s="144"/>
      <c r="F27" s="141">
        <v>265917.89999999997</v>
      </c>
      <c r="G27" s="141">
        <v>265917.89999999997</v>
      </c>
      <c r="H27" s="141">
        <v>276511.8</v>
      </c>
      <c r="I27" s="141">
        <v>276511.8</v>
      </c>
      <c r="J27" s="141">
        <v>287572.30000000005</v>
      </c>
      <c r="K27" s="141">
        <v>287572.30000000005</v>
      </c>
      <c r="L27" s="141">
        <v>265917.89999999997</v>
      </c>
      <c r="M27" s="141">
        <v>265917.89999999997</v>
      </c>
      <c r="N27" s="141">
        <v>276511.8</v>
      </c>
      <c r="O27" s="141">
        <v>276511.8</v>
      </c>
      <c r="P27" s="141">
        <v>287572.30000000005</v>
      </c>
      <c r="Q27" s="141">
        <v>287572.30000000005</v>
      </c>
    </row>
    <row r="28" spans="1:17" ht="12.75" customHeight="1">
      <c r="A28" s="147" t="s">
        <v>22</v>
      </c>
      <c r="B28" s="148" t="s">
        <v>22</v>
      </c>
      <c r="C28" s="101">
        <v>87000000</v>
      </c>
      <c r="D28" s="144">
        <v>1</v>
      </c>
      <c r="E28" s="144"/>
      <c r="F28" s="141">
        <v>382527.9</v>
      </c>
      <c r="G28" s="141">
        <v>382527.9</v>
      </c>
      <c r="H28" s="141">
        <v>397767.4</v>
      </c>
      <c r="I28" s="141">
        <v>397767.4</v>
      </c>
      <c r="J28" s="141">
        <v>413678</v>
      </c>
      <c r="K28" s="141">
        <v>413678</v>
      </c>
      <c r="L28" s="141">
        <v>382527.9</v>
      </c>
      <c r="M28" s="141">
        <v>382527.9</v>
      </c>
      <c r="N28" s="141">
        <v>397767.4</v>
      </c>
      <c r="O28" s="141">
        <v>397767.4</v>
      </c>
      <c r="P28" s="141">
        <v>413678</v>
      </c>
      <c r="Q28" s="141">
        <v>413678</v>
      </c>
    </row>
    <row r="29" spans="1:17" ht="12.75" customHeight="1">
      <c r="A29" s="147" t="s">
        <v>85</v>
      </c>
      <c r="B29" s="148" t="s">
        <v>85</v>
      </c>
      <c r="C29" s="101">
        <v>35000000</v>
      </c>
      <c r="D29" s="144">
        <v>1</v>
      </c>
      <c r="E29" s="144"/>
      <c r="F29" s="141">
        <v>1229496</v>
      </c>
      <c r="G29" s="141">
        <v>1229496</v>
      </c>
      <c r="H29" s="141">
        <v>1278477.9</v>
      </c>
      <c r="I29" s="141">
        <v>1278477.9</v>
      </c>
      <c r="J29" s="141">
        <v>1329616.7</v>
      </c>
      <c r="K29" s="141">
        <v>1329616.7</v>
      </c>
      <c r="L29" s="141">
        <v>1229496</v>
      </c>
      <c r="M29" s="141">
        <v>1229496</v>
      </c>
      <c r="N29" s="141">
        <v>1278477.9</v>
      </c>
      <c r="O29" s="141">
        <v>1278477.9</v>
      </c>
      <c r="P29" s="141">
        <v>1329616.7</v>
      </c>
      <c r="Q29" s="141">
        <v>1329616.7</v>
      </c>
    </row>
    <row r="30" spans="1:17" ht="12.75" customHeight="1">
      <c r="A30" s="147" t="s">
        <v>40</v>
      </c>
      <c r="B30" s="148" t="s">
        <v>40</v>
      </c>
      <c r="C30" s="101">
        <v>88000000</v>
      </c>
      <c r="D30" s="144">
        <v>1</v>
      </c>
      <c r="E30" s="144"/>
      <c r="F30" s="141">
        <v>327235.5</v>
      </c>
      <c r="G30" s="141">
        <v>327235.5</v>
      </c>
      <c r="H30" s="141">
        <v>340272.2</v>
      </c>
      <c r="I30" s="141">
        <v>340272.2</v>
      </c>
      <c r="J30" s="141">
        <v>353883.1</v>
      </c>
      <c r="K30" s="141">
        <v>353883.1</v>
      </c>
      <c r="L30" s="141">
        <v>327235.5</v>
      </c>
      <c r="M30" s="141">
        <v>327235.5</v>
      </c>
      <c r="N30" s="141">
        <v>340272.2</v>
      </c>
      <c r="O30" s="141">
        <v>340272.2</v>
      </c>
      <c r="P30" s="141">
        <v>353883.1</v>
      </c>
      <c r="Q30" s="141">
        <v>353883.1</v>
      </c>
    </row>
    <row r="31" spans="1:17" ht="12.75" customHeight="1">
      <c r="A31" s="147" t="s">
        <v>41</v>
      </c>
      <c r="B31" s="148" t="s">
        <v>41</v>
      </c>
      <c r="C31" s="101">
        <v>89000000</v>
      </c>
      <c r="D31" s="144">
        <v>1</v>
      </c>
      <c r="E31" s="144"/>
      <c r="F31" s="141">
        <v>210089.7</v>
      </c>
      <c r="G31" s="141">
        <v>210089.7</v>
      </c>
      <c r="H31" s="141">
        <v>218459.40000000002</v>
      </c>
      <c r="I31" s="141">
        <v>218459.40000000002</v>
      </c>
      <c r="J31" s="141">
        <v>227197.7</v>
      </c>
      <c r="K31" s="141">
        <v>227197.7</v>
      </c>
      <c r="L31" s="141">
        <v>210089.7</v>
      </c>
      <c r="M31" s="141">
        <v>210089.7</v>
      </c>
      <c r="N31" s="141">
        <v>218459.40000000002</v>
      </c>
      <c r="O31" s="141">
        <v>218459.40000000002</v>
      </c>
      <c r="P31" s="141">
        <v>227197.7</v>
      </c>
      <c r="Q31" s="141">
        <v>227197.7</v>
      </c>
    </row>
    <row r="32" spans="1:17" ht="12.75" customHeight="1">
      <c r="A32" s="147" t="s">
        <v>67</v>
      </c>
      <c r="B32" s="148" t="s">
        <v>67</v>
      </c>
      <c r="C32" s="101">
        <v>98000000</v>
      </c>
      <c r="D32" s="144">
        <v>1</v>
      </c>
      <c r="E32" s="144"/>
      <c r="F32" s="141">
        <v>919575.5</v>
      </c>
      <c r="G32" s="141">
        <v>919575.5</v>
      </c>
      <c r="H32" s="141">
        <v>956210.5</v>
      </c>
      <c r="I32" s="141">
        <v>956210.5</v>
      </c>
      <c r="J32" s="141">
        <v>994458.5</v>
      </c>
      <c r="K32" s="141">
        <v>994458.5</v>
      </c>
      <c r="L32" s="141">
        <v>919575.5</v>
      </c>
      <c r="M32" s="141">
        <v>919575.5</v>
      </c>
      <c r="N32" s="141">
        <v>956210.5</v>
      </c>
      <c r="O32" s="141">
        <v>956210.5</v>
      </c>
      <c r="P32" s="141">
        <v>994458.5</v>
      </c>
      <c r="Q32" s="141">
        <v>994458.5</v>
      </c>
    </row>
    <row r="33" spans="1:17" ht="12.75" customHeight="1">
      <c r="A33" s="147" t="s">
        <v>157</v>
      </c>
      <c r="B33" s="148" t="s">
        <v>157</v>
      </c>
      <c r="C33" s="101">
        <v>90000000</v>
      </c>
      <c r="D33" s="144">
        <v>1</v>
      </c>
      <c r="E33" s="144"/>
      <c r="F33" s="141">
        <v>599622.6</v>
      </c>
      <c r="G33" s="141">
        <v>599622.6</v>
      </c>
      <c r="H33" s="141">
        <v>623510.9</v>
      </c>
      <c r="I33" s="141">
        <v>623510.9</v>
      </c>
      <c r="J33" s="141">
        <v>648451</v>
      </c>
      <c r="K33" s="141">
        <v>648451</v>
      </c>
      <c r="L33" s="141">
        <v>599622.6</v>
      </c>
      <c r="M33" s="141">
        <v>599622.6</v>
      </c>
      <c r="N33" s="141">
        <v>623510.9</v>
      </c>
      <c r="O33" s="141">
        <v>623510.9</v>
      </c>
      <c r="P33" s="141">
        <v>648451</v>
      </c>
      <c r="Q33" s="141">
        <v>648451</v>
      </c>
    </row>
    <row r="34" spans="1:17" ht="12.75" customHeight="1">
      <c r="A34" s="147" t="s">
        <v>158</v>
      </c>
      <c r="B34" s="148" t="s">
        <v>158</v>
      </c>
      <c r="C34" s="101">
        <v>92000000</v>
      </c>
      <c r="D34" s="144">
        <v>1</v>
      </c>
      <c r="E34" s="144"/>
      <c r="F34" s="141">
        <v>1289298.9</v>
      </c>
      <c r="G34" s="141">
        <v>1289298.9</v>
      </c>
      <c r="H34" s="141">
        <v>1340663.2999999998</v>
      </c>
      <c r="I34" s="141">
        <v>1340663.2999999998</v>
      </c>
      <c r="J34" s="141">
        <v>1394289.3</v>
      </c>
      <c r="K34" s="141">
        <v>1394289.3</v>
      </c>
      <c r="L34" s="141">
        <v>1289298.9</v>
      </c>
      <c r="M34" s="141">
        <v>1289298.9</v>
      </c>
      <c r="N34" s="141">
        <v>1340663.2999999998</v>
      </c>
      <c r="O34" s="141">
        <v>1340663.2999999998</v>
      </c>
      <c r="P34" s="141">
        <v>1394289.3</v>
      </c>
      <c r="Q34" s="141">
        <v>1394289.3</v>
      </c>
    </row>
    <row r="35" spans="1:17" ht="12.75" customHeight="1">
      <c r="A35" s="147" t="s">
        <v>57</v>
      </c>
      <c r="B35" s="148" t="s">
        <v>57</v>
      </c>
      <c r="C35" s="101">
        <v>93000000</v>
      </c>
      <c r="D35" s="144">
        <v>1</v>
      </c>
      <c r="E35" s="144"/>
      <c r="F35" s="141">
        <v>723024.9</v>
      </c>
      <c r="G35" s="141">
        <v>723024.9</v>
      </c>
      <c r="H35" s="141">
        <v>751829.4</v>
      </c>
      <c r="I35" s="141">
        <v>751829.4</v>
      </c>
      <c r="J35" s="141">
        <v>781902.2</v>
      </c>
      <c r="K35" s="141">
        <v>781902.2</v>
      </c>
      <c r="L35" s="141">
        <v>723024.9</v>
      </c>
      <c r="M35" s="141">
        <v>723024.9</v>
      </c>
      <c r="N35" s="141">
        <v>751829.4</v>
      </c>
      <c r="O35" s="141">
        <v>751829.4</v>
      </c>
      <c r="P35" s="141">
        <v>781902.2</v>
      </c>
      <c r="Q35" s="141">
        <v>781902.2</v>
      </c>
    </row>
    <row r="36" spans="1:17" ht="12.75" customHeight="1">
      <c r="A36" s="147" t="s">
        <v>42</v>
      </c>
      <c r="B36" s="148" t="s">
        <v>42</v>
      </c>
      <c r="C36" s="101">
        <v>94000000</v>
      </c>
      <c r="D36" s="144"/>
      <c r="E36" s="144"/>
      <c r="F36" s="141">
        <v>639243</v>
      </c>
      <c r="G36" s="141">
        <v>639243</v>
      </c>
      <c r="H36" s="141">
        <v>664709.7000000001</v>
      </c>
      <c r="I36" s="141">
        <v>664709.7000000001</v>
      </c>
      <c r="J36" s="141">
        <v>691297.8</v>
      </c>
      <c r="K36" s="141">
        <v>691297.8</v>
      </c>
      <c r="L36" s="141">
        <v>639243</v>
      </c>
      <c r="M36" s="141">
        <v>639243</v>
      </c>
      <c r="N36" s="141">
        <v>664709.7000000001</v>
      </c>
      <c r="O36" s="141">
        <v>664709.7000000001</v>
      </c>
      <c r="P36" s="141">
        <v>691297.8</v>
      </c>
      <c r="Q36" s="141">
        <v>691297.8</v>
      </c>
    </row>
    <row r="37" spans="1:17" ht="12.75" customHeight="1">
      <c r="A37" s="147" t="s">
        <v>58</v>
      </c>
      <c r="B37" s="148" t="s">
        <v>58</v>
      </c>
      <c r="C37" s="101">
        <v>95000000</v>
      </c>
      <c r="D37" s="144">
        <v>1</v>
      </c>
      <c r="E37" s="144"/>
      <c r="F37" s="141">
        <v>431110.4</v>
      </c>
      <c r="G37" s="141">
        <v>431110.4</v>
      </c>
      <c r="H37" s="141">
        <v>448285.3</v>
      </c>
      <c r="I37" s="141">
        <v>448285.3</v>
      </c>
      <c r="J37" s="141">
        <v>466216.60000000003</v>
      </c>
      <c r="K37" s="141">
        <v>466216.60000000003</v>
      </c>
      <c r="L37" s="141">
        <v>431110.4</v>
      </c>
      <c r="M37" s="141">
        <v>431110.4</v>
      </c>
      <c r="N37" s="141">
        <v>448285.3</v>
      </c>
      <c r="O37" s="141">
        <v>448285.3</v>
      </c>
      <c r="P37" s="141">
        <v>466216.60000000003</v>
      </c>
      <c r="Q37" s="141">
        <v>466216.60000000003</v>
      </c>
    </row>
    <row r="38" spans="1:17" ht="12.75" customHeight="1">
      <c r="A38" s="147" t="s">
        <v>32</v>
      </c>
      <c r="B38" s="148" t="s">
        <v>32</v>
      </c>
      <c r="C38" s="101">
        <v>96000000</v>
      </c>
      <c r="D38" s="144">
        <v>1</v>
      </c>
      <c r="E38" s="144"/>
      <c r="F38" s="141">
        <v>4905097.100000001</v>
      </c>
      <c r="G38" s="141">
        <v>4905097.100000001</v>
      </c>
      <c r="H38" s="141">
        <v>5100510.100000001</v>
      </c>
      <c r="I38" s="141">
        <v>5100510.100000001</v>
      </c>
      <c r="J38" s="141">
        <v>5304528.1</v>
      </c>
      <c r="K38" s="141">
        <v>5304528.1</v>
      </c>
      <c r="L38" s="141">
        <v>4905097.100000001</v>
      </c>
      <c r="M38" s="141">
        <v>4905097.100000001</v>
      </c>
      <c r="N38" s="141">
        <v>5100510.100000001</v>
      </c>
      <c r="O38" s="141">
        <v>5100510.100000001</v>
      </c>
      <c r="P38" s="141">
        <v>5304528.1</v>
      </c>
      <c r="Q38" s="141">
        <v>5304528.1</v>
      </c>
    </row>
    <row r="39" spans="1:17" ht="12.75" customHeight="1">
      <c r="A39" s="147" t="s">
        <v>159</v>
      </c>
      <c r="B39" s="148" t="s">
        <v>159</v>
      </c>
      <c r="C39" s="101">
        <v>97000000</v>
      </c>
      <c r="D39" s="144">
        <v>1</v>
      </c>
      <c r="E39" s="144"/>
      <c r="F39" s="141">
        <v>561810.5</v>
      </c>
      <c r="G39" s="141">
        <v>561810.5</v>
      </c>
      <c r="H39" s="141">
        <v>584192.4</v>
      </c>
      <c r="I39" s="141">
        <v>584192.4</v>
      </c>
      <c r="J39" s="141">
        <v>607559.9</v>
      </c>
      <c r="K39" s="141">
        <v>607559.9</v>
      </c>
      <c r="L39" s="141">
        <v>561810.5</v>
      </c>
      <c r="M39" s="141">
        <v>561810.5</v>
      </c>
      <c r="N39" s="141">
        <v>584192.4</v>
      </c>
      <c r="O39" s="141">
        <v>584192.4</v>
      </c>
      <c r="P39" s="141">
        <v>607559.9</v>
      </c>
      <c r="Q39" s="141">
        <v>607559.9</v>
      </c>
    </row>
    <row r="40" spans="1:17" ht="12.75" customHeight="1">
      <c r="A40" s="147" t="s">
        <v>59</v>
      </c>
      <c r="B40" s="148" t="s">
        <v>59</v>
      </c>
      <c r="C40" s="101">
        <v>1000000</v>
      </c>
      <c r="D40" s="144">
        <v>1</v>
      </c>
      <c r="E40" s="144"/>
      <c r="F40" s="141">
        <v>1522301.8</v>
      </c>
      <c r="G40" s="141">
        <v>1522301.8</v>
      </c>
      <c r="H40" s="141">
        <v>1582948.5</v>
      </c>
      <c r="I40" s="141">
        <v>1582948.5</v>
      </c>
      <c r="J40" s="141">
        <v>1646266</v>
      </c>
      <c r="K40" s="141">
        <v>1646266</v>
      </c>
      <c r="L40" s="141">
        <v>1522301.8</v>
      </c>
      <c r="M40" s="141">
        <v>1522301.8</v>
      </c>
      <c r="N40" s="141">
        <v>1582948.5</v>
      </c>
      <c r="O40" s="141">
        <v>1582948.5</v>
      </c>
      <c r="P40" s="141">
        <v>1646266</v>
      </c>
      <c r="Q40" s="141">
        <v>1646266</v>
      </c>
    </row>
    <row r="41" spans="1:17" ht="12.75" customHeight="1">
      <c r="A41" s="147" t="s">
        <v>66</v>
      </c>
      <c r="B41" s="148" t="s">
        <v>66</v>
      </c>
      <c r="C41" s="101">
        <v>76000000</v>
      </c>
      <c r="D41" s="144">
        <v>1</v>
      </c>
      <c r="E41" s="144"/>
      <c r="F41" s="141">
        <v>862233.7999999999</v>
      </c>
      <c r="G41" s="141">
        <v>862233.7999999999</v>
      </c>
      <c r="H41" s="141">
        <v>896584.4</v>
      </c>
      <c r="I41" s="141">
        <v>896584.4</v>
      </c>
      <c r="J41" s="141">
        <v>932447.3</v>
      </c>
      <c r="K41" s="141">
        <v>932447.3</v>
      </c>
      <c r="L41" s="141">
        <v>862233.7999999999</v>
      </c>
      <c r="M41" s="141">
        <v>862233.7999999999</v>
      </c>
      <c r="N41" s="141">
        <v>896584.4</v>
      </c>
      <c r="O41" s="141">
        <v>896584.4</v>
      </c>
      <c r="P41" s="141">
        <v>932447.3</v>
      </c>
      <c r="Q41" s="141">
        <v>932447.3</v>
      </c>
    </row>
    <row r="42" spans="1:17" ht="12.75" customHeight="1">
      <c r="A42" s="147" t="s">
        <v>71</v>
      </c>
      <c r="B42" s="148" t="s">
        <v>71</v>
      </c>
      <c r="C42" s="101">
        <v>30000000</v>
      </c>
      <c r="D42" s="144">
        <v>1</v>
      </c>
      <c r="E42" s="144"/>
      <c r="F42" s="141">
        <v>191960.30000000002</v>
      </c>
      <c r="G42" s="141">
        <v>191960.30000000002</v>
      </c>
      <c r="H42" s="141">
        <v>199607.8</v>
      </c>
      <c r="I42" s="141">
        <v>199607.8</v>
      </c>
      <c r="J42" s="141">
        <v>207592</v>
      </c>
      <c r="K42" s="141">
        <v>207592</v>
      </c>
      <c r="L42" s="141">
        <v>191960.30000000002</v>
      </c>
      <c r="M42" s="141">
        <v>191960.30000000002</v>
      </c>
      <c r="N42" s="141">
        <v>199607.8</v>
      </c>
      <c r="O42" s="141">
        <v>199607.8</v>
      </c>
      <c r="P42" s="141">
        <v>207592</v>
      </c>
      <c r="Q42" s="141">
        <v>207592</v>
      </c>
    </row>
    <row r="43" spans="1:17" ht="12.75" customHeight="1">
      <c r="A43" s="147" t="s">
        <v>35</v>
      </c>
      <c r="B43" s="148" t="s">
        <v>35</v>
      </c>
      <c r="C43" s="101">
        <v>3000000</v>
      </c>
      <c r="D43" s="144">
        <v>1</v>
      </c>
      <c r="E43" s="144"/>
      <c r="F43" s="141">
        <v>3277593.0999999996</v>
      </c>
      <c r="G43" s="141">
        <v>3277593.0999999996</v>
      </c>
      <c r="H43" s="141">
        <v>3408168.9</v>
      </c>
      <c r="I43" s="141">
        <v>3408168.9</v>
      </c>
      <c r="J43" s="141">
        <v>3544494.5</v>
      </c>
      <c r="K43" s="141">
        <v>3544494.5</v>
      </c>
      <c r="L43" s="141">
        <v>3277593.0999999996</v>
      </c>
      <c r="M43" s="141">
        <v>3277593.0999999996</v>
      </c>
      <c r="N43" s="141">
        <v>3408168.9</v>
      </c>
      <c r="O43" s="141">
        <v>3408168.9</v>
      </c>
      <c r="P43" s="141">
        <v>3544494.5</v>
      </c>
      <c r="Q43" s="141">
        <v>3544494.5</v>
      </c>
    </row>
    <row r="44" spans="1:17" ht="12.75" customHeight="1">
      <c r="A44" s="147" t="s">
        <v>60</v>
      </c>
      <c r="B44" s="148" t="s">
        <v>60</v>
      </c>
      <c r="C44" s="101">
        <v>4000000</v>
      </c>
      <c r="D44" s="144">
        <v>1</v>
      </c>
      <c r="E44" s="144"/>
      <c r="F44" s="141">
        <v>1816506.2999999998</v>
      </c>
      <c r="G44" s="141">
        <v>1816506.2999999998</v>
      </c>
      <c r="H44" s="141">
        <v>1888873.9</v>
      </c>
      <c r="I44" s="141">
        <v>1888873.9</v>
      </c>
      <c r="J44" s="141">
        <v>1964428.2000000002</v>
      </c>
      <c r="K44" s="141">
        <v>1964428.2000000002</v>
      </c>
      <c r="L44" s="141">
        <v>1816506.2999999998</v>
      </c>
      <c r="M44" s="141">
        <v>1816506.2999999998</v>
      </c>
      <c r="N44" s="141">
        <v>1888873.9</v>
      </c>
      <c r="O44" s="141">
        <v>1888873.9</v>
      </c>
      <c r="P44" s="141">
        <v>1964428.2000000002</v>
      </c>
      <c r="Q44" s="141">
        <v>1964428.2000000002</v>
      </c>
    </row>
    <row r="45" spans="1:17" ht="12.75" customHeight="1">
      <c r="A45" s="147" t="s">
        <v>47</v>
      </c>
      <c r="B45" s="148" t="s">
        <v>47</v>
      </c>
      <c r="C45" s="101">
        <v>57000000</v>
      </c>
      <c r="D45" s="144">
        <v>1</v>
      </c>
      <c r="E45" s="144"/>
      <c r="F45" s="141">
        <v>1474049.2</v>
      </c>
      <c r="G45" s="141">
        <v>1474049.2</v>
      </c>
      <c r="H45" s="141">
        <v>1532773.5999999999</v>
      </c>
      <c r="I45" s="141">
        <v>1532773.5999999999</v>
      </c>
      <c r="J45" s="141">
        <v>1594084</v>
      </c>
      <c r="K45" s="141">
        <v>1594084</v>
      </c>
      <c r="L45" s="141">
        <v>1474049.2</v>
      </c>
      <c r="M45" s="141">
        <v>1474049.2</v>
      </c>
      <c r="N45" s="141">
        <v>1532773.5999999999</v>
      </c>
      <c r="O45" s="141">
        <v>1532773.5999999999</v>
      </c>
      <c r="P45" s="141">
        <v>1594084</v>
      </c>
      <c r="Q45" s="141">
        <v>1594084</v>
      </c>
    </row>
    <row r="46" spans="1:17" ht="12.75" customHeight="1">
      <c r="A46" s="147" t="s">
        <v>68</v>
      </c>
      <c r="B46" s="148" t="s">
        <v>68</v>
      </c>
      <c r="C46" s="101">
        <v>5000000</v>
      </c>
      <c r="D46" s="144">
        <v>1</v>
      </c>
      <c r="E46" s="144"/>
      <c r="F46" s="141">
        <v>1108162.3</v>
      </c>
      <c r="G46" s="141">
        <v>1108162.3</v>
      </c>
      <c r="H46" s="141">
        <v>1152310.3</v>
      </c>
      <c r="I46" s="141">
        <v>1152310.3</v>
      </c>
      <c r="J46" s="141">
        <v>1198402.2000000002</v>
      </c>
      <c r="K46" s="141">
        <v>1198402.2000000002</v>
      </c>
      <c r="L46" s="141">
        <v>1108162.3</v>
      </c>
      <c r="M46" s="141">
        <v>1108162.3</v>
      </c>
      <c r="N46" s="141">
        <v>1152310.3</v>
      </c>
      <c r="O46" s="141">
        <v>1152310.3</v>
      </c>
      <c r="P46" s="141">
        <v>1198402.2000000002</v>
      </c>
      <c r="Q46" s="141">
        <v>1198402.2000000002</v>
      </c>
    </row>
    <row r="47" spans="1:17" ht="12.75" customHeight="1">
      <c r="A47" s="147" t="s">
        <v>33</v>
      </c>
      <c r="B47" s="148" t="s">
        <v>33</v>
      </c>
      <c r="C47" s="101">
        <v>7000000</v>
      </c>
      <c r="D47" s="144">
        <v>1</v>
      </c>
      <c r="E47" s="144"/>
      <c r="F47" s="141">
        <v>1875827.2999999998</v>
      </c>
      <c r="G47" s="141">
        <v>1875827.2999999998</v>
      </c>
      <c r="H47" s="141">
        <v>1950558.2</v>
      </c>
      <c r="I47" s="141">
        <v>1950558.2</v>
      </c>
      <c r="J47" s="141">
        <v>2028579.9</v>
      </c>
      <c r="K47" s="141">
        <v>2028579.9</v>
      </c>
      <c r="L47" s="141">
        <v>1875827.2999999998</v>
      </c>
      <c r="M47" s="141">
        <v>1875827.2999999998</v>
      </c>
      <c r="N47" s="141">
        <v>1950558.2</v>
      </c>
      <c r="O47" s="141">
        <v>1950558.2</v>
      </c>
      <c r="P47" s="141">
        <v>2028579.9</v>
      </c>
      <c r="Q47" s="141">
        <v>2028579.9</v>
      </c>
    </row>
    <row r="48" spans="1:17" ht="12.75" customHeight="1">
      <c r="A48" s="147" t="s">
        <v>69</v>
      </c>
      <c r="B48" s="148" t="s">
        <v>69</v>
      </c>
      <c r="C48" s="101">
        <v>8000000</v>
      </c>
      <c r="D48" s="144"/>
      <c r="E48" s="144"/>
      <c r="F48" s="141">
        <v>750526.5</v>
      </c>
      <c r="G48" s="141">
        <v>750526.5</v>
      </c>
      <c r="H48" s="141">
        <v>780426.7</v>
      </c>
      <c r="I48" s="141">
        <v>780426.7</v>
      </c>
      <c r="J48" s="141">
        <v>811643.5</v>
      </c>
      <c r="K48" s="141">
        <v>811643.5</v>
      </c>
      <c r="L48" s="141">
        <v>750526.5</v>
      </c>
      <c r="M48" s="141">
        <v>750526.5</v>
      </c>
      <c r="N48" s="141">
        <v>780426.7</v>
      </c>
      <c r="O48" s="141">
        <v>780426.7</v>
      </c>
      <c r="P48" s="141">
        <v>811643.5</v>
      </c>
      <c r="Q48" s="141">
        <v>811643.5</v>
      </c>
    </row>
    <row r="49" spans="1:17" ht="12.75" customHeight="1">
      <c r="A49" s="147" t="s">
        <v>70</v>
      </c>
      <c r="B49" s="148" t="s">
        <v>70</v>
      </c>
      <c r="C49" s="102">
        <v>10000000</v>
      </c>
      <c r="D49" s="144">
        <v>1</v>
      </c>
      <c r="E49" s="144"/>
      <c r="F49" s="141">
        <v>576244.1</v>
      </c>
      <c r="G49" s="141">
        <v>576244.1</v>
      </c>
      <c r="H49" s="141">
        <v>599201</v>
      </c>
      <c r="I49" s="141">
        <v>599201</v>
      </c>
      <c r="J49" s="141">
        <v>623168.8999999999</v>
      </c>
      <c r="K49" s="141">
        <v>623168.8999999999</v>
      </c>
      <c r="L49" s="141">
        <v>576244.1</v>
      </c>
      <c r="M49" s="141">
        <v>576244.1</v>
      </c>
      <c r="N49" s="141">
        <v>599201</v>
      </c>
      <c r="O49" s="141">
        <v>599201</v>
      </c>
      <c r="P49" s="141">
        <v>623168.8999999999</v>
      </c>
      <c r="Q49" s="141">
        <v>623168.8999999999</v>
      </c>
    </row>
    <row r="50" spans="1:17" ht="12.75" customHeight="1">
      <c r="A50" s="147" t="s">
        <v>23</v>
      </c>
      <c r="B50" s="148" t="s">
        <v>23</v>
      </c>
      <c r="C50" s="102">
        <v>11000000</v>
      </c>
      <c r="D50" s="144">
        <v>1</v>
      </c>
      <c r="E50" s="144"/>
      <c r="F50" s="141">
        <v>392500.60000000003</v>
      </c>
      <c r="G50" s="141">
        <v>392500.60000000003</v>
      </c>
      <c r="H50" s="141">
        <v>408137.4</v>
      </c>
      <c r="I50" s="141">
        <v>408137.4</v>
      </c>
      <c r="J50" s="141">
        <v>424462.8</v>
      </c>
      <c r="K50" s="141">
        <v>424462.8</v>
      </c>
      <c r="L50" s="141">
        <v>392500.60000000003</v>
      </c>
      <c r="M50" s="141">
        <v>392500.60000000003</v>
      </c>
      <c r="N50" s="141">
        <v>408137.4</v>
      </c>
      <c r="O50" s="141">
        <v>408137.4</v>
      </c>
      <c r="P50" s="141">
        <v>424462.8</v>
      </c>
      <c r="Q50" s="141">
        <v>424462.8</v>
      </c>
    </row>
    <row r="51" spans="1:17" ht="12.75" customHeight="1">
      <c r="A51" s="147" t="s">
        <v>36</v>
      </c>
      <c r="B51" s="148" t="s">
        <v>36</v>
      </c>
      <c r="C51" s="102">
        <v>12000000</v>
      </c>
      <c r="D51" s="144">
        <v>1</v>
      </c>
      <c r="E51" s="144"/>
      <c r="F51" s="141">
        <v>662872.5</v>
      </c>
      <c r="G51" s="141">
        <v>662872.5</v>
      </c>
      <c r="H51" s="141">
        <v>689280.7000000001</v>
      </c>
      <c r="I51" s="141">
        <v>689280.7000000001</v>
      </c>
      <c r="J51" s="141">
        <v>716851.7</v>
      </c>
      <c r="K51" s="141">
        <v>716851.7</v>
      </c>
      <c r="L51" s="141">
        <v>662872.5</v>
      </c>
      <c r="M51" s="141">
        <v>662872.5</v>
      </c>
      <c r="N51" s="141">
        <v>689280.7000000001</v>
      </c>
      <c r="O51" s="141">
        <v>689280.7000000001</v>
      </c>
      <c r="P51" s="141">
        <v>716851.7</v>
      </c>
      <c r="Q51" s="141">
        <v>716851.7</v>
      </c>
    </row>
    <row r="52" spans="1:17" ht="12.75" customHeight="1">
      <c r="A52" s="147" t="s">
        <v>4</v>
      </c>
      <c r="B52" s="148" t="s">
        <v>4</v>
      </c>
      <c r="C52" s="102">
        <v>14000000</v>
      </c>
      <c r="D52" s="144">
        <v>1</v>
      </c>
      <c r="E52" s="144"/>
      <c r="F52" s="141">
        <v>524161.6</v>
      </c>
      <c r="G52" s="141">
        <v>524161.6</v>
      </c>
      <c r="H52" s="141">
        <v>545043.6</v>
      </c>
      <c r="I52" s="141">
        <v>545043.6</v>
      </c>
      <c r="J52" s="141">
        <v>566845.2000000001</v>
      </c>
      <c r="K52" s="141">
        <v>566845.2000000001</v>
      </c>
      <c r="L52" s="141">
        <v>524161.6</v>
      </c>
      <c r="M52" s="141">
        <v>524161.6</v>
      </c>
      <c r="N52" s="141">
        <v>545043.6</v>
      </c>
      <c r="O52" s="141">
        <v>545043.6</v>
      </c>
      <c r="P52" s="141">
        <v>566845.2000000001</v>
      </c>
      <c r="Q52" s="141">
        <v>566845.2000000001</v>
      </c>
    </row>
    <row r="53" spans="1:17" ht="12.75" customHeight="1">
      <c r="A53" s="147" t="s">
        <v>5</v>
      </c>
      <c r="B53" s="148" t="s">
        <v>5</v>
      </c>
      <c r="C53" s="102">
        <v>15000000</v>
      </c>
      <c r="D53" s="144">
        <v>1</v>
      </c>
      <c r="E53" s="144"/>
      <c r="F53" s="141">
        <v>499018.7</v>
      </c>
      <c r="G53" s="141">
        <v>499018.7</v>
      </c>
      <c r="H53" s="141">
        <v>518899.1</v>
      </c>
      <c r="I53" s="141">
        <v>518899.1</v>
      </c>
      <c r="J53" s="141">
        <v>539655</v>
      </c>
      <c r="K53" s="141">
        <v>539655</v>
      </c>
      <c r="L53" s="141">
        <v>499018.7</v>
      </c>
      <c r="M53" s="141">
        <v>499018.7</v>
      </c>
      <c r="N53" s="141">
        <v>518899.1</v>
      </c>
      <c r="O53" s="141">
        <v>518899.1</v>
      </c>
      <c r="P53" s="141">
        <v>539655</v>
      </c>
      <c r="Q53" s="141">
        <v>539655</v>
      </c>
    </row>
    <row r="54" spans="1:17" ht="12.75" customHeight="1">
      <c r="A54" s="147" t="s">
        <v>6</v>
      </c>
      <c r="B54" s="148" t="s">
        <v>6</v>
      </c>
      <c r="C54" s="102">
        <v>17000000</v>
      </c>
      <c r="D54" s="144">
        <v>1</v>
      </c>
      <c r="E54" s="144"/>
      <c r="F54" s="141">
        <v>460524.6</v>
      </c>
      <c r="G54" s="141">
        <v>460524.6</v>
      </c>
      <c r="H54" s="141">
        <v>478871.4</v>
      </c>
      <c r="I54" s="141">
        <v>478871.4</v>
      </c>
      <c r="J54" s="141">
        <v>498026.1</v>
      </c>
      <c r="K54" s="141">
        <v>498026.1</v>
      </c>
      <c r="L54" s="141">
        <v>460524.6</v>
      </c>
      <c r="M54" s="141">
        <v>460524.6</v>
      </c>
      <c r="N54" s="141">
        <v>478871.4</v>
      </c>
      <c r="O54" s="141">
        <v>478871.4</v>
      </c>
      <c r="P54" s="141">
        <v>498026.1</v>
      </c>
      <c r="Q54" s="141">
        <v>498026.1</v>
      </c>
    </row>
    <row r="55" spans="1:17" ht="12.75" customHeight="1">
      <c r="A55" s="147" t="s">
        <v>37</v>
      </c>
      <c r="B55" s="148" t="s">
        <v>37</v>
      </c>
      <c r="C55" s="102">
        <v>18000000</v>
      </c>
      <c r="D55" s="144">
        <v>1</v>
      </c>
      <c r="E55" s="144"/>
      <c r="F55" s="141">
        <v>1263828.5</v>
      </c>
      <c r="G55" s="141">
        <v>1263828.5</v>
      </c>
      <c r="H55" s="141">
        <v>1314178.0999999999</v>
      </c>
      <c r="I55" s="141">
        <v>1314178.0999999999</v>
      </c>
      <c r="J55" s="141">
        <v>1366744.7999999998</v>
      </c>
      <c r="K55" s="141">
        <v>1366744.7999999998</v>
      </c>
      <c r="L55" s="141">
        <v>1263828.5</v>
      </c>
      <c r="M55" s="141">
        <v>1263828.5</v>
      </c>
      <c r="N55" s="141">
        <v>1314178.0999999999</v>
      </c>
      <c r="O55" s="141">
        <v>1314178.0999999999</v>
      </c>
      <c r="P55" s="141">
        <v>1366744.7999999998</v>
      </c>
      <c r="Q55" s="141">
        <v>1366744.7999999998</v>
      </c>
    </row>
    <row r="56" spans="1:17" ht="12.75" customHeight="1">
      <c r="A56" s="147" t="s">
        <v>24</v>
      </c>
      <c r="B56" s="148" t="s">
        <v>24</v>
      </c>
      <c r="C56" s="101">
        <v>19000000</v>
      </c>
      <c r="D56" s="144"/>
      <c r="E56" s="144"/>
      <c r="F56" s="141">
        <v>501292.5</v>
      </c>
      <c r="G56" s="141">
        <v>501292.5</v>
      </c>
      <c r="H56" s="141">
        <v>521263.5</v>
      </c>
      <c r="I56" s="141">
        <v>521263.5</v>
      </c>
      <c r="J56" s="141">
        <v>542113.8</v>
      </c>
      <c r="K56" s="141">
        <v>542113.8</v>
      </c>
      <c r="L56" s="141">
        <v>501292.5</v>
      </c>
      <c r="M56" s="141">
        <v>501292.5</v>
      </c>
      <c r="N56" s="141">
        <v>521263.5</v>
      </c>
      <c r="O56" s="141">
        <v>521263.5</v>
      </c>
      <c r="P56" s="141">
        <v>542113.8</v>
      </c>
      <c r="Q56" s="141">
        <v>542113.8</v>
      </c>
    </row>
    <row r="57" spans="1:17" ht="12.75" customHeight="1">
      <c r="A57" s="147" t="s">
        <v>7</v>
      </c>
      <c r="B57" s="148" t="s">
        <v>7</v>
      </c>
      <c r="C57" s="101">
        <v>20000000</v>
      </c>
      <c r="D57" s="144">
        <v>1</v>
      </c>
      <c r="E57" s="144"/>
      <c r="F57" s="141">
        <v>895884.8</v>
      </c>
      <c r="G57" s="141">
        <v>895884.8</v>
      </c>
      <c r="H57" s="141">
        <v>931576</v>
      </c>
      <c r="I57" s="141">
        <v>931576</v>
      </c>
      <c r="J57" s="141">
        <v>968838.8</v>
      </c>
      <c r="K57" s="141">
        <v>968838.8</v>
      </c>
      <c r="L57" s="141">
        <v>895884.8</v>
      </c>
      <c r="M57" s="141">
        <v>895884.8</v>
      </c>
      <c r="N57" s="141">
        <v>931576</v>
      </c>
      <c r="O57" s="141">
        <v>931576</v>
      </c>
      <c r="P57" s="141">
        <v>968838.8</v>
      </c>
      <c r="Q57" s="141">
        <v>968838.8</v>
      </c>
    </row>
    <row r="58" spans="1:17" ht="12.75" customHeight="1">
      <c r="A58" s="147" t="s">
        <v>8</v>
      </c>
      <c r="B58" s="148" t="s">
        <v>8</v>
      </c>
      <c r="C58" s="101">
        <v>24000000</v>
      </c>
      <c r="D58" s="144">
        <v>1</v>
      </c>
      <c r="E58" s="144"/>
      <c r="F58" s="141">
        <v>365802.6</v>
      </c>
      <c r="G58" s="141">
        <v>365802.6</v>
      </c>
      <c r="H58" s="141">
        <v>380375.9</v>
      </c>
      <c r="I58" s="141">
        <v>380375.9</v>
      </c>
      <c r="J58" s="141">
        <v>395590.8</v>
      </c>
      <c r="K58" s="141">
        <v>395590.8</v>
      </c>
      <c r="L58" s="141">
        <v>365802.6</v>
      </c>
      <c r="M58" s="141">
        <v>365802.6</v>
      </c>
      <c r="N58" s="141">
        <v>380375.9</v>
      </c>
      <c r="O58" s="141">
        <v>380375.9</v>
      </c>
      <c r="P58" s="141">
        <v>395590.8</v>
      </c>
      <c r="Q58" s="141">
        <v>395590.8</v>
      </c>
    </row>
    <row r="59" spans="1:17" ht="12.75" customHeight="1">
      <c r="A59" s="147" t="s">
        <v>61</v>
      </c>
      <c r="B59" s="148" t="s">
        <v>61</v>
      </c>
      <c r="C59" s="101">
        <v>25000000</v>
      </c>
      <c r="D59" s="144">
        <v>1</v>
      </c>
      <c r="E59" s="144"/>
      <c r="F59" s="141">
        <v>1868599</v>
      </c>
      <c r="G59" s="141">
        <v>1868599</v>
      </c>
      <c r="H59" s="141">
        <v>1943042</v>
      </c>
      <c r="I59" s="141">
        <v>1943042</v>
      </c>
      <c r="J59" s="141">
        <v>2020763</v>
      </c>
      <c r="K59" s="141">
        <v>2020763</v>
      </c>
      <c r="L59" s="141">
        <v>1868599</v>
      </c>
      <c r="M59" s="141">
        <v>1868599</v>
      </c>
      <c r="N59" s="141">
        <v>1943042</v>
      </c>
      <c r="O59" s="141">
        <v>1943042</v>
      </c>
      <c r="P59" s="141">
        <v>2020763</v>
      </c>
      <c r="Q59" s="141">
        <v>2020763</v>
      </c>
    </row>
    <row r="60" spans="1:17" ht="12.75" customHeight="1">
      <c r="A60" s="147" t="s">
        <v>25</v>
      </c>
      <c r="B60" s="148" t="s">
        <v>25</v>
      </c>
      <c r="C60" s="101">
        <v>27000000</v>
      </c>
      <c r="D60" s="144">
        <v>1</v>
      </c>
      <c r="E60" s="144"/>
      <c r="F60" s="141">
        <v>443703</v>
      </c>
      <c r="G60" s="141">
        <v>443703</v>
      </c>
      <c r="H60" s="141">
        <v>461379.60000000003</v>
      </c>
      <c r="I60" s="141">
        <v>461379.60000000003</v>
      </c>
      <c r="J60" s="141">
        <v>479834.7</v>
      </c>
      <c r="K60" s="141">
        <v>479834.7</v>
      </c>
      <c r="L60" s="141">
        <v>443703</v>
      </c>
      <c r="M60" s="141">
        <v>443703</v>
      </c>
      <c r="N60" s="141">
        <v>461379.60000000003</v>
      </c>
      <c r="O60" s="141">
        <v>461379.60000000003</v>
      </c>
      <c r="P60" s="141">
        <v>479834.7</v>
      </c>
      <c r="Q60" s="141">
        <v>479834.7</v>
      </c>
    </row>
    <row r="61" spans="1:17" ht="12.75" customHeight="1">
      <c r="A61" s="147" t="s">
        <v>9</v>
      </c>
      <c r="B61" s="148" t="s">
        <v>9</v>
      </c>
      <c r="C61" s="101">
        <v>29000000</v>
      </c>
      <c r="D61" s="144">
        <v>1</v>
      </c>
      <c r="E61" s="144"/>
      <c r="F61" s="141">
        <v>379383.9</v>
      </c>
      <c r="G61" s="141">
        <v>379383.9</v>
      </c>
      <c r="H61" s="141">
        <v>394498.3</v>
      </c>
      <c r="I61" s="141">
        <v>394498.3</v>
      </c>
      <c r="J61" s="141">
        <v>410278.1</v>
      </c>
      <c r="K61" s="141">
        <v>410278.1</v>
      </c>
      <c r="L61" s="141">
        <v>379383.9</v>
      </c>
      <c r="M61" s="141">
        <v>379383.9</v>
      </c>
      <c r="N61" s="141">
        <v>394498.3</v>
      </c>
      <c r="O61" s="141">
        <v>394498.3</v>
      </c>
      <c r="P61" s="141">
        <v>410278.1</v>
      </c>
      <c r="Q61" s="141">
        <v>410278.1</v>
      </c>
    </row>
    <row r="62" spans="1:17" ht="12.75" customHeight="1">
      <c r="A62" s="147" t="s">
        <v>62</v>
      </c>
      <c r="B62" s="148" t="s">
        <v>62</v>
      </c>
      <c r="C62" s="101">
        <v>32000000</v>
      </c>
      <c r="D62" s="144">
        <v>1</v>
      </c>
      <c r="E62" s="144"/>
      <c r="F62" s="141">
        <v>1704521.3</v>
      </c>
      <c r="G62" s="141">
        <v>1704521.3</v>
      </c>
      <c r="H62" s="141">
        <v>1772427.6</v>
      </c>
      <c r="I62" s="141">
        <v>1772427.6</v>
      </c>
      <c r="J62" s="141">
        <v>1843324</v>
      </c>
      <c r="K62" s="141">
        <v>1843324</v>
      </c>
      <c r="L62" s="141">
        <v>1704521.3</v>
      </c>
      <c r="M62" s="141">
        <v>1704521.3</v>
      </c>
      <c r="N62" s="141">
        <v>1772427.6</v>
      </c>
      <c r="O62" s="141">
        <v>1772427.6</v>
      </c>
      <c r="P62" s="141">
        <v>1843324</v>
      </c>
      <c r="Q62" s="141">
        <v>1843324</v>
      </c>
    </row>
    <row r="63" spans="1:17" ht="12.75" customHeight="1">
      <c r="A63" s="147" t="s">
        <v>43</v>
      </c>
      <c r="B63" s="148" t="s">
        <v>43</v>
      </c>
      <c r="C63" s="101">
        <v>33000000</v>
      </c>
      <c r="D63" s="144">
        <v>1</v>
      </c>
      <c r="E63" s="144"/>
      <c r="F63" s="141">
        <v>523422.4</v>
      </c>
      <c r="G63" s="141">
        <v>523422.4</v>
      </c>
      <c r="H63" s="141">
        <v>544274.9</v>
      </c>
      <c r="I63" s="141">
        <v>544274.9</v>
      </c>
      <c r="J63" s="141">
        <v>566045.9</v>
      </c>
      <c r="K63" s="141">
        <v>566045.9</v>
      </c>
      <c r="L63" s="141">
        <v>523422.4</v>
      </c>
      <c r="M63" s="141">
        <v>523422.4</v>
      </c>
      <c r="N63" s="141">
        <v>544274.9</v>
      </c>
      <c r="O63" s="141">
        <v>544274.9</v>
      </c>
      <c r="P63" s="141">
        <v>566045.9</v>
      </c>
      <c r="Q63" s="141">
        <v>566045.9</v>
      </c>
    </row>
    <row r="64" spans="1:17" ht="12.75" customHeight="1">
      <c r="A64" s="147" t="s">
        <v>10</v>
      </c>
      <c r="B64" s="148" t="s">
        <v>10</v>
      </c>
      <c r="C64" s="101">
        <v>34000000</v>
      </c>
      <c r="D64" s="144">
        <v>1</v>
      </c>
      <c r="E64" s="144"/>
      <c r="F64" s="141">
        <v>215804.30000000002</v>
      </c>
      <c r="G64" s="141">
        <v>215804.30000000002</v>
      </c>
      <c r="H64" s="141">
        <v>224401.59999999998</v>
      </c>
      <c r="I64" s="141">
        <v>224401.59999999998</v>
      </c>
      <c r="J64" s="141">
        <v>233377.6</v>
      </c>
      <c r="K64" s="141">
        <v>233377.6</v>
      </c>
      <c r="L64" s="141">
        <v>215804.30000000002</v>
      </c>
      <c r="M64" s="141">
        <v>215804.30000000002</v>
      </c>
      <c r="N64" s="141">
        <v>224401.59999999998</v>
      </c>
      <c r="O64" s="141">
        <v>224401.59999999998</v>
      </c>
      <c r="P64" s="141">
        <v>233377.6</v>
      </c>
      <c r="Q64" s="141">
        <v>233377.6</v>
      </c>
    </row>
    <row r="65" spans="1:17" ht="12.75" customHeight="1">
      <c r="A65" s="147" t="s">
        <v>51</v>
      </c>
      <c r="B65" s="148" t="s">
        <v>51</v>
      </c>
      <c r="C65" s="101">
        <v>37000000</v>
      </c>
      <c r="D65" s="144">
        <v>1</v>
      </c>
      <c r="E65" s="144"/>
      <c r="F65" s="141">
        <v>517035.30000000005</v>
      </c>
      <c r="G65" s="141">
        <v>517035.30000000005</v>
      </c>
      <c r="H65" s="141">
        <v>537633.4</v>
      </c>
      <c r="I65" s="141">
        <v>537633.4</v>
      </c>
      <c r="J65" s="141">
        <v>559138.5</v>
      </c>
      <c r="K65" s="141">
        <v>559138.5</v>
      </c>
      <c r="L65" s="141">
        <v>517035.30000000005</v>
      </c>
      <c r="M65" s="141">
        <v>517035.30000000005</v>
      </c>
      <c r="N65" s="141">
        <v>537633.4</v>
      </c>
      <c r="O65" s="141">
        <v>537633.4</v>
      </c>
      <c r="P65" s="141">
        <v>559138.5</v>
      </c>
      <c r="Q65" s="141">
        <v>559138.5</v>
      </c>
    </row>
    <row r="66" spans="1:17" ht="12.75" customHeight="1">
      <c r="A66" s="147" t="s">
        <v>11</v>
      </c>
      <c r="B66" s="148" t="s">
        <v>11</v>
      </c>
      <c r="C66" s="101">
        <v>38000000</v>
      </c>
      <c r="D66" s="144">
        <v>1</v>
      </c>
      <c r="E66" s="144"/>
      <c r="F66" s="141">
        <v>476384.5</v>
      </c>
      <c r="G66" s="141">
        <v>476384.5</v>
      </c>
      <c r="H66" s="141">
        <v>495363.10000000003</v>
      </c>
      <c r="I66" s="141">
        <v>495363.10000000003</v>
      </c>
      <c r="J66" s="141">
        <v>515177.5</v>
      </c>
      <c r="K66" s="141">
        <v>515177.5</v>
      </c>
      <c r="L66" s="141">
        <v>476384.5</v>
      </c>
      <c r="M66" s="141">
        <v>476384.5</v>
      </c>
      <c r="N66" s="141">
        <v>495363.10000000003</v>
      </c>
      <c r="O66" s="141">
        <v>495363.10000000003</v>
      </c>
      <c r="P66" s="141">
        <v>515177.5</v>
      </c>
      <c r="Q66" s="141">
        <v>515177.5</v>
      </c>
    </row>
    <row r="67" spans="1:17" ht="12.75" customHeight="1">
      <c r="A67" s="147" t="s">
        <v>26</v>
      </c>
      <c r="B67" s="148" t="s">
        <v>26</v>
      </c>
      <c r="C67" s="101">
        <v>41000000</v>
      </c>
      <c r="D67" s="144">
        <v>1</v>
      </c>
      <c r="E67" s="144"/>
      <c r="F67" s="141">
        <v>475895</v>
      </c>
      <c r="G67" s="141">
        <v>475895</v>
      </c>
      <c r="H67" s="141">
        <v>494854.10000000003</v>
      </c>
      <c r="I67" s="141">
        <v>494854.10000000003</v>
      </c>
      <c r="J67" s="141">
        <v>514648.1</v>
      </c>
      <c r="K67" s="141">
        <v>514648.1</v>
      </c>
      <c r="L67" s="141">
        <v>475895</v>
      </c>
      <c r="M67" s="141">
        <v>475895</v>
      </c>
      <c r="N67" s="141">
        <v>494854.10000000003</v>
      </c>
      <c r="O67" s="141">
        <v>494854.10000000003</v>
      </c>
      <c r="P67" s="141">
        <v>514648.1</v>
      </c>
      <c r="Q67" s="141">
        <v>514648.1</v>
      </c>
    </row>
    <row r="68" spans="1:17" ht="12.75" customHeight="1">
      <c r="A68" s="147" t="s">
        <v>12</v>
      </c>
      <c r="B68" s="148" t="s">
        <v>12</v>
      </c>
      <c r="C68" s="101">
        <v>42000000</v>
      </c>
      <c r="D68" s="144">
        <v>1</v>
      </c>
      <c r="E68" s="144"/>
      <c r="F68" s="141">
        <v>458558.2</v>
      </c>
      <c r="G68" s="141">
        <v>458558.2</v>
      </c>
      <c r="H68" s="141">
        <v>476826.60000000003</v>
      </c>
      <c r="I68" s="141">
        <v>476826.60000000003</v>
      </c>
      <c r="J68" s="141">
        <v>495899.60000000003</v>
      </c>
      <c r="K68" s="141">
        <v>495899.60000000003</v>
      </c>
      <c r="L68" s="141">
        <v>458558.2</v>
      </c>
      <c r="M68" s="141">
        <v>458558.2</v>
      </c>
      <c r="N68" s="141">
        <v>476826.60000000003</v>
      </c>
      <c r="O68" s="141">
        <v>476826.60000000003</v>
      </c>
      <c r="P68" s="141">
        <v>495899.60000000003</v>
      </c>
      <c r="Q68" s="141">
        <v>495899.60000000003</v>
      </c>
    </row>
    <row r="69" spans="1:17" ht="12.75" customHeight="1">
      <c r="A69" s="147" t="s">
        <v>72</v>
      </c>
      <c r="B69" s="148" t="s">
        <v>72</v>
      </c>
      <c r="C69" s="101">
        <v>44000000</v>
      </c>
      <c r="D69" s="144">
        <v>1</v>
      </c>
      <c r="E69" s="144"/>
      <c r="F69" s="141">
        <v>72660.7</v>
      </c>
      <c r="G69" s="141">
        <v>72660.7</v>
      </c>
      <c r="H69" s="141">
        <v>75555.40000000001</v>
      </c>
      <c r="I69" s="141">
        <v>75555.40000000001</v>
      </c>
      <c r="J69" s="141">
        <v>78577.59999999999</v>
      </c>
      <c r="K69" s="141">
        <v>78577.59999999999</v>
      </c>
      <c r="L69" s="141">
        <v>72660.7</v>
      </c>
      <c r="M69" s="141">
        <v>72660.7</v>
      </c>
      <c r="N69" s="141">
        <v>75555.40000000001</v>
      </c>
      <c r="O69" s="141">
        <v>75555.40000000001</v>
      </c>
      <c r="P69" s="141">
        <v>78577.59999999999</v>
      </c>
      <c r="Q69" s="141">
        <v>78577.59999999999</v>
      </c>
    </row>
    <row r="70" spans="1:17" ht="12.75" customHeight="1">
      <c r="A70" s="147" t="s">
        <v>13</v>
      </c>
      <c r="B70" s="148" t="s">
        <v>13</v>
      </c>
      <c r="C70" s="101">
        <v>46000000</v>
      </c>
      <c r="D70" s="144"/>
      <c r="E70" s="144"/>
      <c r="F70" s="141">
        <v>2286994.2</v>
      </c>
      <c r="G70" s="141">
        <v>2286994.2</v>
      </c>
      <c r="H70" s="141">
        <v>2378105.8000000003</v>
      </c>
      <c r="I70" s="141">
        <v>2378105.8000000003</v>
      </c>
      <c r="J70" s="141">
        <v>2473229.4</v>
      </c>
      <c r="K70" s="141">
        <v>2473229.4</v>
      </c>
      <c r="L70" s="141">
        <v>2286994.2</v>
      </c>
      <c r="M70" s="141">
        <v>2286994.2</v>
      </c>
      <c r="N70" s="141">
        <v>2378105.8000000003</v>
      </c>
      <c r="O70" s="141">
        <v>2378105.8000000003</v>
      </c>
      <c r="P70" s="141">
        <v>2473229.4</v>
      </c>
      <c r="Q70" s="141">
        <v>2473229.4</v>
      </c>
    </row>
    <row r="71" spans="1:17" ht="12.75" customHeight="1">
      <c r="A71" s="147" t="s">
        <v>27</v>
      </c>
      <c r="B71" s="148" t="s">
        <v>27</v>
      </c>
      <c r="C71" s="101">
        <v>47000000</v>
      </c>
      <c r="D71" s="144">
        <v>1</v>
      </c>
      <c r="E71" s="144"/>
      <c r="F71" s="141">
        <v>367541.2</v>
      </c>
      <c r="G71" s="141">
        <v>367541.2</v>
      </c>
      <c r="H71" s="141">
        <v>382183.8</v>
      </c>
      <c r="I71" s="141">
        <v>382183.8</v>
      </c>
      <c r="J71" s="141">
        <v>397471</v>
      </c>
      <c r="K71" s="141">
        <v>397471</v>
      </c>
      <c r="L71" s="141">
        <v>367541.2</v>
      </c>
      <c r="M71" s="141">
        <v>367541.2</v>
      </c>
      <c r="N71" s="141">
        <v>382183.8</v>
      </c>
      <c r="O71" s="141">
        <v>382183.8</v>
      </c>
      <c r="P71" s="141">
        <v>397471</v>
      </c>
      <c r="Q71" s="141">
        <v>397471</v>
      </c>
    </row>
    <row r="72" spans="1:17" ht="12.75" customHeight="1">
      <c r="A72" s="147" t="s">
        <v>44</v>
      </c>
      <c r="B72" s="148" t="s">
        <v>44</v>
      </c>
      <c r="C72" s="101">
        <v>22000000</v>
      </c>
      <c r="D72" s="144">
        <v>1</v>
      </c>
      <c r="E72" s="144"/>
      <c r="F72" s="141">
        <v>890982.4</v>
      </c>
      <c r="G72" s="141">
        <v>890982.4</v>
      </c>
      <c r="H72" s="141">
        <v>926478.1</v>
      </c>
      <c r="I72" s="141">
        <v>926478.1</v>
      </c>
      <c r="J72" s="141">
        <v>963536.9</v>
      </c>
      <c r="K72" s="141">
        <v>963536.9</v>
      </c>
      <c r="L72" s="141">
        <v>890982.4</v>
      </c>
      <c r="M72" s="141">
        <v>890982.4</v>
      </c>
      <c r="N72" s="141">
        <v>926478.1</v>
      </c>
      <c r="O72" s="141">
        <v>926478.1</v>
      </c>
      <c r="P72" s="141">
        <v>963536.9</v>
      </c>
      <c r="Q72" s="141">
        <v>963536.9</v>
      </c>
    </row>
    <row r="73" spans="1:17" ht="12.75" customHeight="1">
      <c r="A73" s="147" t="s">
        <v>28</v>
      </c>
      <c r="B73" s="148" t="s">
        <v>28</v>
      </c>
      <c r="C73" s="101">
        <v>49000000</v>
      </c>
      <c r="D73" s="144">
        <v>1</v>
      </c>
      <c r="E73" s="144"/>
      <c r="F73" s="141">
        <v>209123.69999999998</v>
      </c>
      <c r="G73" s="141">
        <v>209123.69999999998</v>
      </c>
      <c r="H73" s="141">
        <v>217455</v>
      </c>
      <c r="I73" s="141">
        <v>217455</v>
      </c>
      <c r="J73" s="141">
        <v>226153</v>
      </c>
      <c r="K73" s="141">
        <v>226153</v>
      </c>
      <c r="L73" s="141">
        <v>209123.69999999998</v>
      </c>
      <c r="M73" s="141">
        <v>209123.69999999998</v>
      </c>
      <c r="N73" s="141">
        <v>217455</v>
      </c>
      <c r="O73" s="141">
        <v>217455</v>
      </c>
      <c r="P73" s="141">
        <v>226153</v>
      </c>
      <c r="Q73" s="141">
        <v>226153</v>
      </c>
    </row>
    <row r="74" spans="1:17" ht="12.75" customHeight="1">
      <c r="A74" s="147" t="s">
        <v>63</v>
      </c>
      <c r="B74" s="148" t="s">
        <v>63</v>
      </c>
      <c r="C74" s="101">
        <v>50000000</v>
      </c>
      <c r="D74" s="144">
        <v>1</v>
      </c>
      <c r="E74" s="144"/>
      <c r="F74" s="141">
        <v>1572853</v>
      </c>
      <c r="G74" s="141">
        <v>1572853</v>
      </c>
      <c r="H74" s="141">
        <v>1635513.7999999998</v>
      </c>
      <c r="I74" s="141">
        <v>1635513.7999999998</v>
      </c>
      <c r="J74" s="141">
        <v>1700933.7</v>
      </c>
      <c r="K74" s="141">
        <v>1700933.7</v>
      </c>
      <c r="L74" s="141">
        <v>1572853</v>
      </c>
      <c r="M74" s="141">
        <v>1572853</v>
      </c>
      <c r="N74" s="141">
        <v>1635513.7999999998</v>
      </c>
      <c r="O74" s="141">
        <v>1635513.7999999998</v>
      </c>
      <c r="P74" s="141">
        <v>1700933.7</v>
      </c>
      <c r="Q74" s="141">
        <v>1700933.7</v>
      </c>
    </row>
    <row r="75" spans="1:17" ht="12.75" customHeight="1">
      <c r="A75" s="147" t="s">
        <v>64</v>
      </c>
      <c r="B75" s="148" t="s">
        <v>64</v>
      </c>
      <c r="C75" s="101">
        <v>52000000</v>
      </c>
      <c r="D75" s="144">
        <v>1</v>
      </c>
      <c r="E75" s="144"/>
      <c r="F75" s="141">
        <v>1303594.4000000001</v>
      </c>
      <c r="G75" s="141">
        <v>1303594.4000000001</v>
      </c>
      <c r="H75" s="141">
        <v>1355528</v>
      </c>
      <c r="I75" s="141">
        <v>1355528</v>
      </c>
      <c r="J75" s="141">
        <v>1409748.7</v>
      </c>
      <c r="K75" s="141">
        <v>1409748.7</v>
      </c>
      <c r="L75" s="141">
        <v>1303594.4000000001</v>
      </c>
      <c r="M75" s="141">
        <v>1303594.4000000001</v>
      </c>
      <c r="N75" s="141">
        <v>1355528</v>
      </c>
      <c r="O75" s="141">
        <v>1355528</v>
      </c>
      <c r="P75" s="141">
        <v>1409748.7</v>
      </c>
      <c r="Q75" s="141">
        <v>1409748.7</v>
      </c>
    </row>
    <row r="76" spans="1:17" ht="12.75" customHeight="1">
      <c r="A76" s="147" t="s">
        <v>45</v>
      </c>
      <c r="B76" s="148" t="s">
        <v>45</v>
      </c>
      <c r="C76" s="101">
        <v>53000000</v>
      </c>
      <c r="D76" s="144">
        <v>1</v>
      </c>
      <c r="E76" s="144"/>
      <c r="F76" s="141">
        <v>1378617.0999999999</v>
      </c>
      <c r="G76" s="141">
        <v>1378617.0999999999</v>
      </c>
      <c r="H76" s="141">
        <v>1433539.6</v>
      </c>
      <c r="I76" s="141">
        <v>1433539.6</v>
      </c>
      <c r="J76" s="141">
        <v>1490880.7</v>
      </c>
      <c r="K76" s="141">
        <v>1490880.7</v>
      </c>
      <c r="L76" s="141">
        <v>1378617.0999999999</v>
      </c>
      <c r="M76" s="141">
        <v>1378617.0999999999</v>
      </c>
      <c r="N76" s="141">
        <v>1433539.6</v>
      </c>
      <c r="O76" s="141">
        <v>1433539.6</v>
      </c>
      <c r="P76" s="141">
        <v>1490880.7</v>
      </c>
      <c r="Q76" s="141">
        <v>1490880.7</v>
      </c>
    </row>
    <row r="77" spans="1:17" ht="12.75" customHeight="1">
      <c r="A77" s="147" t="s">
        <v>14</v>
      </c>
      <c r="B77" s="148" t="s">
        <v>14</v>
      </c>
      <c r="C77" s="101">
        <v>54000000</v>
      </c>
      <c r="D77" s="144">
        <v>1</v>
      </c>
      <c r="E77" s="144"/>
      <c r="F77" s="141">
        <v>296305.8</v>
      </c>
      <c r="G77" s="141">
        <v>296305.8</v>
      </c>
      <c r="H77" s="141">
        <v>308110.3</v>
      </c>
      <c r="I77" s="141">
        <v>308110.3</v>
      </c>
      <c r="J77" s="141">
        <v>320434.6</v>
      </c>
      <c r="K77" s="141">
        <v>320434.6</v>
      </c>
      <c r="L77" s="141">
        <v>296305.8</v>
      </c>
      <c r="M77" s="141">
        <v>296305.8</v>
      </c>
      <c r="N77" s="141">
        <v>308110.3</v>
      </c>
      <c r="O77" s="141">
        <v>308110.3</v>
      </c>
      <c r="P77" s="141">
        <v>320434.6</v>
      </c>
      <c r="Q77" s="141">
        <v>320434.6</v>
      </c>
    </row>
    <row r="78" spans="1:17" ht="13.5" customHeight="1">
      <c r="A78" s="147" t="s">
        <v>46</v>
      </c>
      <c r="B78" s="148" t="s">
        <v>46</v>
      </c>
      <c r="C78" s="101">
        <v>56000000</v>
      </c>
      <c r="D78" s="144">
        <v>1</v>
      </c>
      <c r="E78" s="144"/>
      <c r="F78" s="141">
        <v>542742.8</v>
      </c>
      <c r="G78" s="141">
        <v>542742.8</v>
      </c>
      <c r="H78" s="141">
        <v>564365.1</v>
      </c>
      <c r="I78" s="141">
        <v>564365.1</v>
      </c>
      <c r="J78" s="141">
        <v>586939.6</v>
      </c>
      <c r="K78" s="141">
        <v>586939.6</v>
      </c>
      <c r="L78" s="141">
        <v>542742.8</v>
      </c>
      <c r="M78" s="141">
        <v>542742.8</v>
      </c>
      <c r="N78" s="141">
        <v>564365.1</v>
      </c>
      <c r="O78" s="141">
        <v>564365.1</v>
      </c>
      <c r="P78" s="141">
        <v>586939.6</v>
      </c>
      <c r="Q78" s="141">
        <v>586939.6</v>
      </c>
    </row>
    <row r="79" spans="1:17" ht="12.75" customHeight="1">
      <c r="A79" s="147" t="s">
        <v>29</v>
      </c>
      <c r="B79" s="148" t="s">
        <v>29</v>
      </c>
      <c r="C79" s="101">
        <v>58000000</v>
      </c>
      <c r="D79" s="144">
        <v>1</v>
      </c>
      <c r="E79" s="144"/>
      <c r="F79" s="141">
        <v>249082.5</v>
      </c>
      <c r="G79" s="141">
        <v>249082.5</v>
      </c>
      <c r="H79" s="141">
        <v>259005.6</v>
      </c>
      <c r="I79" s="141">
        <v>259005.6</v>
      </c>
      <c r="J79" s="141">
        <v>269365.8</v>
      </c>
      <c r="K79" s="141">
        <v>269365.8</v>
      </c>
      <c r="L79" s="141">
        <v>249082.5</v>
      </c>
      <c r="M79" s="141">
        <v>249082.5</v>
      </c>
      <c r="N79" s="141">
        <v>259005.6</v>
      </c>
      <c r="O79" s="141">
        <v>259005.6</v>
      </c>
      <c r="P79" s="141">
        <v>269365.8</v>
      </c>
      <c r="Q79" s="141">
        <v>269365.8</v>
      </c>
    </row>
    <row r="80" spans="1:17" ht="12.75" customHeight="1">
      <c r="A80" s="147" t="s">
        <v>38</v>
      </c>
      <c r="B80" s="148" t="s">
        <v>38</v>
      </c>
      <c r="C80" s="101">
        <v>60000000</v>
      </c>
      <c r="D80" s="144">
        <v>1</v>
      </c>
      <c r="E80" s="144"/>
      <c r="F80" s="141">
        <v>2022379.4</v>
      </c>
      <c r="G80" s="141">
        <v>2022379.4</v>
      </c>
      <c r="H80" s="141">
        <v>2102948.8</v>
      </c>
      <c r="I80" s="141">
        <v>2102948.8</v>
      </c>
      <c r="J80" s="141">
        <v>2187066</v>
      </c>
      <c r="K80" s="141">
        <v>2187066</v>
      </c>
      <c r="L80" s="141">
        <v>2022379.4</v>
      </c>
      <c r="M80" s="141">
        <v>2022379.4</v>
      </c>
      <c r="N80" s="141">
        <v>2102948.8</v>
      </c>
      <c r="O80" s="141">
        <v>2102948.8</v>
      </c>
      <c r="P80" s="141">
        <v>2187066</v>
      </c>
      <c r="Q80" s="141">
        <v>2187066</v>
      </c>
    </row>
    <row r="81" spans="1:17" ht="12.75" customHeight="1">
      <c r="A81" s="147" t="s">
        <v>15</v>
      </c>
      <c r="B81" s="148" t="s">
        <v>15</v>
      </c>
      <c r="C81" s="101">
        <v>61000000</v>
      </c>
      <c r="D81" s="144">
        <v>1</v>
      </c>
      <c r="E81" s="144"/>
      <c r="F81" s="141">
        <v>397123.80000000005</v>
      </c>
      <c r="G81" s="141">
        <v>397123.80000000005</v>
      </c>
      <c r="H81" s="141">
        <v>412944.60000000003</v>
      </c>
      <c r="I81" s="141">
        <v>412944.60000000003</v>
      </c>
      <c r="J81" s="141">
        <v>429462.5</v>
      </c>
      <c r="K81" s="141">
        <v>429462.5</v>
      </c>
      <c r="L81" s="141">
        <v>397123.80000000005</v>
      </c>
      <c r="M81" s="141">
        <v>397123.80000000005</v>
      </c>
      <c r="N81" s="141">
        <v>412944.60000000003</v>
      </c>
      <c r="O81" s="141">
        <v>412944.60000000003</v>
      </c>
      <c r="P81" s="141">
        <v>429462.5</v>
      </c>
      <c r="Q81" s="141">
        <v>429462.5</v>
      </c>
    </row>
    <row r="82" spans="1:17" ht="12.75" customHeight="1">
      <c r="A82" s="147" t="s">
        <v>48</v>
      </c>
      <c r="B82" s="148" t="s">
        <v>48</v>
      </c>
      <c r="C82" s="101">
        <v>36000000</v>
      </c>
      <c r="D82" s="144">
        <v>1</v>
      </c>
      <c r="E82" s="144"/>
      <c r="F82" s="141">
        <v>1196668.5</v>
      </c>
      <c r="G82" s="141">
        <v>1196668.5</v>
      </c>
      <c r="H82" s="141">
        <v>1244342.6</v>
      </c>
      <c r="I82" s="141">
        <v>1244342.6</v>
      </c>
      <c r="J82" s="141">
        <v>1294115.9</v>
      </c>
      <c r="K82" s="141">
        <v>1294115.9</v>
      </c>
      <c r="L82" s="141">
        <v>1196668.5</v>
      </c>
      <c r="M82" s="141">
        <v>1196668.5</v>
      </c>
      <c r="N82" s="141">
        <v>1244342.6</v>
      </c>
      <c r="O82" s="141">
        <v>1244342.6</v>
      </c>
      <c r="P82" s="141">
        <v>1294115.9</v>
      </c>
      <c r="Q82" s="141">
        <v>1294115.9</v>
      </c>
    </row>
    <row r="83" spans="1:17" ht="12.75" customHeight="1">
      <c r="A83" s="147" t="s">
        <v>49</v>
      </c>
      <c r="B83" s="148" t="s">
        <v>49</v>
      </c>
      <c r="C83" s="101">
        <v>63000000</v>
      </c>
      <c r="D83" s="144">
        <v>1</v>
      </c>
      <c r="E83" s="144"/>
      <c r="F83" s="141">
        <v>1125900</v>
      </c>
      <c r="G83" s="141">
        <v>1125900</v>
      </c>
      <c r="H83" s="141">
        <v>1170754.6</v>
      </c>
      <c r="I83" s="141">
        <v>1170754.6</v>
      </c>
      <c r="J83" s="141">
        <v>1217584.3</v>
      </c>
      <c r="K83" s="141">
        <v>1217584.3</v>
      </c>
      <c r="L83" s="141">
        <v>1125900</v>
      </c>
      <c r="M83" s="141">
        <v>1125900</v>
      </c>
      <c r="N83" s="141">
        <v>1170754.6</v>
      </c>
      <c r="O83" s="141">
        <v>1170754.6</v>
      </c>
      <c r="P83" s="141">
        <v>1217584.3</v>
      </c>
      <c r="Q83" s="141">
        <v>1217584.3</v>
      </c>
    </row>
    <row r="84" spans="1:17" ht="12.75" customHeight="1">
      <c r="A84" s="147" t="s">
        <v>73</v>
      </c>
      <c r="B84" s="148" t="s">
        <v>73</v>
      </c>
      <c r="C84" s="101">
        <v>64000000</v>
      </c>
      <c r="D84" s="144">
        <v>1</v>
      </c>
      <c r="E84" s="144"/>
      <c r="F84" s="141">
        <v>353655</v>
      </c>
      <c r="G84" s="141">
        <v>353655</v>
      </c>
      <c r="H84" s="141">
        <v>367744.30000000005</v>
      </c>
      <c r="I84" s="141">
        <v>367744.30000000005</v>
      </c>
      <c r="J84" s="141">
        <v>382454</v>
      </c>
      <c r="K84" s="141">
        <v>382454</v>
      </c>
      <c r="L84" s="141">
        <v>353655</v>
      </c>
      <c r="M84" s="141">
        <v>353655</v>
      </c>
      <c r="N84" s="141">
        <v>367744.30000000005</v>
      </c>
      <c r="O84" s="141">
        <v>367744.30000000005</v>
      </c>
      <c r="P84" s="141">
        <v>382454</v>
      </c>
      <c r="Q84" s="141">
        <v>382454</v>
      </c>
    </row>
    <row r="85" spans="1:17" ht="12.75" customHeight="1">
      <c r="A85" s="147" t="s">
        <v>52</v>
      </c>
      <c r="B85" s="148" t="s">
        <v>52</v>
      </c>
      <c r="C85" s="101">
        <v>65000000</v>
      </c>
      <c r="D85" s="144"/>
      <c r="E85" s="144"/>
      <c r="F85" s="141">
        <v>1966269</v>
      </c>
      <c r="G85" s="141">
        <v>1966269</v>
      </c>
      <c r="H85" s="141">
        <v>2044603.1</v>
      </c>
      <c r="I85" s="141">
        <v>2044603.1</v>
      </c>
      <c r="J85" s="141">
        <v>2126386.5</v>
      </c>
      <c r="K85" s="141">
        <v>2126386.5</v>
      </c>
      <c r="L85" s="141">
        <v>1966269</v>
      </c>
      <c r="M85" s="141">
        <v>1966269</v>
      </c>
      <c r="N85" s="141">
        <v>2044603.1</v>
      </c>
      <c r="O85" s="141">
        <v>2044603.1</v>
      </c>
      <c r="P85" s="141">
        <v>2126386.5</v>
      </c>
      <c r="Q85" s="141">
        <v>2126386.5</v>
      </c>
    </row>
    <row r="86" spans="1:17" ht="12.75" customHeight="1">
      <c r="A86" s="147" t="s">
        <v>16</v>
      </c>
      <c r="B86" s="148" t="s">
        <v>16</v>
      </c>
      <c r="C86" s="101">
        <v>66000000</v>
      </c>
      <c r="D86" s="144">
        <v>1</v>
      </c>
      <c r="E86" s="144"/>
      <c r="F86" s="141">
        <v>326542.3</v>
      </c>
      <c r="G86" s="141">
        <v>326542.3</v>
      </c>
      <c r="H86" s="141">
        <v>339551.5</v>
      </c>
      <c r="I86" s="141">
        <v>339551.5</v>
      </c>
      <c r="J86" s="141">
        <v>353133.5</v>
      </c>
      <c r="K86" s="141">
        <v>353133.5</v>
      </c>
      <c r="L86" s="141">
        <v>326542.3</v>
      </c>
      <c r="M86" s="141">
        <v>326542.3</v>
      </c>
      <c r="N86" s="141">
        <v>339551.5</v>
      </c>
      <c r="O86" s="141">
        <v>339551.5</v>
      </c>
      <c r="P86" s="141">
        <v>353133.5</v>
      </c>
      <c r="Q86" s="141">
        <v>353133.5</v>
      </c>
    </row>
    <row r="87" spans="1:17" ht="12.75" customHeight="1">
      <c r="A87" s="147" t="s">
        <v>17</v>
      </c>
      <c r="B87" s="148" t="s">
        <v>17</v>
      </c>
      <c r="C87" s="101">
        <v>68000000</v>
      </c>
      <c r="D87" s="144">
        <v>1</v>
      </c>
      <c r="E87" s="144"/>
      <c r="F87" s="141">
        <v>416341</v>
      </c>
      <c r="G87" s="141">
        <v>416341</v>
      </c>
      <c r="H87" s="141">
        <v>432927.7</v>
      </c>
      <c r="I87" s="141">
        <v>432927.7</v>
      </c>
      <c r="J87" s="141">
        <v>450244.6</v>
      </c>
      <c r="K87" s="141">
        <v>450244.6</v>
      </c>
      <c r="L87" s="141">
        <v>416341</v>
      </c>
      <c r="M87" s="141">
        <v>416341</v>
      </c>
      <c r="N87" s="141">
        <v>432927.7</v>
      </c>
      <c r="O87" s="141">
        <v>432927.7</v>
      </c>
      <c r="P87" s="141">
        <v>450244.6</v>
      </c>
      <c r="Q87" s="141">
        <v>450244.6</v>
      </c>
    </row>
    <row r="88" spans="1:17" ht="12.75" customHeight="1">
      <c r="A88" s="147" t="s">
        <v>18</v>
      </c>
      <c r="B88" s="148" t="s">
        <v>18</v>
      </c>
      <c r="C88" s="101">
        <v>28000000</v>
      </c>
      <c r="D88" s="144">
        <v>1</v>
      </c>
      <c r="E88" s="144"/>
      <c r="F88" s="141">
        <v>443943.4</v>
      </c>
      <c r="G88" s="141">
        <v>443943.4</v>
      </c>
      <c r="H88" s="141">
        <v>461629.7</v>
      </c>
      <c r="I88" s="141">
        <v>461629.7</v>
      </c>
      <c r="J88" s="141">
        <v>480094.7</v>
      </c>
      <c r="K88" s="141">
        <v>480094.7</v>
      </c>
      <c r="L88" s="141">
        <v>443943.4</v>
      </c>
      <c r="M88" s="141">
        <v>443943.4</v>
      </c>
      <c r="N88" s="141">
        <v>461629.7</v>
      </c>
      <c r="O88" s="141">
        <v>461629.7</v>
      </c>
      <c r="P88" s="141">
        <v>480094.7</v>
      </c>
      <c r="Q88" s="141">
        <v>480094.7</v>
      </c>
    </row>
    <row r="89" spans="1:17" ht="12.75" customHeight="1">
      <c r="A89" s="147" t="s">
        <v>65</v>
      </c>
      <c r="B89" s="148" t="s">
        <v>65</v>
      </c>
      <c r="C89" s="101">
        <v>69000000</v>
      </c>
      <c r="D89" s="144">
        <v>1</v>
      </c>
      <c r="E89" s="144"/>
      <c r="F89" s="141">
        <v>648176.7</v>
      </c>
      <c r="G89" s="141">
        <v>648176.7</v>
      </c>
      <c r="H89" s="141">
        <v>673999.4</v>
      </c>
      <c r="I89" s="141">
        <v>673999.4</v>
      </c>
      <c r="J89" s="141">
        <v>700959.2000000001</v>
      </c>
      <c r="K89" s="141">
        <v>700959.2000000001</v>
      </c>
      <c r="L89" s="141">
        <v>648176.7</v>
      </c>
      <c r="M89" s="141">
        <v>648176.7</v>
      </c>
      <c r="N89" s="141">
        <v>673999.4</v>
      </c>
      <c r="O89" s="141">
        <v>673999.4</v>
      </c>
      <c r="P89" s="141">
        <v>700959.2000000001</v>
      </c>
      <c r="Q89" s="141">
        <v>700959.2000000001</v>
      </c>
    </row>
    <row r="90" spans="1:17" ht="12.75" customHeight="1">
      <c r="A90" s="147" t="s">
        <v>19</v>
      </c>
      <c r="B90" s="148" t="s">
        <v>19</v>
      </c>
      <c r="C90" s="101">
        <v>70000000</v>
      </c>
      <c r="D90" s="144"/>
      <c r="E90" s="144"/>
      <c r="F90" s="141">
        <v>461567.89999999997</v>
      </c>
      <c r="G90" s="141">
        <v>461567.89999999997</v>
      </c>
      <c r="H90" s="141">
        <v>479956.2</v>
      </c>
      <c r="I90" s="141">
        <v>479956.2</v>
      </c>
      <c r="J90" s="141">
        <v>499154.3</v>
      </c>
      <c r="K90" s="141">
        <v>499154.3</v>
      </c>
      <c r="L90" s="141">
        <v>461567.89999999997</v>
      </c>
      <c r="M90" s="141">
        <v>461567.89999999997</v>
      </c>
      <c r="N90" s="141">
        <v>479956.2</v>
      </c>
      <c r="O90" s="141">
        <v>479956.2</v>
      </c>
      <c r="P90" s="141">
        <v>499154.3</v>
      </c>
      <c r="Q90" s="141">
        <v>499154.3</v>
      </c>
    </row>
    <row r="91" spans="1:17" ht="12.75" customHeight="1">
      <c r="A91" s="147" t="s">
        <v>53</v>
      </c>
      <c r="B91" s="148" t="s">
        <v>53</v>
      </c>
      <c r="C91" s="101">
        <v>71000000</v>
      </c>
      <c r="D91" s="144">
        <v>1</v>
      </c>
      <c r="E91" s="144"/>
      <c r="F91" s="141">
        <v>1010329.5</v>
      </c>
      <c r="G91" s="141">
        <v>1010329.5</v>
      </c>
      <c r="H91" s="141">
        <v>1050579.9</v>
      </c>
      <c r="I91" s="141">
        <v>1050579.9</v>
      </c>
      <c r="J91" s="141">
        <v>1092602.8</v>
      </c>
      <c r="K91" s="141">
        <v>1092602.8</v>
      </c>
      <c r="L91" s="141">
        <v>1010329.5</v>
      </c>
      <c r="M91" s="141">
        <v>1010329.5</v>
      </c>
      <c r="N91" s="141">
        <v>1050579.9</v>
      </c>
      <c r="O91" s="141">
        <v>1050579.9</v>
      </c>
      <c r="P91" s="141">
        <v>1092602.8</v>
      </c>
      <c r="Q91" s="141">
        <v>1092602.8</v>
      </c>
    </row>
    <row r="92" spans="1:17" ht="12.75" customHeight="1">
      <c r="A92" s="147" t="s">
        <v>50</v>
      </c>
      <c r="B92" s="148" t="s">
        <v>50</v>
      </c>
      <c r="C92" s="101">
        <v>73000000</v>
      </c>
      <c r="D92" s="144">
        <v>1</v>
      </c>
      <c r="E92" s="144"/>
      <c r="F92" s="141">
        <v>508585</v>
      </c>
      <c r="G92" s="141">
        <v>508585</v>
      </c>
      <c r="H92" s="141">
        <v>528846.5</v>
      </c>
      <c r="I92" s="141">
        <v>528846.5</v>
      </c>
      <c r="J92" s="141">
        <v>550000.2</v>
      </c>
      <c r="K92" s="141">
        <v>550000.2</v>
      </c>
      <c r="L92" s="141">
        <v>508585</v>
      </c>
      <c r="M92" s="141">
        <v>508585</v>
      </c>
      <c r="N92" s="141">
        <v>528846.5</v>
      </c>
      <c r="O92" s="141">
        <v>528846.5</v>
      </c>
      <c r="P92" s="141">
        <v>550000.2</v>
      </c>
      <c r="Q92" s="141">
        <v>550000.2</v>
      </c>
    </row>
    <row r="93" spans="1:17" ht="12.75" customHeight="1">
      <c r="A93" s="147" t="s">
        <v>54</v>
      </c>
      <c r="B93" s="148" t="s">
        <v>54</v>
      </c>
      <c r="C93" s="101">
        <v>75000000</v>
      </c>
      <c r="D93" s="144">
        <v>1</v>
      </c>
      <c r="E93" s="144"/>
      <c r="F93" s="141">
        <v>1858042.7</v>
      </c>
      <c r="G93" s="141">
        <v>1858042.7</v>
      </c>
      <c r="H93" s="141">
        <v>1932065.1</v>
      </c>
      <c r="I93" s="141">
        <v>1932065.1</v>
      </c>
      <c r="J93" s="141">
        <v>2009347</v>
      </c>
      <c r="K93" s="141">
        <v>2009347</v>
      </c>
      <c r="L93" s="141">
        <v>1858042.7</v>
      </c>
      <c r="M93" s="141">
        <v>1858042.7</v>
      </c>
      <c r="N93" s="141">
        <v>1932065.1</v>
      </c>
      <c r="O93" s="141">
        <v>1932065.1</v>
      </c>
      <c r="P93" s="141">
        <v>2009347</v>
      </c>
      <c r="Q93" s="141">
        <v>2009347</v>
      </c>
    </row>
    <row r="94" spans="1:17" ht="12.75" customHeight="1">
      <c r="A94" s="147" t="s">
        <v>20</v>
      </c>
      <c r="B94" s="148" t="s">
        <v>20</v>
      </c>
      <c r="C94" s="101">
        <v>78000000</v>
      </c>
      <c r="D94" s="144">
        <v>1</v>
      </c>
      <c r="E94" s="144"/>
      <c r="F94" s="141">
        <v>401751.8</v>
      </c>
      <c r="G94" s="141">
        <v>401751.8</v>
      </c>
      <c r="H94" s="141">
        <v>417757.19999999995</v>
      </c>
      <c r="I94" s="141">
        <v>417757.19999999995</v>
      </c>
      <c r="J94" s="141">
        <v>434467.3</v>
      </c>
      <c r="K94" s="141">
        <v>434467.3</v>
      </c>
      <c r="L94" s="141">
        <v>401751.8</v>
      </c>
      <c r="M94" s="141">
        <v>401751.8</v>
      </c>
      <c r="N94" s="141">
        <v>417757.19999999995</v>
      </c>
      <c r="O94" s="141">
        <v>417757.19999999995</v>
      </c>
      <c r="P94" s="141">
        <v>434467.3</v>
      </c>
      <c r="Q94" s="141">
        <v>434467.3</v>
      </c>
    </row>
    <row r="95" spans="1:17" ht="12.75" customHeight="1">
      <c r="A95" s="147" t="s">
        <v>160</v>
      </c>
      <c r="B95" s="148" t="s">
        <v>160</v>
      </c>
      <c r="C95" s="101">
        <v>45000000</v>
      </c>
      <c r="D95" s="144">
        <v>1</v>
      </c>
      <c r="E95" s="144"/>
      <c r="F95" s="141">
        <v>2997199.3</v>
      </c>
      <c r="G95" s="141">
        <v>2997199.3</v>
      </c>
      <c r="H95" s="141">
        <v>3116604.6</v>
      </c>
      <c r="I95" s="141">
        <v>3116604.6</v>
      </c>
      <c r="J95" s="141">
        <v>3241268</v>
      </c>
      <c r="K95" s="141">
        <v>3241268</v>
      </c>
      <c r="L95" s="141">
        <v>2997199.3</v>
      </c>
      <c r="M95" s="141">
        <v>2997199.3</v>
      </c>
      <c r="N95" s="141">
        <v>3116604.6</v>
      </c>
      <c r="O95" s="141">
        <v>3116604.6</v>
      </c>
      <c r="P95" s="141">
        <v>3241268</v>
      </c>
      <c r="Q95" s="141">
        <v>3241268</v>
      </c>
    </row>
    <row r="96" spans="1:17" ht="12.75" customHeight="1">
      <c r="A96" s="147" t="s">
        <v>161</v>
      </c>
      <c r="B96" s="148" t="s">
        <v>161</v>
      </c>
      <c r="C96" s="102">
        <v>40000000</v>
      </c>
      <c r="D96" s="144">
        <v>1</v>
      </c>
      <c r="E96" s="144"/>
      <c r="F96" s="141">
        <v>1405926.1</v>
      </c>
      <c r="G96" s="141">
        <v>1405926.1</v>
      </c>
      <c r="H96" s="141">
        <v>1461936.9</v>
      </c>
      <c r="I96" s="141">
        <v>1461936.9</v>
      </c>
      <c r="J96" s="141">
        <v>1520413.9</v>
      </c>
      <c r="K96" s="141">
        <v>1520413.9</v>
      </c>
      <c r="L96" s="141">
        <v>1405926.1</v>
      </c>
      <c r="M96" s="141">
        <v>1405926.1</v>
      </c>
      <c r="N96" s="141">
        <v>1461936.9</v>
      </c>
      <c r="O96" s="141">
        <v>1461936.9</v>
      </c>
      <c r="P96" s="141">
        <v>1520413.9</v>
      </c>
      <c r="Q96" s="141">
        <v>1520413.9</v>
      </c>
    </row>
    <row r="97" spans="1:17" ht="12.75" customHeight="1">
      <c r="A97" s="147" t="s">
        <v>86</v>
      </c>
      <c r="B97" s="148" t="s">
        <v>86</v>
      </c>
      <c r="C97" s="101">
        <v>67000000</v>
      </c>
      <c r="D97" s="144">
        <v>1</v>
      </c>
      <c r="E97" s="144"/>
      <c r="F97" s="141">
        <v>225433.69999999998</v>
      </c>
      <c r="G97" s="141">
        <v>225433.69999999998</v>
      </c>
      <c r="H97" s="141">
        <v>234414.69999999998</v>
      </c>
      <c r="I97" s="141">
        <v>234414.69999999998</v>
      </c>
      <c r="J97" s="141">
        <v>243791.3</v>
      </c>
      <c r="K97" s="141">
        <v>243791.3</v>
      </c>
      <c r="L97" s="141">
        <v>225433.69999999998</v>
      </c>
      <c r="M97" s="141">
        <v>225433.69999999998</v>
      </c>
      <c r="N97" s="141">
        <v>234414.69999999998</v>
      </c>
      <c r="O97" s="141">
        <v>234414.69999999998</v>
      </c>
      <c r="P97" s="141">
        <v>243791.3</v>
      </c>
      <c r="Q97" s="141">
        <v>243791.3</v>
      </c>
    </row>
    <row r="98" spans="1:17" ht="12.75" customHeight="1">
      <c r="A98" s="147" t="s">
        <v>74</v>
      </c>
      <c r="B98" s="148" t="s">
        <v>74</v>
      </c>
      <c r="C98" s="102">
        <v>99000000</v>
      </c>
      <c r="D98" s="144">
        <v>1</v>
      </c>
      <c r="E98" s="144"/>
      <c r="F98" s="141">
        <v>122880.6</v>
      </c>
      <c r="G98" s="141">
        <v>122880.6</v>
      </c>
      <c r="H98" s="141">
        <v>127776</v>
      </c>
      <c r="I98" s="141">
        <v>127776</v>
      </c>
      <c r="J98" s="141">
        <v>132887</v>
      </c>
      <c r="K98" s="141">
        <v>132887</v>
      </c>
      <c r="L98" s="141">
        <v>122880.6</v>
      </c>
      <c r="M98" s="141">
        <v>122880.6</v>
      </c>
      <c r="N98" s="141">
        <v>127776</v>
      </c>
      <c r="O98" s="141">
        <v>127776</v>
      </c>
      <c r="P98" s="141">
        <v>132887</v>
      </c>
      <c r="Q98" s="141">
        <v>132887</v>
      </c>
    </row>
    <row r="99" spans="1:17" ht="12.75" customHeight="1">
      <c r="A99" s="147" t="s">
        <v>87</v>
      </c>
      <c r="B99" s="148" t="s">
        <v>87</v>
      </c>
      <c r="C99" s="102">
        <v>11800000</v>
      </c>
      <c r="D99" s="144">
        <v>1</v>
      </c>
      <c r="E99" s="144"/>
      <c r="F99" s="141">
        <v>28629.100000000002</v>
      </c>
      <c r="G99" s="141">
        <v>28629.100000000002</v>
      </c>
      <c r="H99" s="141">
        <v>29769.699999999997</v>
      </c>
      <c r="I99" s="141">
        <v>29769.699999999997</v>
      </c>
      <c r="J99" s="141">
        <v>30960.4</v>
      </c>
      <c r="K99" s="141">
        <v>30960.4</v>
      </c>
      <c r="L99" s="141">
        <v>28629.100000000002</v>
      </c>
      <c r="M99" s="141">
        <v>28629.100000000002</v>
      </c>
      <c r="N99" s="141">
        <v>29769.699999999997</v>
      </c>
      <c r="O99" s="141">
        <v>29769.699999999997</v>
      </c>
      <c r="P99" s="141">
        <v>30960.4</v>
      </c>
      <c r="Q99" s="141">
        <v>30960.4</v>
      </c>
    </row>
    <row r="100" spans="1:17" ht="12.75" customHeight="1">
      <c r="A100" s="147" t="s">
        <v>162</v>
      </c>
      <c r="B100" s="148" t="s">
        <v>162</v>
      </c>
      <c r="C100" s="107">
        <v>71800000</v>
      </c>
      <c r="D100" s="144"/>
      <c r="E100" s="144"/>
      <c r="F100" s="141">
        <v>1123511.5999999999</v>
      </c>
      <c r="G100" s="141">
        <v>1123511.5999999999</v>
      </c>
      <c r="H100" s="141">
        <v>1168271.1</v>
      </c>
      <c r="I100" s="141">
        <v>1168271.1</v>
      </c>
      <c r="J100" s="141">
        <v>1215001.6</v>
      </c>
      <c r="K100" s="141">
        <v>1215001.6</v>
      </c>
      <c r="L100" s="141">
        <v>1123511.5999999999</v>
      </c>
      <c r="M100" s="141">
        <v>1123511.5999999999</v>
      </c>
      <c r="N100" s="141">
        <v>1168271.1</v>
      </c>
      <c r="O100" s="141">
        <v>1168271.1</v>
      </c>
      <c r="P100" s="141">
        <v>1215001.6</v>
      </c>
      <c r="Q100" s="141">
        <v>1215001.6</v>
      </c>
    </row>
    <row r="101" spans="1:17" ht="12.75" customHeight="1">
      <c r="A101" s="147" t="s">
        <v>75</v>
      </c>
      <c r="B101" s="148" t="s">
        <v>75</v>
      </c>
      <c r="C101" s="102">
        <v>77000000</v>
      </c>
      <c r="D101" s="144">
        <v>1</v>
      </c>
      <c r="E101" s="144"/>
      <c r="F101" s="141">
        <v>47373.600000000006</v>
      </c>
      <c r="G101" s="141">
        <v>47373.600000000006</v>
      </c>
      <c r="H101" s="141">
        <v>49260.8</v>
      </c>
      <c r="I101" s="141">
        <v>49260.8</v>
      </c>
      <c r="J101" s="141">
        <v>51231.3</v>
      </c>
      <c r="K101" s="141">
        <v>51231.3</v>
      </c>
      <c r="L101" s="141">
        <v>47373.600000000006</v>
      </c>
      <c r="M101" s="141">
        <v>47373.600000000006</v>
      </c>
      <c r="N101" s="141">
        <v>49260.8</v>
      </c>
      <c r="O101" s="141">
        <v>49260.8</v>
      </c>
      <c r="P101" s="141">
        <v>51231.3</v>
      </c>
      <c r="Q101" s="141">
        <v>51231.3</v>
      </c>
    </row>
    <row r="102" spans="1:17" ht="12.75" customHeight="1">
      <c r="A102" s="147" t="s">
        <v>163</v>
      </c>
      <c r="B102" s="148" t="s">
        <v>163</v>
      </c>
      <c r="C102" s="102">
        <v>71900000</v>
      </c>
      <c r="D102" s="144">
        <v>1</v>
      </c>
      <c r="E102" s="144"/>
      <c r="F102" s="141">
        <v>394521</v>
      </c>
      <c r="G102" s="141">
        <v>394521</v>
      </c>
      <c r="H102" s="141">
        <v>410238.2</v>
      </c>
      <c r="I102" s="141">
        <v>410238.2</v>
      </c>
      <c r="J102" s="141">
        <v>426647.6</v>
      </c>
      <c r="K102" s="141">
        <v>426647.6</v>
      </c>
      <c r="L102" s="141">
        <v>394521</v>
      </c>
      <c r="M102" s="141">
        <v>394521</v>
      </c>
      <c r="N102" s="141">
        <v>410238.2</v>
      </c>
      <c r="O102" s="141">
        <v>410238.2</v>
      </c>
      <c r="P102" s="141">
        <v>426647.6</v>
      </c>
      <c r="Q102" s="141">
        <v>426647.6</v>
      </c>
    </row>
    <row r="103" spans="1:17" ht="12.75" customHeight="1">
      <c r="A103" s="147" t="s">
        <v>164</v>
      </c>
      <c r="B103" s="148" t="s">
        <v>164</v>
      </c>
      <c r="C103" s="102"/>
      <c r="D103" s="144">
        <v>1</v>
      </c>
      <c r="E103" s="144"/>
      <c r="F103" s="141">
        <v>7904.2</v>
      </c>
      <c r="G103" s="141">
        <v>7904.2</v>
      </c>
      <c r="H103" s="141">
        <v>8219.1</v>
      </c>
      <c r="I103" s="141">
        <v>8219.1</v>
      </c>
      <c r="J103" s="141">
        <v>8547.8</v>
      </c>
      <c r="K103" s="141">
        <v>8547.8</v>
      </c>
      <c r="L103" s="141">
        <v>7904.2</v>
      </c>
      <c r="M103" s="141">
        <v>7904.2</v>
      </c>
      <c r="N103" s="141">
        <v>8219.1</v>
      </c>
      <c r="O103" s="141">
        <v>8219.1</v>
      </c>
      <c r="P103" s="141">
        <v>8547.8</v>
      </c>
      <c r="Q103" s="141">
        <v>8547.8</v>
      </c>
    </row>
    <row r="104" spans="1:18" ht="16.5" customHeight="1">
      <c r="A104" s="151" t="s">
        <v>181</v>
      </c>
      <c r="B104" s="151"/>
      <c r="C104" s="151"/>
      <c r="D104" s="144">
        <v>1</v>
      </c>
      <c r="E104" s="144"/>
      <c r="F104" s="142">
        <f>F103+F102+F101+F100+F99+F98+F97+F96+F95+F94+F93+F92+F91+F90+F89+F88+F87+F86+F85+F84+F83+F82+F81+F80+F79+F78+F77+F76+F75+F74+F73+F72+F71+F70+F69+F68+F67+F66+F65+F64+F63+F62+F61+F60+F59+F58+F57+F56+F55+F54+F53+F52+F51+F50+F49+F48+F47+F46+F45+F44+F43+F42+F41+F40+F39+F38+F37+F36+F35+F34+F33+F32+F31+F30+F29+F28+F27+F26+F25+F24+F23+F22+F21+F20+F19+F18</f>
        <v>79472565.50000001</v>
      </c>
      <c r="G104" s="143"/>
      <c r="H104" s="142">
        <f>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</f>
        <v>82638665.8</v>
      </c>
      <c r="I104" s="143"/>
      <c r="J104" s="142">
        <f>J103+J102+J101+J100+J99+J98+J97+J96+J95+J94+J93+J92+J91+J90+J89+J88+J87+J86+J85+J84+J83+J82+J81+J80+J79+J78+J77+J76+J75+J74+J73+J72+J71+J70+J69+J68+J67+J66+J65+J64+J63+J62+J61+J60+J59+J58+J57+J56+J55+J54+J53+J52+J51+J50+J49+J48+J47+J46+J45+J44+J43+J42+J41+J40+J39+J38+J37+J36+J35+J34+J33+J32+J31+J30+J29+J28+J27+J26+J25+J24+J23+J22+J21+J20+J19+J18</f>
        <v>85944184.2</v>
      </c>
      <c r="K104" s="143"/>
      <c r="L104" s="142">
        <f>L103+L102+L101+L100+L99+L98+L97+L96+L95+L94+L93+L92+L91+L90+L89+L88+L87+L86+L85+L84+L83+L82+L81+L80+L79+L78+L77+L76+L75+L74+L73+L72+L71+L70+L69+L68+L67+L66+L65+L64+L63+L62+L61+L60+L59+L58+L57+L56+L55+L54+L53+L52+L51+L50+L49+L48+L47+L46+L45+L44+L43+L42+L41+L40+L39+L38+L37+L36+L35+L34+L33+L32+L31+L30+L29+L28+L27+L26+L25+L24+L23+L22+L21+L20+L19+L18</f>
        <v>79472565.50000001</v>
      </c>
      <c r="M104" s="143"/>
      <c r="N104" s="142">
        <f>N103+N102+N101+N100+N99+N98+N97+N96+N95+N94+N93+N92+N91+N90+N89+N88+N87+N86+N85+N84+N83+N82+N81+N80+N79+N78+N77+N76+N75+N74+N73+N72+N71+N70+N69+N68+N67+N66+N65+N64+N63+N62+N61+N60+N59+N58+N57+N56+N55+N54+N53+N52+N51+N50+N49+N48+N47+N46+N45+N44+N43+N42+N41+N40+N39+N38+N37+N36+N35+N34+N33+N32+N31+N30+N29+N28+N27+N26+N25+N24+N23+N22+N21+N20+N19+N18</f>
        <v>82638665.8</v>
      </c>
      <c r="O104" s="143"/>
      <c r="P104" s="142">
        <f>P103+P102+P101+P100+P99+P98+P97+P96+P95+P94+P93+P92+P91+P90+P89+P88+P87+P86+P85+P84+P83+P82+P81+P80+P79+P78+P77+P76+P75+P74+P73+P72+P71+P70+P69+P68+P67+P66+P65+P64+P63+P62+P61+P60+P59+P58+P57+P56+P55+P54+P53+P52+P51+P50+P49+P48+P47+P46+P45+P44+P43+P42+P41+P40+P39+P38+P37+P36+P35+P34+P33+P32+P31+P30+P29+P28+P27+P26+P25+P24+P23+P22+P21+P20+P19+P18</f>
        <v>85944184.2</v>
      </c>
      <c r="Q104" s="143"/>
      <c r="R104" s="94">
        <f>SUM(R18:R103)</f>
        <v>0</v>
      </c>
    </row>
    <row r="105" spans="1:17" ht="12.75">
      <c r="A105" s="103"/>
      <c r="B105" s="151" t="s">
        <v>88</v>
      </c>
      <c r="C105" s="151"/>
      <c r="D105" s="152"/>
      <c r="E105" s="152"/>
      <c r="F105" s="141">
        <v>3956740.799999997</v>
      </c>
      <c r="G105" s="141">
        <v>3956740.799999997</v>
      </c>
      <c r="H105" s="141">
        <v>4170953.5</v>
      </c>
      <c r="I105" s="141">
        <v>4170953.5</v>
      </c>
      <c r="J105" s="141">
        <v>4337819.799999997</v>
      </c>
      <c r="K105" s="141">
        <v>4337819.799999997</v>
      </c>
      <c r="L105" s="141">
        <v>3956740.799999997</v>
      </c>
      <c r="M105" s="141">
        <v>3956740.799999997</v>
      </c>
      <c r="N105" s="141">
        <v>4170953.5</v>
      </c>
      <c r="O105" s="141">
        <v>4170953.5</v>
      </c>
      <c r="P105" s="141">
        <v>4337819.799999997</v>
      </c>
      <c r="Q105" s="141">
        <v>4337819.799999997</v>
      </c>
    </row>
    <row r="106" spans="1:17" s="104" customFormat="1" ht="25.5" customHeight="1">
      <c r="A106" s="149" t="s">
        <v>182</v>
      </c>
      <c r="B106" s="149"/>
      <c r="C106" s="149"/>
      <c r="D106" s="150" t="s">
        <v>183</v>
      </c>
      <c r="E106" s="150"/>
      <c r="F106" s="140">
        <f>F104+F105</f>
        <v>83429306.30000001</v>
      </c>
      <c r="G106" s="140"/>
      <c r="H106" s="140">
        <f>H104+H105</f>
        <v>86809619.3</v>
      </c>
      <c r="I106" s="140"/>
      <c r="J106" s="140">
        <f>J104+J105</f>
        <v>90282004</v>
      </c>
      <c r="K106" s="140"/>
      <c r="L106" s="140">
        <f>L104+L105</f>
        <v>83429306.30000001</v>
      </c>
      <c r="M106" s="140"/>
      <c r="N106" s="140">
        <f>N104+N105</f>
        <v>86809619.3</v>
      </c>
      <c r="O106" s="140"/>
      <c r="P106" s="140">
        <f>P104+P105</f>
        <v>90282004</v>
      </c>
      <c r="Q106" s="140"/>
    </row>
    <row r="107" spans="1:17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</row>
    <row r="108" spans="1:17" ht="21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13"/>
      <c r="N108" s="105"/>
      <c r="O108" s="105"/>
      <c r="P108" s="105"/>
      <c r="Q108" s="105"/>
    </row>
    <row r="109" spans="1:17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</row>
    <row r="110" spans="1:17" ht="11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11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11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15.7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9.7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12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15.7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ht="16.5" customHeight="1">
      <c r="A118" s="10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</sheetData>
  <sheetProtection/>
  <mergeCells count="747">
    <mergeCell ref="B12:G12"/>
    <mergeCell ref="H12:L12"/>
    <mergeCell ref="L23:M23"/>
    <mergeCell ref="N23:O23"/>
    <mergeCell ref="P23:Q23"/>
    <mergeCell ref="L14:Q14"/>
    <mergeCell ref="A19:B19"/>
    <mergeCell ref="M12:Q12"/>
    <mergeCell ref="A17:B17"/>
    <mergeCell ref="D17:E17"/>
    <mergeCell ref="A13:Q13"/>
    <mergeCell ref="A14:B16"/>
    <mergeCell ref="B11:G11"/>
    <mergeCell ref="F14:K14"/>
    <mergeCell ref="F15:G16"/>
    <mergeCell ref="H11:L11"/>
    <mergeCell ref="M11:Q11"/>
    <mergeCell ref="L15:M16"/>
    <mergeCell ref="A6:C6"/>
    <mergeCell ref="D6:Q6"/>
    <mergeCell ref="A8:Q8"/>
    <mergeCell ref="A9:Q9"/>
    <mergeCell ref="B10:G10"/>
    <mergeCell ref="C14:C16"/>
    <mergeCell ref="D14:E16"/>
    <mergeCell ref="H10:L10"/>
    <mergeCell ref="M10:Q10"/>
    <mergeCell ref="H15:K15"/>
    <mergeCell ref="F18:G18"/>
    <mergeCell ref="H18:I18"/>
    <mergeCell ref="J18:K18"/>
    <mergeCell ref="J23:K23"/>
    <mergeCell ref="F24:G24"/>
    <mergeCell ref="F21:G21"/>
    <mergeCell ref="H21:I21"/>
    <mergeCell ref="J21:K21"/>
    <mergeCell ref="J24:K24"/>
    <mergeCell ref="A22:B22"/>
    <mergeCell ref="D22:E22"/>
    <mergeCell ref="D18:E18"/>
    <mergeCell ref="A21:B21"/>
    <mergeCell ref="D21:E21"/>
    <mergeCell ref="A20:B20"/>
    <mergeCell ref="D20:E20"/>
    <mergeCell ref="D19:E19"/>
    <mergeCell ref="A18:B18"/>
    <mergeCell ref="A24:B24"/>
    <mergeCell ref="D24:E24"/>
    <mergeCell ref="A23:B23"/>
    <mergeCell ref="D23:E23"/>
    <mergeCell ref="F23:G23"/>
    <mergeCell ref="H23:I23"/>
    <mergeCell ref="H24:I24"/>
    <mergeCell ref="A26:B26"/>
    <mergeCell ref="D26:E26"/>
    <mergeCell ref="A25:B25"/>
    <mergeCell ref="D25:E25"/>
    <mergeCell ref="F26:G26"/>
    <mergeCell ref="H26:I26"/>
    <mergeCell ref="A28:B28"/>
    <mergeCell ref="D28:E28"/>
    <mergeCell ref="A27:B27"/>
    <mergeCell ref="D27:E27"/>
    <mergeCell ref="F28:G28"/>
    <mergeCell ref="H28:I28"/>
    <mergeCell ref="A30:B30"/>
    <mergeCell ref="D30:E30"/>
    <mergeCell ref="A29:B29"/>
    <mergeCell ref="D29:E29"/>
    <mergeCell ref="F30:G30"/>
    <mergeCell ref="H30:I30"/>
    <mergeCell ref="A32:B32"/>
    <mergeCell ref="D32:E32"/>
    <mergeCell ref="A31:B31"/>
    <mergeCell ref="D31:E31"/>
    <mergeCell ref="F32:G32"/>
    <mergeCell ref="H32:I32"/>
    <mergeCell ref="A35:B35"/>
    <mergeCell ref="D35:E35"/>
    <mergeCell ref="A34:B34"/>
    <mergeCell ref="D34:E34"/>
    <mergeCell ref="A33:B33"/>
    <mergeCell ref="D33:E33"/>
    <mergeCell ref="A37:B37"/>
    <mergeCell ref="D37:E37"/>
    <mergeCell ref="A36:B36"/>
    <mergeCell ref="D36:E36"/>
    <mergeCell ref="F36:G36"/>
    <mergeCell ref="H36:I36"/>
    <mergeCell ref="H40:I40"/>
    <mergeCell ref="J40:K40"/>
    <mergeCell ref="A39:B39"/>
    <mergeCell ref="D39:E39"/>
    <mergeCell ref="A38:B38"/>
    <mergeCell ref="D38:E38"/>
    <mergeCell ref="F38:G38"/>
    <mergeCell ref="H38:I38"/>
    <mergeCell ref="J38:K38"/>
    <mergeCell ref="A42:B42"/>
    <mergeCell ref="D42:E42"/>
    <mergeCell ref="A41:B41"/>
    <mergeCell ref="D41:E41"/>
    <mergeCell ref="A40:B40"/>
    <mergeCell ref="D40:E40"/>
    <mergeCell ref="A44:B44"/>
    <mergeCell ref="D44:E44"/>
    <mergeCell ref="F44:G44"/>
    <mergeCell ref="H44:I44"/>
    <mergeCell ref="J44:K44"/>
    <mergeCell ref="A43:B43"/>
    <mergeCell ref="D43:E43"/>
    <mergeCell ref="F43:G43"/>
    <mergeCell ref="H43:I43"/>
    <mergeCell ref="J43:K43"/>
    <mergeCell ref="A47:B47"/>
    <mergeCell ref="D47:E47"/>
    <mergeCell ref="A46:B46"/>
    <mergeCell ref="D46:E46"/>
    <mergeCell ref="A45:B45"/>
    <mergeCell ref="D45:E45"/>
    <mergeCell ref="A49:B49"/>
    <mergeCell ref="D49:E49"/>
    <mergeCell ref="A48:B48"/>
    <mergeCell ref="D48:E48"/>
    <mergeCell ref="F48:G48"/>
    <mergeCell ref="H48:I48"/>
    <mergeCell ref="H52:I52"/>
    <mergeCell ref="J52:K52"/>
    <mergeCell ref="A51:B51"/>
    <mergeCell ref="D51:E51"/>
    <mergeCell ref="A50:B50"/>
    <mergeCell ref="D50:E50"/>
    <mergeCell ref="F50:G50"/>
    <mergeCell ref="H50:I50"/>
    <mergeCell ref="J50:K50"/>
    <mergeCell ref="A54:B54"/>
    <mergeCell ref="D54:E54"/>
    <mergeCell ref="A53:B53"/>
    <mergeCell ref="D53:E53"/>
    <mergeCell ref="A52:B52"/>
    <mergeCell ref="D52:E52"/>
    <mergeCell ref="A56:B56"/>
    <mergeCell ref="D56:E56"/>
    <mergeCell ref="F56:G56"/>
    <mergeCell ref="H56:I56"/>
    <mergeCell ref="J56:K56"/>
    <mergeCell ref="A55:B55"/>
    <mergeCell ref="D55:E55"/>
    <mergeCell ref="F55:G55"/>
    <mergeCell ref="H55:I55"/>
    <mergeCell ref="J55:K55"/>
    <mergeCell ref="A59:B59"/>
    <mergeCell ref="D59:E59"/>
    <mergeCell ref="A58:B58"/>
    <mergeCell ref="D58:E58"/>
    <mergeCell ref="A57:B57"/>
    <mergeCell ref="D57:E57"/>
    <mergeCell ref="A61:B61"/>
    <mergeCell ref="D61:E61"/>
    <mergeCell ref="A60:B60"/>
    <mergeCell ref="D60:E60"/>
    <mergeCell ref="F60:G60"/>
    <mergeCell ref="H60:I60"/>
    <mergeCell ref="H64:I64"/>
    <mergeCell ref="J64:K64"/>
    <mergeCell ref="A63:B63"/>
    <mergeCell ref="D63:E63"/>
    <mergeCell ref="A62:B62"/>
    <mergeCell ref="D62:E62"/>
    <mergeCell ref="F62:G62"/>
    <mergeCell ref="H62:I62"/>
    <mergeCell ref="J62:K62"/>
    <mergeCell ref="A66:B66"/>
    <mergeCell ref="D66:E66"/>
    <mergeCell ref="A65:B65"/>
    <mergeCell ref="D65:E65"/>
    <mergeCell ref="A64:B64"/>
    <mergeCell ref="D64:E64"/>
    <mergeCell ref="A68:B68"/>
    <mergeCell ref="D68:E68"/>
    <mergeCell ref="F68:G68"/>
    <mergeCell ref="H68:I68"/>
    <mergeCell ref="J68:K68"/>
    <mergeCell ref="A67:B67"/>
    <mergeCell ref="D67:E67"/>
    <mergeCell ref="F67:G67"/>
    <mergeCell ref="H67:I67"/>
    <mergeCell ref="J67:K67"/>
    <mergeCell ref="A71:B71"/>
    <mergeCell ref="D71:E71"/>
    <mergeCell ref="A70:B70"/>
    <mergeCell ref="D70:E70"/>
    <mergeCell ref="A69:B69"/>
    <mergeCell ref="D69:E69"/>
    <mergeCell ref="A73:B73"/>
    <mergeCell ref="D73:E73"/>
    <mergeCell ref="A72:B72"/>
    <mergeCell ref="D72:E72"/>
    <mergeCell ref="F72:G72"/>
    <mergeCell ref="H72:I72"/>
    <mergeCell ref="H76:I76"/>
    <mergeCell ref="J76:K76"/>
    <mergeCell ref="A75:B75"/>
    <mergeCell ref="D75:E75"/>
    <mergeCell ref="A74:B74"/>
    <mergeCell ref="D74:E74"/>
    <mergeCell ref="F74:G74"/>
    <mergeCell ref="H74:I74"/>
    <mergeCell ref="J74:K74"/>
    <mergeCell ref="A78:B78"/>
    <mergeCell ref="D78:E78"/>
    <mergeCell ref="A77:B77"/>
    <mergeCell ref="D77:E77"/>
    <mergeCell ref="A76:B76"/>
    <mergeCell ref="D76:E76"/>
    <mergeCell ref="A80:B80"/>
    <mergeCell ref="D80:E80"/>
    <mergeCell ref="F80:G80"/>
    <mergeCell ref="H80:I80"/>
    <mergeCell ref="J80:K80"/>
    <mergeCell ref="A79:B79"/>
    <mergeCell ref="D79:E79"/>
    <mergeCell ref="F79:G79"/>
    <mergeCell ref="H79:I79"/>
    <mergeCell ref="J79:K79"/>
    <mergeCell ref="A83:B83"/>
    <mergeCell ref="D83:E83"/>
    <mergeCell ref="A82:B82"/>
    <mergeCell ref="D82:E82"/>
    <mergeCell ref="A81:B81"/>
    <mergeCell ref="D81:E81"/>
    <mergeCell ref="A85:B85"/>
    <mergeCell ref="D85:E85"/>
    <mergeCell ref="A84:B84"/>
    <mergeCell ref="D84:E84"/>
    <mergeCell ref="F84:G84"/>
    <mergeCell ref="H84:I84"/>
    <mergeCell ref="H88:I88"/>
    <mergeCell ref="J88:K88"/>
    <mergeCell ref="A87:B87"/>
    <mergeCell ref="D87:E87"/>
    <mergeCell ref="A86:B86"/>
    <mergeCell ref="D86:E86"/>
    <mergeCell ref="F86:G86"/>
    <mergeCell ref="H86:I86"/>
    <mergeCell ref="J86:K86"/>
    <mergeCell ref="A90:B90"/>
    <mergeCell ref="D90:E90"/>
    <mergeCell ref="A89:B89"/>
    <mergeCell ref="D89:E89"/>
    <mergeCell ref="A88:B88"/>
    <mergeCell ref="D88:E88"/>
    <mergeCell ref="A92:B92"/>
    <mergeCell ref="D92:E92"/>
    <mergeCell ref="F92:G92"/>
    <mergeCell ref="H92:I92"/>
    <mergeCell ref="J92:K92"/>
    <mergeCell ref="A91:B91"/>
    <mergeCell ref="D91:E91"/>
    <mergeCell ref="F91:G91"/>
    <mergeCell ref="H91:I91"/>
    <mergeCell ref="J91:K91"/>
    <mergeCell ref="A95:B95"/>
    <mergeCell ref="D95:E95"/>
    <mergeCell ref="A94:B94"/>
    <mergeCell ref="D94:E94"/>
    <mergeCell ref="A93:B93"/>
    <mergeCell ref="D93:E93"/>
    <mergeCell ref="A97:B97"/>
    <mergeCell ref="D97:E97"/>
    <mergeCell ref="A96:B96"/>
    <mergeCell ref="D96:E96"/>
    <mergeCell ref="F96:G96"/>
    <mergeCell ref="H96:I96"/>
    <mergeCell ref="H100:I100"/>
    <mergeCell ref="J100:K100"/>
    <mergeCell ref="A99:B99"/>
    <mergeCell ref="D99:E99"/>
    <mergeCell ref="A98:B98"/>
    <mergeCell ref="D98:E98"/>
    <mergeCell ref="F98:G98"/>
    <mergeCell ref="H98:I98"/>
    <mergeCell ref="J98:K98"/>
    <mergeCell ref="A102:B102"/>
    <mergeCell ref="D102:E102"/>
    <mergeCell ref="A101:B101"/>
    <mergeCell ref="D101:E101"/>
    <mergeCell ref="A100:B100"/>
    <mergeCell ref="D100:E100"/>
    <mergeCell ref="A103:B103"/>
    <mergeCell ref="D103:E103"/>
    <mergeCell ref="F103:G103"/>
    <mergeCell ref="H103:I103"/>
    <mergeCell ref="J103:K103"/>
    <mergeCell ref="A106:C106"/>
    <mergeCell ref="D106:E106"/>
    <mergeCell ref="B105:C105"/>
    <mergeCell ref="D105:E105"/>
    <mergeCell ref="A104:C104"/>
    <mergeCell ref="D104:E104"/>
    <mergeCell ref="N15:Q15"/>
    <mergeCell ref="H16:I16"/>
    <mergeCell ref="J16:K16"/>
    <mergeCell ref="N16:O16"/>
    <mergeCell ref="P16:Q16"/>
    <mergeCell ref="F17:G17"/>
    <mergeCell ref="H17:I17"/>
    <mergeCell ref="J17:K17"/>
    <mergeCell ref="L17:M17"/>
    <mergeCell ref="N17:O17"/>
    <mergeCell ref="P17:Q17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L21:M21"/>
    <mergeCell ref="N21:O21"/>
    <mergeCell ref="P21:Q21"/>
    <mergeCell ref="F22:G22"/>
    <mergeCell ref="H22:I22"/>
    <mergeCell ref="J22:K22"/>
    <mergeCell ref="L22:M22"/>
    <mergeCell ref="N22:O22"/>
    <mergeCell ref="P22:Q22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J26:K26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J28:K28"/>
    <mergeCell ref="L30:M30"/>
    <mergeCell ref="N30:O30"/>
    <mergeCell ref="P30:Q30"/>
    <mergeCell ref="F31:G31"/>
    <mergeCell ref="H31:I31"/>
    <mergeCell ref="J31:K31"/>
    <mergeCell ref="L31:M31"/>
    <mergeCell ref="N31:O31"/>
    <mergeCell ref="P31:Q31"/>
    <mergeCell ref="J30:K30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J32:K32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L36:M36"/>
    <mergeCell ref="N36:O36"/>
    <mergeCell ref="P36:Q36"/>
    <mergeCell ref="F37:G37"/>
    <mergeCell ref="H37:I37"/>
    <mergeCell ref="J37:K37"/>
    <mergeCell ref="L37:M37"/>
    <mergeCell ref="N37:O37"/>
    <mergeCell ref="P37:Q37"/>
    <mergeCell ref="J36:K36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F40:G40"/>
    <mergeCell ref="F42:G42"/>
    <mergeCell ref="H42:I42"/>
    <mergeCell ref="J42:K42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F45:G45"/>
    <mergeCell ref="H45:I45"/>
    <mergeCell ref="J45:K45"/>
    <mergeCell ref="L45:M45"/>
    <mergeCell ref="N45:O45"/>
    <mergeCell ref="P45:Q45"/>
    <mergeCell ref="F46:G46"/>
    <mergeCell ref="H46:I46"/>
    <mergeCell ref="J46:K46"/>
    <mergeCell ref="L46:M46"/>
    <mergeCell ref="N46:O46"/>
    <mergeCell ref="P46:Q46"/>
    <mergeCell ref="F47:G47"/>
    <mergeCell ref="H47:I47"/>
    <mergeCell ref="J47:K47"/>
    <mergeCell ref="L47:M47"/>
    <mergeCell ref="N47:O47"/>
    <mergeCell ref="P47:Q47"/>
    <mergeCell ref="L48:M48"/>
    <mergeCell ref="N48:O48"/>
    <mergeCell ref="P48:Q48"/>
    <mergeCell ref="F49:G49"/>
    <mergeCell ref="H49:I49"/>
    <mergeCell ref="J49:K49"/>
    <mergeCell ref="L49:M49"/>
    <mergeCell ref="N49:O49"/>
    <mergeCell ref="P49:Q49"/>
    <mergeCell ref="J48:K48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L52:M52"/>
    <mergeCell ref="N52:O52"/>
    <mergeCell ref="P52:Q52"/>
    <mergeCell ref="F53:G53"/>
    <mergeCell ref="H53:I53"/>
    <mergeCell ref="J53:K53"/>
    <mergeCell ref="L53:M53"/>
    <mergeCell ref="N53:O53"/>
    <mergeCell ref="P53:Q53"/>
    <mergeCell ref="F52:G52"/>
    <mergeCell ref="F54:G54"/>
    <mergeCell ref="H54:I54"/>
    <mergeCell ref="J54:K54"/>
    <mergeCell ref="L54:M54"/>
    <mergeCell ref="N54:O54"/>
    <mergeCell ref="P54:Q54"/>
    <mergeCell ref="L55:M55"/>
    <mergeCell ref="N55:O55"/>
    <mergeCell ref="P55:Q55"/>
    <mergeCell ref="L56:M56"/>
    <mergeCell ref="N56:O56"/>
    <mergeCell ref="P56:Q56"/>
    <mergeCell ref="F57:G57"/>
    <mergeCell ref="H57:I57"/>
    <mergeCell ref="J57:K57"/>
    <mergeCell ref="L57:M57"/>
    <mergeCell ref="N57:O57"/>
    <mergeCell ref="P57:Q57"/>
    <mergeCell ref="F58:G58"/>
    <mergeCell ref="H58:I58"/>
    <mergeCell ref="J58:K58"/>
    <mergeCell ref="L58:M58"/>
    <mergeCell ref="N58:O58"/>
    <mergeCell ref="P58:Q58"/>
    <mergeCell ref="F59:G59"/>
    <mergeCell ref="H59:I59"/>
    <mergeCell ref="J59:K59"/>
    <mergeCell ref="L59:M59"/>
    <mergeCell ref="N59:O59"/>
    <mergeCell ref="P59:Q59"/>
    <mergeCell ref="L60:M60"/>
    <mergeCell ref="N60:O60"/>
    <mergeCell ref="P60:Q60"/>
    <mergeCell ref="F61:G61"/>
    <mergeCell ref="H61:I61"/>
    <mergeCell ref="J61:K61"/>
    <mergeCell ref="L61:M61"/>
    <mergeCell ref="N61:O61"/>
    <mergeCell ref="P61:Q61"/>
    <mergeCell ref="J60:K60"/>
    <mergeCell ref="L62:M62"/>
    <mergeCell ref="N62:O62"/>
    <mergeCell ref="P62:Q62"/>
    <mergeCell ref="F63:G63"/>
    <mergeCell ref="H63:I63"/>
    <mergeCell ref="J63:K63"/>
    <mergeCell ref="L63:M63"/>
    <mergeCell ref="N63:O63"/>
    <mergeCell ref="P63:Q63"/>
    <mergeCell ref="L64:M64"/>
    <mergeCell ref="N64:O64"/>
    <mergeCell ref="P64:Q64"/>
    <mergeCell ref="F65:G65"/>
    <mergeCell ref="H65:I65"/>
    <mergeCell ref="J65:K65"/>
    <mergeCell ref="L65:M65"/>
    <mergeCell ref="N65:O65"/>
    <mergeCell ref="P65:Q65"/>
    <mergeCell ref="F64:G64"/>
    <mergeCell ref="F66:G66"/>
    <mergeCell ref="H66:I66"/>
    <mergeCell ref="J66:K66"/>
    <mergeCell ref="L66:M66"/>
    <mergeCell ref="N66:O66"/>
    <mergeCell ref="P66:Q66"/>
    <mergeCell ref="L67:M67"/>
    <mergeCell ref="N67:O67"/>
    <mergeCell ref="P67:Q67"/>
    <mergeCell ref="L68:M68"/>
    <mergeCell ref="N68:O68"/>
    <mergeCell ref="P68:Q68"/>
    <mergeCell ref="F69:G69"/>
    <mergeCell ref="H69:I69"/>
    <mergeCell ref="J69:K69"/>
    <mergeCell ref="L69:M69"/>
    <mergeCell ref="N69:O69"/>
    <mergeCell ref="P69:Q69"/>
    <mergeCell ref="F70:G70"/>
    <mergeCell ref="H70:I70"/>
    <mergeCell ref="J70:K70"/>
    <mergeCell ref="L70:M70"/>
    <mergeCell ref="N70:O70"/>
    <mergeCell ref="P70:Q70"/>
    <mergeCell ref="F71:G71"/>
    <mergeCell ref="H71:I71"/>
    <mergeCell ref="J71:K71"/>
    <mergeCell ref="L71:M71"/>
    <mergeCell ref="N71:O71"/>
    <mergeCell ref="P71:Q71"/>
    <mergeCell ref="L72:M72"/>
    <mergeCell ref="N72:O72"/>
    <mergeCell ref="P72:Q72"/>
    <mergeCell ref="F73:G73"/>
    <mergeCell ref="H73:I73"/>
    <mergeCell ref="J73:K73"/>
    <mergeCell ref="L73:M73"/>
    <mergeCell ref="N73:O73"/>
    <mergeCell ref="P73:Q73"/>
    <mergeCell ref="J72:K72"/>
    <mergeCell ref="L74:M74"/>
    <mergeCell ref="N74:O74"/>
    <mergeCell ref="P74:Q74"/>
    <mergeCell ref="F75:G75"/>
    <mergeCell ref="H75:I75"/>
    <mergeCell ref="J75:K75"/>
    <mergeCell ref="L75:M75"/>
    <mergeCell ref="N75:O75"/>
    <mergeCell ref="P75:Q75"/>
    <mergeCell ref="L76:M76"/>
    <mergeCell ref="N76:O76"/>
    <mergeCell ref="P76:Q76"/>
    <mergeCell ref="F77:G77"/>
    <mergeCell ref="H77:I77"/>
    <mergeCell ref="J77:K77"/>
    <mergeCell ref="L77:M77"/>
    <mergeCell ref="N77:O77"/>
    <mergeCell ref="P77:Q77"/>
    <mergeCell ref="F76:G76"/>
    <mergeCell ref="F78:G78"/>
    <mergeCell ref="H78:I78"/>
    <mergeCell ref="J78:K78"/>
    <mergeCell ref="L78:M78"/>
    <mergeCell ref="N78:O78"/>
    <mergeCell ref="P78:Q78"/>
    <mergeCell ref="L79:M79"/>
    <mergeCell ref="N79:O79"/>
    <mergeCell ref="P79:Q79"/>
    <mergeCell ref="L80:M80"/>
    <mergeCell ref="N80:O80"/>
    <mergeCell ref="P80:Q80"/>
    <mergeCell ref="F81:G81"/>
    <mergeCell ref="H81:I81"/>
    <mergeCell ref="J81:K81"/>
    <mergeCell ref="L81:M81"/>
    <mergeCell ref="N81:O81"/>
    <mergeCell ref="P81:Q81"/>
    <mergeCell ref="F82:G82"/>
    <mergeCell ref="H82:I82"/>
    <mergeCell ref="J82:K82"/>
    <mergeCell ref="L82:M82"/>
    <mergeCell ref="N82:O82"/>
    <mergeCell ref="P82:Q82"/>
    <mergeCell ref="F83:G83"/>
    <mergeCell ref="H83:I83"/>
    <mergeCell ref="J83:K83"/>
    <mergeCell ref="L83:M83"/>
    <mergeCell ref="N83:O83"/>
    <mergeCell ref="P83:Q83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J84:K84"/>
    <mergeCell ref="L86:M86"/>
    <mergeCell ref="N86:O86"/>
    <mergeCell ref="P86:Q86"/>
    <mergeCell ref="F87:G87"/>
    <mergeCell ref="H87:I87"/>
    <mergeCell ref="J87:K87"/>
    <mergeCell ref="L87:M87"/>
    <mergeCell ref="N87:O87"/>
    <mergeCell ref="P87:Q87"/>
    <mergeCell ref="L88:M88"/>
    <mergeCell ref="N88:O88"/>
    <mergeCell ref="P88:Q88"/>
    <mergeCell ref="F89:G89"/>
    <mergeCell ref="H89:I89"/>
    <mergeCell ref="J89:K89"/>
    <mergeCell ref="L89:M89"/>
    <mergeCell ref="N89:O89"/>
    <mergeCell ref="P89:Q89"/>
    <mergeCell ref="F88:G88"/>
    <mergeCell ref="F90:G90"/>
    <mergeCell ref="H90:I90"/>
    <mergeCell ref="J90:K90"/>
    <mergeCell ref="L90:M90"/>
    <mergeCell ref="N90:O90"/>
    <mergeCell ref="P90:Q90"/>
    <mergeCell ref="L91:M91"/>
    <mergeCell ref="N91:O91"/>
    <mergeCell ref="P91:Q91"/>
    <mergeCell ref="L92:M92"/>
    <mergeCell ref="N92:O92"/>
    <mergeCell ref="P92:Q92"/>
    <mergeCell ref="F93:G93"/>
    <mergeCell ref="H93:I93"/>
    <mergeCell ref="J93:K93"/>
    <mergeCell ref="L93:M93"/>
    <mergeCell ref="N93:O93"/>
    <mergeCell ref="P93:Q93"/>
    <mergeCell ref="F94:G94"/>
    <mergeCell ref="H94:I94"/>
    <mergeCell ref="J94:K94"/>
    <mergeCell ref="L94:M94"/>
    <mergeCell ref="N94:O94"/>
    <mergeCell ref="P94:Q94"/>
    <mergeCell ref="F95:G95"/>
    <mergeCell ref="H95:I95"/>
    <mergeCell ref="J95:K95"/>
    <mergeCell ref="L95:M95"/>
    <mergeCell ref="N95:O95"/>
    <mergeCell ref="P95:Q95"/>
    <mergeCell ref="L96:M96"/>
    <mergeCell ref="N96:O96"/>
    <mergeCell ref="P96:Q96"/>
    <mergeCell ref="F97:G97"/>
    <mergeCell ref="H97:I97"/>
    <mergeCell ref="J97:K97"/>
    <mergeCell ref="L97:M97"/>
    <mergeCell ref="N97:O97"/>
    <mergeCell ref="P97:Q97"/>
    <mergeCell ref="J96:K96"/>
    <mergeCell ref="L98:M98"/>
    <mergeCell ref="N98:O98"/>
    <mergeCell ref="P98:Q98"/>
    <mergeCell ref="F99:G99"/>
    <mergeCell ref="H99:I99"/>
    <mergeCell ref="J99:K99"/>
    <mergeCell ref="L99:M99"/>
    <mergeCell ref="N99:O99"/>
    <mergeCell ref="P99:Q99"/>
    <mergeCell ref="L100:M100"/>
    <mergeCell ref="N100:O100"/>
    <mergeCell ref="P100:Q100"/>
    <mergeCell ref="F101:G101"/>
    <mergeCell ref="H101:I101"/>
    <mergeCell ref="J101:K101"/>
    <mergeCell ref="L101:M101"/>
    <mergeCell ref="N101:O101"/>
    <mergeCell ref="P101:Q101"/>
    <mergeCell ref="F100:G100"/>
    <mergeCell ref="F102:G102"/>
    <mergeCell ref="H102:I102"/>
    <mergeCell ref="J102:K102"/>
    <mergeCell ref="L102:M102"/>
    <mergeCell ref="N102:O102"/>
    <mergeCell ref="P102:Q102"/>
    <mergeCell ref="L103:M103"/>
    <mergeCell ref="N103:O103"/>
    <mergeCell ref="P103:Q103"/>
    <mergeCell ref="F104:G104"/>
    <mergeCell ref="H104:I104"/>
    <mergeCell ref="J104:K104"/>
    <mergeCell ref="L104:M104"/>
    <mergeCell ref="N104:O104"/>
    <mergeCell ref="P104:Q104"/>
    <mergeCell ref="F105:G105"/>
    <mergeCell ref="H105:I105"/>
    <mergeCell ref="J105:K105"/>
    <mergeCell ref="L105:M105"/>
    <mergeCell ref="N105:O105"/>
    <mergeCell ref="P105:Q105"/>
    <mergeCell ref="F106:G106"/>
    <mergeCell ref="H106:I106"/>
    <mergeCell ref="J106:K106"/>
    <mergeCell ref="L106:M106"/>
    <mergeCell ref="N106:O106"/>
    <mergeCell ref="P106:Q10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rowBreaks count="3" manualBreakCount="3">
    <brk id="17" max="16" man="1"/>
    <brk id="57" max="16" man="1"/>
    <brk id="9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  <col min="8" max="8" width="13.00390625" style="0" customWidth="1"/>
  </cols>
  <sheetData>
    <row r="1" spans="2:7" ht="15.75">
      <c r="B1" s="162" t="s">
        <v>194</v>
      </c>
      <c r="C1" s="162"/>
      <c r="D1" s="162"/>
      <c r="E1" s="162"/>
      <c r="F1" s="162"/>
      <c r="G1" s="162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161" t="s">
        <v>192</v>
      </c>
      <c r="B3" s="161"/>
      <c r="C3" s="161"/>
      <c r="D3" s="161"/>
      <c r="E3" s="161"/>
      <c r="F3" s="161"/>
      <c r="G3" s="161"/>
    </row>
    <row r="4" spans="1:7" ht="42.75" customHeight="1">
      <c r="A4" s="164" t="s">
        <v>1</v>
      </c>
      <c r="B4" s="164" t="s">
        <v>2</v>
      </c>
      <c r="C4" s="163" t="s">
        <v>117</v>
      </c>
      <c r="D4" s="163"/>
      <c r="E4" s="163"/>
      <c r="F4" s="163"/>
      <c r="G4" s="75" t="s">
        <v>193</v>
      </c>
    </row>
    <row r="5" spans="1:7" ht="259.5" customHeight="1">
      <c r="A5" s="164"/>
      <c r="B5" s="164"/>
      <c r="C5" s="37" t="s">
        <v>125</v>
      </c>
      <c r="D5" s="37" t="s">
        <v>126</v>
      </c>
      <c r="E5" s="37" t="s">
        <v>127</v>
      </c>
      <c r="F5" s="37" t="s">
        <v>128</v>
      </c>
      <c r="G5" s="37" t="s">
        <v>129</v>
      </c>
    </row>
    <row r="6" spans="1:7" ht="15.75" customHeight="1">
      <c r="A6" s="30">
        <v>1</v>
      </c>
      <c r="B6" s="37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ht="14.25" customHeight="1">
      <c r="A7" s="30"/>
      <c r="B7" s="38" t="s">
        <v>3</v>
      </c>
      <c r="C7" s="36">
        <f>SUM(C9:C95)</f>
        <v>187.3</v>
      </c>
      <c r="D7" s="36">
        <f>SUM(D9:D95)</f>
        <v>38.600000000000016</v>
      </c>
      <c r="E7" s="36">
        <f>SUM(E9:E95)</f>
        <v>6953530.600000001</v>
      </c>
      <c r="F7" s="36">
        <f>SUM(F9:F95)</f>
        <v>72518809.00000001</v>
      </c>
      <c r="G7" s="36">
        <f>SUM(G9:G95)</f>
        <v>83429306.29999998</v>
      </c>
      <c r="H7" s="35"/>
    </row>
    <row r="8" spans="1:8" ht="14.25" customHeight="1">
      <c r="A8" s="30"/>
      <c r="B8" s="38"/>
      <c r="C8" s="39"/>
      <c r="D8" s="39"/>
      <c r="E8" s="39"/>
      <c r="F8" s="39"/>
      <c r="G8" s="40"/>
      <c r="H8" s="35"/>
    </row>
    <row r="9" spans="1:7" s="28" customFormat="1" ht="14.25" customHeight="1">
      <c r="A9" s="30">
        <v>1</v>
      </c>
      <c r="B9" s="114" t="s">
        <v>154</v>
      </c>
      <c r="C9" s="41">
        <f>'Приложение 4'!K8</f>
        <v>0</v>
      </c>
      <c r="D9" s="41">
        <f>'Приложение 5'!K8</f>
        <v>0</v>
      </c>
      <c r="E9" s="41">
        <f>'Приложение 2'!K8</f>
        <v>29676.1</v>
      </c>
      <c r="F9" s="41">
        <f>'Приложение 3'!V9</f>
        <v>249387.3</v>
      </c>
      <c r="G9" s="109">
        <f>C9+D9+E9+F9</f>
        <v>279063.39999999997</v>
      </c>
    </row>
    <row r="10" spans="1:7" s="28" customFormat="1" ht="14.25" customHeight="1">
      <c r="A10" s="30">
        <v>2</v>
      </c>
      <c r="B10" s="114" t="s">
        <v>55</v>
      </c>
      <c r="C10" s="41">
        <f>'Приложение 4'!K9</f>
        <v>0</v>
      </c>
      <c r="D10" s="41">
        <f>'Приложение 5'!K9</f>
        <v>0</v>
      </c>
      <c r="E10" s="41">
        <f>'Приложение 2'!K9</f>
        <v>29140.3</v>
      </c>
      <c r="F10" s="41">
        <f>'Приложение 3'!V10</f>
        <v>275516.2</v>
      </c>
      <c r="G10" s="41">
        <f aca="true" t="shared" si="0" ref="G10:G69">C10+D10+E10+F10</f>
        <v>304656.5</v>
      </c>
    </row>
    <row r="11" spans="1:7" s="28" customFormat="1" ht="14.25" customHeight="1">
      <c r="A11" s="30">
        <v>3</v>
      </c>
      <c r="B11" s="114" t="s">
        <v>39</v>
      </c>
      <c r="C11" s="41">
        <f>'Приложение 4'!K10</f>
        <v>0</v>
      </c>
      <c r="D11" s="41">
        <f>'Приложение 5'!K10</f>
        <v>0.7</v>
      </c>
      <c r="E11" s="41">
        <f>'Приложение 2'!K10</f>
        <v>192125.2</v>
      </c>
      <c r="F11" s="41">
        <f>'Приложение 3'!V11</f>
        <v>2305739</v>
      </c>
      <c r="G11" s="109">
        <f t="shared" si="0"/>
        <v>2497864.9</v>
      </c>
    </row>
    <row r="12" spans="1:7" s="28" customFormat="1" ht="14.25" customHeight="1">
      <c r="A12" s="30">
        <v>4</v>
      </c>
      <c r="B12" s="114" t="s">
        <v>56</v>
      </c>
      <c r="C12" s="41">
        <f>'Приложение 4'!K11</f>
        <v>0</v>
      </c>
      <c r="D12" s="41">
        <f>'Приложение 5'!K11</f>
        <v>0.8</v>
      </c>
      <c r="E12" s="41">
        <f>'Приложение 2'!K11</f>
        <v>91141.7</v>
      </c>
      <c r="F12" s="41">
        <f>'Приложение 3'!V12</f>
        <v>842390</v>
      </c>
      <c r="G12" s="41">
        <f t="shared" si="0"/>
        <v>933532.5</v>
      </c>
    </row>
    <row r="13" spans="1:7" s="28" customFormat="1" ht="14.25" customHeight="1">
      <c r="A13" s="30">
        <v>5</v>
      </c>
      <c r="B13" s="114" t="s">
        <v>30</v>
      </c>
      <c r="C13" s="41">
        <f>'Приложение 4'!K12</f>
        <v>0</v>
      </c>
      <c r="D13" s="41">
        <f>'Приложение 5'!K12</f>
        <v>0</v>
      </c>
      <c r="E13" s="41">
        <f>'Приложение 2'!K12</f>
        <v>556770.2</v>
      </c>
      <c r="F13" s="41">
        <f>'Приложение 3'!V13</f>
        <v>3966625.7</v>
      </c>
      <c r="G13" s="41">
        <f t="shared" si="0"/>
        <v>4523395.9</v>
      </c>
    </row>
    <row r="14" spans="1:7" s="28" customFormat="1" ht="14.25" customHeight="1">
      <c r="A14" s="30">
        <v>6</v>
      </c>
      <c r="B14" s="114" t="s">
        <v>31</v>
      </c>
      <c r="C14" s="41">
        <f>'Приложение 4'!K13</f>
        <v>0</v>
      </c>
      <c r="D14" s="41">
        <f>'Приложение 5'!K13</f>
        <v>0</v>
      </c>
      <c r="E14" s="41">
        <f>'Приложение 2'!K13</f>
        <v>169504.1</v>
      </c>
      <c r="F14" s="41">
        <f>'Приложение 3'!V14</f>
        <v>2140889.7</v>
      </c>
      <c r="G14" s="41">
        <f t="shared" si="0"/>
        <v>2310393.8000000003</v>
      </c>
    </row>
    <row r="15" spans="1:7" s="28" customFormat="1" ht="14.25" customHeight="1">
      <c r="A15" s="30">
        <v>7</v>
      </c>
      <c r="B15" s="114" t="s">
        <v>155</v>
      </c>
      <c r="C15" s="41">
        <f>'Приложение 4'!K14</f>
        <v>3</v>
      </c>
      <c r="D15" s="41">
        <f>'Приложение 5'!K14</f>
        <v>0</v>
      </c>
      <c r="E15" s="41">
        <f>'Приложение 2'!K14</f>
        <v>89474.8</v>
      </c>
      <c r="F15" s="41">
        <f>'Приложение 3'!V15</f>
        <v>758092.6</v>
      </c>
      <c r="G15" s="41">
        <f t="shared" si="0"/>
        <v>847570.4</v>
      </c>
    </row>
    <row r="16" spans="1:7" s="28" customFormat="1" ht="14.25" customHeight="1">
      <c r="A16" s="30">
        <v>8</v>
      </c>
      <c r="B16" s="114" t="s">
        <v>34</v>
      </c>
      <c r="C16" s="41">
        <f>'Приложение 4'!K15</f>
        <v>0</v>
      </c>
      <c r="D16" s="41">
        <f>'Приложение 5'!K15</f>
        <v>0</v>
      </c>
      <c r="E16" s="41">
        <f>'Приложение 2'!K15</f>
        <v>19330.7</v>
      </c>
      <c r="F16" s="41">
        <f>'Приложение 3'!V16</f>
        <v>187330.3</v>
      </c>
      <c r="G16" s="41">
        <f t="shared" si="0"/>
        <v>206661</v>
      </c>
    </row>
    <row r="17" spans="1:7" s="28" customFormat="1" ht="14.25" customHeight="1">
      <c r="A17" s="30">
        <v>9</v>
      </c>
      <c r="B17" s="114" t="s">
        <v>156</v>
      </c>
      <c r="C17" s="41">
        <f>'Приложение 4'!K16</f>
        <v>0</v>
      </c>
      <c r="D17" s="41">
        <f>'Приложение 5'!K16</f>
        <v>0</v>
      </c>
      <c r="E17" s="41">
        <f>'Приложение 2'!K16</f>
        <v>35446.4</v>
      </c>
      <c r="F17" s="41">
        <f>'Приложение 3'!V17</f>
        <v>304179.8</v>
      </c>
      <c r="G17" s="109">
        <f t="shared" si="0"/>
        <v>339626.2</v>
      </c>
    </row>
    <row r="18" spans="1:7" s="28" customFormat="1" ht="14.25" customHeight="1">
      <c r="A18" s="30">
        <v>10</v>
      </c>
      <c r="B18" s="114" t="s">
        <v>21</v>
      </c>
      <c r="C18" s="41">
        <f>'Приложение 4'!K17</f>
        <v>7.3</v>
      </c>
      <c r="D18" s="41">
        <f>'Приложение 5'!K17</f>
        <v>1.6</v>
      </c>
      <c r="E18" s="41">
        <f>'Приложение 2'!K17</f>
        <v>21036.2</v>
      </c>
      <c r="F18" s="41">
        <f>'Приложение 3'!V18</f>
        <v>244872.8</v>
      </c>
      <c r="G18" s="109">
        <f t="shared" si="0"/>
        <v>265917.89999999997</v>
      </c>
    </row>
    <row r="19" spans="1:7" s="28" customFormat="1" ht="14.25" customHeight="1">
      <c r="A19" s="30">
        <v>11</v>
      </c>
      <c r="B19" s="114" t="s">
        <v>22</v>
      </c>
      <c r="C19" s="41">
        <f>'Приложение 4'!K18</f>
        <v>3.9</v>
      </c>
      <c r="D19" s="41">
        <f>'Приложение 5'!K18</f>
        <v>0</v>
      </c>
      <c r="E19" s="41">
        <f>'Приложение 2'!K18</f>
        <v>28130.5</v>
      </c>
      <c r="F19" s="41">
        <f>'Приложение 3'!V19</f>
        <v>354393.5</v>
      </c>
      <c r="G19" s="41">
        <f t="shared" si="0"/>
        <v>382527.9</v>
      </c>
    </row>
    <row r="20" spans="1:7" s="28" customFormat="1" ht="14.25" customHeight="1">
      <c r="A20" s="30">
        <v>12</v>
      </c>
      <c r="B20" s="114" t="s">
        <v>85</v>
      </c>
      <c r="C20" s="41">
        <f>'Приложение 4'!K19</f>
        <v>3</v>
      </c>
      <c r="D20" s="41">
        <f>'Приложение 5'!K19</f>
        <v>0.6</v>
      </c>
      <c r="E20" s="41">
        <f>'Приложение 2'!K19</f>
        <v>115750.5</v>
      </c>
      <c r="F20" s="41">
        <f>'Приложение 3'!V20</f>
        <v>1113741.9</v>
      </c>
      <c r="G20" s="109">
        <f t="shared" si="0"/>
        <v>1229496</v>
      </c>
    </row>
    <row r="21" spans="1:7" s="28" customFormat="1" ht="14.25" customHeight="1">
      <c r="A21" s="30">
        <v>13</v>
      </c>
      <c r="B21" s="114" t="s">
        <v>40</v>
      </c>
      <c r="C21" s="41">
        <f>'Приложение 4'!K20</f>
        <v>3</v>
      </c>
      <c r="D21" s="41">
        <f>'Приложение 5'!K20</f>
        <v>1.3</v>
      </c>
      <c r="E21" s="41">
        <f>'Приложение 2'!K20</f>
        <v>28886.1</v>
      </c>
      <c r="F21" s="41">
        <f>'Приложение 3'!V21</f>
        <v>298345.1</v>
      </c>
      <c r="G21" s="109">
        <f t="shared" si="0"/>
        <v>327235.5</v>
      </c>
    </row>
    <row r="22" spans="1:7" s="28" customFormat="1" ht="14.25" customHeight="1">
      <c r="A22" s="30">
        <v>14</v>
      </c>
      <c r="B22" s="114" t="s">
        <v>41</v>
      </c>
      <c r="C22" s="41">
        <f>'Приложение 4'!K21</f>
        <v>0</v>
      </c>
      <c r="D22" s="41">
        <f>'Приложение 5'!K21</f>
        <v>0</v>
      </c>
      <c r="E22" s="41">
        <f>'Приложение 2'!K21</f>
        <v>17311.1</v>
      </c>
      <c r="F22" s="41">
        <f>'Приложение 3'!V22</f>
        <v>192778.6</v>
      </c>
      <c r="G22" s="109">
        <f t="shared" si="0"/>
        <v>210089.7</v>
      </c>
    </row>
    <row r="23" spans="1:7" s="28" customFormat="1" ht="14.25" customHeight="1">
      <c r="A23" s="30">
        <v>15</v>
      </c>
      <c r="B23" s="114" t="s">
        <v>67</v>
      </c>
      <c r="C23" s="41">
        <f>'Приложение 4'!K22</f>
        <v>0</v>
      </c>
      <c r="D23" s="41">
        <f>'Приложение 5'!K22</f>
        <v>0</v>
      </c>
      <c r="E23" s="41">
        <f>'Приложение 2'!K22</f>
        <v>87752.6</v>
      </c>
      <c r="F23" s="41">
        <f>'Приложение 3'!V23</f>
        <v>831822.9</v>
      </c>
      <c r="G23" s="41">
        <f t="shared" si="0"/>
        <v>919575.5</v>
      </c>
    </row>
    <row r="24" spans="1:7" s="28" customFormat="1" ht="14.25" customHeight="1">
      <c r="A24" s="30">
        <v>16</v>
      </c>
      <c r="B24" s="114" t="s">
        <v>157</v>
      </c>
      <c r="C24" s="41">
        <f>'Приложение 4'!K23</f>
        <v>0</v>
      </c>
      <c r="D24" s="41">
        <f>'Приложение 5'!K23</f>
        <v>0</v>
      </c>
      <c r="E24" s="41">
        <f>'Приложение 2'!K23</f>
        <v>56913.5</v>
      </c>
      <c r="F24" s="41">
        <f>'Приложение 3'!V24</f>
        <v>542709.1</v>
      </c>
      <c r="G24" s="109">
        <f t="shared" si="0"/>
        <v>599622.6</v>
      </c>
    </row>
    <row r="25" spans="1:7" s="28" customFormat="1" ht="14.25" customHeight="1">
      <c r="A25" s="30">
        <v>17</v>
      </c>
      <c r="B25" s="114" t="s">
        <v>158</v>
      </c>
      <c r="C25" s="41">
        <f>'Приложение 4'!K24</f>
        <v>3</v>
      </c>
      <c r="D25" s="41">
        <f>'Приложение 5'!K24</f>
        <v>0.6</v>
      </c>
      <c r="E25" s="41">
        <f>'Приложение 2'!K24</f>
        <v>105034.1</v>
      </c>
      <c r="F25" s="41">
        <f>'Приложение 3'!V25</f>
        <v>1184261.2</v>
      </c>
      <c r="G25" s="109">
        <f t="shared" si="0"/>
        <v>1289298.9</v>
      </c>
    </row>
    <row r="26" spans="1:7" s="28" customFormat="1" ht="14.25" customHeight="1">
      <c r="A26" s="30">
        <v>18</v>
      </c>
      <c r="B26" s="114" t="s">
        <v>57</v>
      </c>
      <c r="C26" s="41">
        <f>'Приложение 4'!K25</f>
        <v>0</v>
      </c>
      <c r="D26" s="41">
        <f>'Приложение 5'!K25</f>
        <v>0</v>
      </c>
      <c r="E26" s="41">
        <f>'Приложение 2'!K25</f>
        <v>85545.5</v>
      </c>
      <c r="F26" s="41">
        <f>'Приложение 3'!V26</f>
        <v>637479.4</v>
      </c>
      <c r="G26" s="41">
        <f t="shared" si="0"/>
        <v>723024.9</v>
      </c>
    </row>
    <row r="27" spans="1:7" s="28" customFormat="1" ht="14.25" customHeight="1">
      <c r="A27" s="30">
        <v>19</v>
      </c>
      <c r="B27" s="114" t="s">
        <v>42</v>
      </c>
      <c r="C27" s="41">
        <f>'Приложение 4'!K26</f>
        <v>3.5</v>
      </c>
      <c r="D27" s="41">
        <f>'Приложение 5'!K26</f>
        <v>0.7</v>
      </c>
      <c r="E27" s="41">
        <f>'Приложение 2'!K26</f>
        <v>53561.2</v>
      </c>
      <c r="F27" s="41">
        <f>'Приложение 3'!V27</f>
        <v>585677.6</v>
      </c>
      <c r="G27" s="41">
        <f t="shared" si="0"/>
        <v>639243</v>
      </c>
    </row>
    <row r="28" spans="1:7" s="28" customFormat="1" ht="14.25" customHeight="1">
      <c r="A28" s="30">
        <v>20</v>
      </c>
      <c r="B28" s="114" t="s">
        <v>58</v>
      </c>
      <c r="C28" s="41">
        <f>'Приложение 4'!K27</f>
        <v>0</v>
      </c>
      <c r="D28" s="41">
        <f>'Приложение 5'!K27</f>
        <v>0</v>
      </c>
      <c r="E28" s="41">
        <f>'Приложение 2'!K27</f>
        <v>39695.2</v>
      </c>
      <c r="F28" s="41">
        <f>'Приложение 3'!V28</f>
        <v>391415.2</v>
      </c>
      <c r="G28" s="41">
        <f t="shared" si="0"/>
        <v>431110.4</v>
      </c>
    </row>
    <row r="29" spans="1:7" s="28" customFormat="1" ht="14.25" customHeight="1">
      <c r="A29" s="30">
        <v>21</v>
      </c>
      <c r="B29" s="114" t="s">
        <v>32</v>
      </c>
      <c r="C29" s="41">
        <f>'Приложение 4'!K28</f>
        <v>0</v>
      </c>
      <c r="D29" s="41">
        <f>'Приложение 5'!K28</f>
        <v>0</v>
      </c>
      <c r="E29" s="41">
        <f>'Приложение 2'!K28</f>
        <v>566902.7</v>
      </c>
      <c r="F29" s="41">
        <f>'Приложение 3'!V29</f>
        <v>4338194.4</v>
      </c>
      <c r="G29" s="41">
        <f t="shared" si="0"/>
        <v>4905097.100000001</v>
      </c>
    </row>
    <row r="30" spans="1:7" s="28" customFormat="1" ht="14.25" customHeight="1">
      <c r="A30" s="30">
        <v>22</v>
      </c>
      <c r="B30" s="115" t="s">
        <v>159</v>
      </c>
      <c r="C30" s="41">
        <f>'Приложение 4'!K29</f>
        <v>0</v>
      </c>
      <c r="D30" s="41">
        <f>'Приложение 5'!K29</f>
        <v>0</v>
      </c>
      <c r="E30" s="41">
        <f>'Приложение 2'!K29</f>
        <v>51830.1</v>
      </c>
      <c r="F30" s="41">
        <f>'Приложение 3'!V30</f>
        <v>509980.4</v>
      </c>
      <c r="G30" s="41">
        <f t="shared" si="0"/>
        <v>561810.5</v>
      </c>
    </row>
    <row r="31" spans="1:7" s="28" customFormat="1" ht="14.25" customHeight="1">
      <c r="A31" s="30">
        <v>23</v>
      </c>
      <c r="B31" s="114" t="s">
        <v>59</v>
      </c>
      <c r="C31" s="41">
        <f>'Приложение 4'!K30</f>
        <v>7.1</v>
      </c>
      <c r="D31" s="41">
        <f>'Приложение 5'!K30</f>
        <v>2.3</v>
      </c>
      <c r="E31" s="41">
        <f>'Приложение 2'!K30</f>
        <v>132737.8</v>
      </c>
      <c r="F31" s="41">
        <f>'Приложение 3'!V31</f>
        <v>1389554.6</v>
      </c>
      <c r="G31" s="41">
        <f t="shared" si="0"/>
        <v>1522301.8</v>
      </c>
    </row>
    <row r="32" spans="1:7" s="28" customFormat="1" ht="14.25" customHeight="1">
      <c r="A32" s="30">
        <v>24</v>
      </c>
      <c r="B32" s="114" t="s">
        <v>66</v>
      </c>
      <c r="C32" s="41">
        <f>'Приложение 4'!K31</f>
        <v>0</v>
      </c>
      <c r="D32" s="41">
        <f>'Приложение 5'!K31</f>
        <v>1.6</v>
      </c>
      <c r="E32" s="41">
        <f>'Приложение 2'!K31</f>
        <v>80794.5</v>
      </c>
      <c r="F32" s="41">
        <f>'Приложение 3'!V32</f>
        <v>781437.7</v>
      </c>
      <c r="G32" s="41">
        <f t="shared" si="0"/>
        <v>862233.7999999999</v>
      </c>
    </row>
    <row r="33" spans="1:7" s="28" customFormat="1" ht="14.25" customHeight="1">
      <c r="A33" s="30">
        <v>25</v>
      </c>
      <c r="B33" s="114" t="s">
        <v>71</v>
      </c>
      <c r="C33" s="41">
        <f>'Приложение 4'!K32</f>
        <v>0</v>
      </c>
      <c r="D33" s="41">
        <f>'Приложение 5'!K32</f>
        <v>0</v>
      </c>
      <c r="E33" s="41">
        <f>'Приложение 2'!K32</f>
        <v>15882.2</v>
      </c>
      <c r="F33" s="41">
        <f>'Приложение 3'!V33</f>
        <v>176078.1</v>
      </c>
      <c r="G33" s="109">
        <f t="shared" si="0"/>
        <v>191960.30000000002</v>
      </c>
    </row>
    <row r="34" spans="1:7" s="28" customFormat="1" ht="14.25" customHeight="1">
      <c r="A34" s="30">
        <v>26</v>
      </c>
      <c r="B34" s="114" t="s">
        <v>35</v>
      </c>
      <c r="C34" s="41">
        <f>'Приложение 4'!K33</f>
        <v>0</v>
      </c>
      <c r="D34" s="41">
        <f>'Приложение 5'!K33</f>
        <v>0</v>
      </c>
      <c r="E34" s="41">
        <f>'Приложение 2'!K33</f>
        <v>314003.3</v>
      </c>
      <c r="F34" s="41">
        <f>'Приложение 3'!V34</f>
        <v>2963589.8</v>
      </c>
      <c r="G34" s="109">
        <f t="shared" si="0"/>
        <v>3277593.0999999996</v>
      </c>
    </row>
    <row r="35" spans="1:7" s="28" customFormat="1" ht="14.25" customHeight="1">
      <c r="A35" s="30">
        <v>27</v>
      </c>
      <c r="B35" s="114" t="s">
        <v>60</v>
      </c>
      <c r="C35" s="41">
        <f>'Приложение 4'!K34</f>
        <v>0</v>
      </c>
      <c r="D35" s="41">
        <f>'Приложение 5'!K34</f>
        <v>0</v>
      </c>
      <c r="E35" s="41">
        <f>'Приложение 2'!K34</f>
        <v>157224.9</v>
      </c>
      <c r="F35" s="41">
        <f>'Приложение 3'!V35</f>
        <v>1659281.4</v>
      </c>
      <c r="G35" s="41">
        <f t="shared" si="0"/>
        <v>1816506.2999999998</v>
      </c>
    </row>
    <row r="36" spans="1:7" s="28" customFormat="1" ht="14.25" customHeight="1">
      <c r="A36" s="30">
        <v>28</v>
      </c>
      <c r="B36" s="114" t="s">
        <v>47</v>
      </c>
      <c r="C36" s="41">
        <f>'Приложение 4'!K35</f>
        <v>3.5</v>
      </c>
      <c r="D36" s="41">
        <f>'Приложение 5'!K35</f>
        <v>1.5</v>
      </c>
      <c r="E36" s="41">
        <f>'Приложение 2'!K35</f>
        <v>126319.2</v>
      </c>
      <c r="F36" s="41">
        <f>'Приложение 3'!V36</f>
        <v>1347725</v>
      </c>
      <c r="G36" s="41">
        <f t="shared" si="0"/>
        <v>1474049.2</v>
      </c>
    </row>
    <row r="37" spans="1:7" s="28" customFormat="1" ht="14.25" customHeight="1">
      <c r="A37" s="30">
        <v>29</v>
      </c>
      <c r="B37" s="114" t="s">
        <v>68</v>
      </c>
      <c r="C37" s="41">
        <f>'Приложение 4'!K36</f>
        <v>0</v>
      </c>
      <c r="D37" s="41">
        <f>'Приложение 5'!K36</f>
        <v>0</v>
      </c>
      <c r="E37" s="41">
        <f>'Приложение 2'!K36</f>
        <v>90470.9</v>
      </c>
      <c r="F37" s="41">
        <f>'Приложение 3'!V37</f>
        <v>1017691.4</v>
      </c>
      <c r="G37" s="41">
        <f t="shared" si="0"/>
        <v>1108162.3</v>
      </c>
    </row>
    <row r="38" spans="1:7" s="28" customFormat="1" ht="14.25" customHeight="1">
      <c r="A38" s="30">
        <v>30</v>
      </c>
      <c r="B38" s="114" t="s">
        <v>33</v>
      </c>
      <c r="C38" s="41">
        <f>'Приложение 4'!K37</f>
        <v>0</v>
      </c>
      <c r="D38" s="41">
        <f>'Приложение 5'!K37</f>
        <v>0</v>
      </c>
      <c r="E38" s="41">
        <f>'Приложение 2'!K37</f>
        <v>196191.9</v>
      </c>
      <c r="F38" s="41">
        <f>'Приложение 3'!V38</f>
        <v>1679635.4</v>
      </c>
      <c r="G38" s="41">
        <f t="shared" si="0"/>
        <v>1875827.2999999998</v>
      </c>
    </row>
    <row r="39" spans="1:7" s="28" customFormat="1" ht="14.25" customHeight="1">
      <c r="A39" s="30">
        <v>31</v>
      </c>
      <c r="B39" s="114" t="s">
        <v>69</v>
      </c>
      <c r="C39" s="41">
        <f>'Приложение 4'!K38</f>
        <v>7.6</v>
      </c>
      <c r="D39" s="41">
        <f>'Приложение 5'!K38</f>
        <v>1.6</v>
      </c>
      <c r="E39" s="41">
        <f>'Приложение 2'!K38</f>
        <v>68834.1</v>
      </c>
      <c r="F39" s="41">
        <f>'Приложение 3'!V39</f>
        <v>681683.2</v>
      </c>
      <c r="G39" s="41">
        <f t="shared" si="0"/>
        <v>750526.5</v>
      </c>
    </row>
    <row r="40" spans="1:7" s="28" customFormat="1" ht="14.25" customHeight="1">
      <c r="A40" s="30">
        <v>32</v>
      </c>
      <c r="B40" s="114" t="s">
        <v>70</v>
      </c>
      <c r="C40" s="41">
        <f>'Приложение 4'!K39</f>
        <v>0</v>
      </c>
      <c r="D40" s="41">
        <f>'Приложение 5'!K39</f>
        <v>0</v>
      </c>
      <c r="E40" s="41">
        <f>'Приложение 2'!K39</f>
        <v>53983.7</v>
      </c>
      <c r="F40" s="41">
        <f>'Приложение 3'!V40</f>
        <v>522260.4</v>
      </c>
      <c r="G40" s="41">
        <f t="shared" si="0"/>
        <v>576244.1</v>
      </c>
    </row>
    <row r="41" spans="1:7" s="28" customFormat="1" ht="14.25" customHeight="1">
      <c r="A41" s="30">
        <v>33</v>
      </c>
      <c r="B41" s="114" t="s">
        <v>23</v>
      </c>
      <c r="C41" s="41">
        <f>'Приложение 4'!K40</f>
        <v>0</v>
      </c>
      <c r="D41" s="41">
        <f>'Приложение 5'!K40</f>
        <v>0</v>
      </c>
      <c r="E41" s="41">
        <f>'Приложение 2'!K40</f>
        <v>25918.7</v>
      </c>
      <c r="F41" s="41">
        <f>'Приложение 3'!V41</f>
        <v>366581.9</v>
      </c>
      <c r="G41" s="41">
        <f t="shared" si="0"/>
        <v>392500.60000000003</v>
      </c>
    </row>
    <row r="42" spans="1:7" s="28" customFormat="1" ht="14.25" customHeight="1">
      <c r="A42" s="30">
        <v>34</v>
      </c>
      <c r="B42" s="114" t="s">
        <v>36</v>
      </c>
      <c r="C42" s="41">
        <f>'Приложение 4'!K41</f>
        <v>3</v>
      </c>
      <c r="D42" s="41">
        <f>'Приложение 5'!K41</f>
        <v>0.6</v>
      </c>
      <c r="E42" s="41">
        <f>'Приложение 2'!K41</f>
        <v>60691.7</v>
      </c>
      <c r="F42" s="41">
        <f>'Приложение 3'!V42</f>
        <v>602177.2</v>
      </c>
      <c r="G42" s="41">
        <f t="shared" si="0"/>
        <v>662872.5</v>
      </c>
    </row>
    <row r="43" spans="1:7" s="28" customFormat="1" ht="14.25" customHeight="1">
      <c r="A43" s="30">
        <v>35</v>
      </c>
      <c r="B43" s="114" t="s">
        <v>4</v>
      </c>
      <c r="C43" s="41">
        <f>'Приложение 4'!K42</f>
        <v>0</v>
      </c>
      <c r="D43" s="41">
        <f>'Приложение 5'!K42</f>
        <v>0</v>
      </c>
      <c r="E43" s="41">
        <f>'Приложение 2'!K42</f>
        <v>35549.5</v>
      </c>
      <c r="F43" s="41">
        <f>'Приложение 3'!V43</f>
        <v>488612.1</v>
      </c>
      <c r="G43" s="41">
        <f t="shared" si="0"/>
        <v>524161.6</v>
      </c>
    </row>
    <row r="44" spans="1:7" s="28" customFormat="1" ht="14.25" customHeight="1">
      <c r="A44" s="30">
        <v>36</v>
      </c>
      <c r="B44" s="114" t="s">
        <v>5</v>
      </c>
      <c r="C44" s="41">
        <f>'Приложение 4'!K43</f>
        <v>3</v>
      </c>
      <c r="D44" s="41">
        <f>'Приложение 5'!K43</f>
        <v>0.6</v>
      </c>
      <c r="E44" s="41">
        <f>'Приложение 2'!K43</f>
        <v>42281.6</v>
      </c>
      <c r="F44" s="41">
        <f>'Приложение 3'!V44</f>
        <v>456733.5</v>
      </c>
      <c r="G44" s="41">
        <f t="shared" si="0"/>
        <v>499018.7</v>
      </c>
    </row>
    <row r="45" spans="1:7" s="28" customFormat="1" ht="14.25" customHeight="1">
      <c r="A45" s="30">
        <v>37</v>
      </c>
      <c r="B45" s="114" t="s">
        <v>6</v>
      </c>
      <c r="C45" s="41">
        <f>'Приложение 4'!K44</f>
        <v>0</v>
      </c>
      <c r="D45" s="41">
        <f>'Приложение 5'!K44</f>
        <v>0</v>
      </c>
      <c r="E45" s="41">
        <f>'Приложение 2'!K44</f>
        <v>37988.1</v>
      </c>
      <c r="F45" s="41">
        <f>'Приложение 3'!V45</f>
        <v>422536.5</v>
      </c>
      <c r="G45" s="41">
        <f t="shared" si="0"/>
        <v>460524.6</v>
      </c>
    </row>
    <row r="46" spans="1:7" s="28" customFormat="1" ht="14.25" customHeight="1">
      <c r="A46" s="30">
        <v>38</v>
      </c>
      <c r="B46" s="114" t="s">
        <v>37</v>
      </c>
      <c r="C46" s="41">
        <f>'Приложение 4'!K45</f>
        <v>12</v>
      </c>
      <c r="D46" s="41">
        <f>'Приложение 5'!K45</f>
        <v>2.6</v>
      </c>
      <c r="E46" s="41">
        <f>'Приложение 2'!K45</f>
        <v>112590.5</v>
      </c>
      <c r="F46" s="41">
        <f>'Приложение 3'!V46</f>
        <v>1151223.4</v>
      </c>
      <c r="G46" s="41">
        <f t="shared" si="0"/>
        <v>1263828.5</v>
      </c>
    </row>
    <row r="47" spans="1:7" s="28" customFormat="1" ht="14.25" customHeight="1">
      <c r="A47" s="30">
        <v>39</v>
      </c>
      <c r="B47" s="114" t="s">
        <v>24</v>
      </c>
      <c r="C47" s="41">
        <f>'Приложение 4'!K46</f>
        <v>3.6</v>
      </c>
      <c r="D47" s="41">
        <f>'Приложение 5'!K46</f>
        <v>0</v>
      </c>
      <c r="E47" s="41">
        <f>'Приложение 2'!K46</f>
        <v>43442.5</v>
      </c>
      <c r="F47" s="41">
        <f>'Приложение 3'!V47</f>
        <v>457846.4</v>
      </c>
      <c r="G47" s="109">
        <f t="shared" si="0"/>
        <v>501292.5</v>
      </c>
    </row>
    <row r="48" spans="1:7" s="28" customFormat="1" ht="14.25" customHeight="1">
      <c r="A48" s="30">
        <v>40</v>
      </c>
      <c r="B48" s="114" t="s">
        <v>7</v>
      </c>
      <c r="C48" s="41">
        <f>'Приложение 4'!K47</f>
        <v>3</v>
      </c>
      <c r="D48" s="41">
        <f>'Приложение 5'!K47</f>
        <v>0.6</v>
      </c>
      <c r="E48" s="41">
        <f>'Приложение 2'!K47</f>
        <v>70515.1</v>
      </c>
      <c r="F48" s="41">
        <f>'Приложение 3'!V48</f>
        <v>825366.1</v>
      </c>
      <c r="G48" s="41">
        <f t="shared" si="0"/>
        <v>895884.8</v>
      </c>
    </row>
    <row r="49" spans="1:7" s="28" customFormat="1" ht="14.25" customHeight="1">
      <c r="A49" s="30">
        <v>41</v>
      </c>
      <c r="B49" s="114" t="s">
        <v>8</v>
      </c>
      <c r="C49" s="41">
        <f>'Приложение 4'!K48</f>
        <v>3</v>
      </c>
      <c r="D49" s="41">
        <f>'Приложение 5'!K48</f>
        <v>0.6</v>
      </c>
      <c r="E49" s="41">
        <f>'Приложение 2'!K48</f>
        <v>31943</v>
      </c>
      <c r="F49" s="41">
        <f>'Приложение 3'!V49</f>
        <v>333856</v>
      </c>
      <c r="G49" s="41">
        <f t="shared" si="0"/>
        <v>365802.6</v>
      </c>
    </row>
    <row r="50" spans="1:7" s="28" customFormat="1" ht="14.25" customHeight="1">
      <c r="A50" s="30">
        <v>42</v>
      </c>
      <c r="B50" s="114" t="s">
        <v>61</v>
      </c>
      <c r="C50" s="41">
        <f>'Приложение 4'!K49</f>
        <v>0</v>
      </c>
      <c r="D50" s="41">
        <f>'Приложение 5'!K49</f>
        <v>0</v>
      </c>
      <c r="E50" s="41">
        <f>'Приложение 2'!K49</f>
        <v>152596.9</v>
      </c>
      <c r="F50" s="41">
        <f>'Приложение 3'!V50</f>
        <v>1716002.1</v>
      </c>
      <c r="G50" s="41">
        <f t="shared" si="0"/>
        <v>1868599</v>
      </c>
    </row>
    <row r="51" spans="1:7" s="28" customFormat="1" ht="14.25" customHeight="1">
      <c r="A51" s="30">
        <v>43</v>
      </c>
      <c r="B51" s="114" t="s">
        <v>25</v>
      </c>
      <c r="C51" s="41">
        <f>'Приложение 4'!K50</f>
        <v>0</v>
      </c>
      <c r="D51" s="41">
        <f>'Приложение 5'!K50</f>
        <v>0</v>
      </c>
      <c r="E51" s="41">
        <f>'Приложение 2'!K50</f>
        <v>35309.1</v>
      </c>
      <c r="F51" s="41">
        <f>'Приложение 3'!V51</f>
        <v>408393.9</v>
      </c>
      <c r="G51" s="41">
        <f t="shared" si="0"/>
        <v>443703</v>
      </c>
    </row>
    <row r="52" spans="1:7" s="28" customFormat="1" ht="14.25" customHeight="1">
      <c r="A52" s="30">
        <v>44</v>
      </c>
      <c r="B52" s="114" t="s">
        <v>9</v>
      </c>
      <c r="C52" s="41">
        <f>'Приложение 4'!K51</f>
        <v>0</v>
      </c>
      <c r="D52" s="41">
        <f>'Приложение 5'!K51</f>
        <v>0.6</v>
      </c>
      <c r="E52" s="41">
        <f>'Приложение 2'!K51</f>
        <v>34553.4</v>
      </c>
      <c r="F52" s="41">
        <f>'Приложение 3'!V52</f>
        <v>344829.9</v>
      </c>
      <c r="G52" s="41">
        <f t="shared" si="0"/>
        <v>379383.9</v>
      </c>
    </row>
    <row r="53" spans="1:7" s="28" customFormat="1" ht="14.25" customHeight="1">
      <c r="A53" s="30">
        <v>45</v>
      </c>
      <c r="B53" s="114" t="s">
        <v>62</v>
      </c>
      <c r="C53" s="41">
        <f>'Приложение 4'!K52</f>
        <v>0</v>
      </c>
      <c r="D53" s="41">
        <f>'Приложение 5'!K52</f>
        <v>0</v>
      </c>
      <c r="E53" s="41">
        <f>'Приложение 2'!K52</f>
        <v>128864.3</v>
      </c>
      <c r="F53" s="41">
        <f>'Приложение 3'!V53</f>
        <v>1575657</v>
      </c>
      <c r="G53" s="41">
        <f t="shared" si="0"/>
        <v>1704521.3</v>
      </c>
    </row>
    <row r="54" spans="1:7" s="28" customFormat="1" ht="14.25" customHeight="1">
      <c r="A54" s="30">
        <v>46</v>
      </c>
      <c r="B54" s="114" t="s">
        <v>43</v>
      </c>
      <c r="C54" s="41">
        <f>'Приложение 4'!K53</f>
        <v>3.3</v>
      </c>
      <c r="D54" s="41">
        <f>'Приложение 5'!K53</f>
        <v>0.7</v>
      </c>
      <c r="E54" s="41">
        <f>'Приложение 2'!K53</f>
        <v>42731.5</v>
      </c>
      <c r="F54" s="41">
        <f>'Приложение 3'!V54</f>
        <v>480686.9</v>
      </c>
      <c r="G54" s="41">
        <f t="shared" si="0"/>
        <v>523422.4</v>
      </c>
    </row>
    <row r="55" spans="1:7" s="28" customFormat="1" ht="14.25" customHeight="1">
      <c r="A55" s="30">
        <v>47</v>
      </c>
      <c r="B55" s="114" t="s">
        <v>10</v>
      </c>
      <c r="C55" s="41">
        <f>'Приложение 4'!K54</f>
        <v>0</v>
      </c>
      <c r="D55" s="41">
        <f>'Приложение 5'!K54</f>
        <v>0</v>
      </c>
      <c r="E55" s="41">
        <f>'Приложение 2'!K54</f>
        <v>17963.7</v>
      </c>
      <c r="F55" s="41">
        <f>'Приложение 3'!V55</f>
        <v>197840.6</v>
      </c>
      <c r="G55" s="41">
        <f t="shared" si="0"/>
        <v>215804.30000000002</v>
      </c>
    </row>
    <row r="56" spans="1:7" s="28" customFormat="1" ht="14.25" customHeight="1">
      <c r="A56" s="30">
        <v>48</v>
      </c>
      <c r="B56" s="114" t="s">
        <v>51</v>
      </c>
      <c r="C56" s="41">
        <f>'Приложение 4'!K55</f>
        <v>10.4</v>
      </c>
      <c r="D56" s="41">
        <f>'Приложение 5'!K55</f>
        <v>2.2</v>
      </c>
      <c r="E56" s="41">
        <f>'Приложение 2'!K55</f>
        <v>45858.8</v>
      </c>
      <c r="F56" s="41">
        <f>'Приложение 3'!V56</f>
        <v>471163.9</v>
      </c>
      <c r="G56" s="41">
        <f t="shared" si="0"/>
        <v>517035.30000000005</v>
      </c>
    </row>
    <row r="57" spans="1:7" s="28" customFormat="1" ht="14.25" customHeight="1">
      <c r="A57" s="30">
        <v>49</v>
      </c>
      <c r="B57" s="114" t="s">
        <v>11</v>
      </c>
      <c r="C57" s="41">
        <f>'Приложение 4'!K56</f>
        <v>0</v>
      </c>
      <c r="D57" s="41">
        <f>'Приложение 5'!K56</f>
        <v>0</v>
      </c>
      <c r="E57" s="41">
        <f>'Приложение 2'!K56</f>
        <v>42796.8</v>
      </c>
      <c r="F57" s="41">
        <f>'Приложение 3'!V57</f>
        <v>433587.7</v>
      </c>
      <c r="G57" s="41">
        <f t="shared" si="0"/>
        <v>476384.5</v>
      </c>
    </row>
    <row r="58" spans="1:7" s="28" customFormat="1" ht="14.25" customHeight="1">
      <c r="A58" s="30">
        <v>50</v>
      </c>
      <c r="B58" s="114" t="s">
        <v>26</v>
      </c>
      <c r="C58" s="41">
        <f>'Приложение 4'!K57</f>
        <v>0</v>
      </c>
      <c r="D58" s="41">
        <f>'Приложение 5'!K57</f>
        <v>0</v>
      </c>
      <c r="E58" s="41">
        <f>'Приложение 2'!K57</f>
        <v>34038.2</v>
      </c>
      <c r="F58" s="41">
        <f>'Приложение 3'!V58</f>
        <v>441856.8</v>
      </c>
      <c r="G58" s="41">
        <f t="shared" si="0"/>
        <v>475895</v>
      </c>
    </row>
    <row r="59" spans="1:7" s="28" customFormat="1" ht="14.25" customHeight="1">
      <c r="A59" s="30">
        <v>51</v>
      </c>
      <c r="B59" s="114" t="s">
        <v>12</v>
      </c>
      <c r="C59" s="41">
        <f>'Приложение 4'!K58</f>
        <v>0</v>
      </c>
      <c r="D59" s="41">
        <f>'Приложение 5'!K58</f>
        <v>0</v>
      </c>
      <c r="E59" s="41">
        <f>'Приложение 2'!K58</f>
        <v>37335.5</v>
      </c>
      <c r="F59" s="41">
        <f>'Приложение 3'!V59</f>
        <v>421222.7</v>
      </c>
      <c r="G59" s="41">
        <f t="shared" si="0"/>
        <v>458558.2</v>
      </c>
    </row>
    <row r="60" spans="1:7" s="28" customFormat="1" ht="14.25" customHeight="1">
      <c r="A60" s="30">
        <v>52</v>
      </c>
      <c r="B60" s="114" t="s">
        <v>72</v>
      </c>
      <c r="C60" s="41">
        <f>'Приложение 4'!K59</f>
        <v>0</v>
      </c>
      <c r="D60" s="41">
        <f>'Приложение 5'!K59</f>
        <v>1.1</v>
      </c>
      <c r="E60" s="41">
        <f>'Приложение 2'!K59</f>
        <v>5722.3</v>
      </c>
      <c r="F60" s="41">
        <f>'Приложение 3'!V60</f>
        <v>66937.3</v>
      </c>
      <c r="G60" s="41">
        <f t="shared" si="0"/>
        <v>72660.7</v>
      </c>
    </row>
    <row r="61" spans="1:7" s="28" customFormat="1" ht="14.25" customHeight="1">
      <c r="A61" s="30">
        <v>53</v>
      </c>
      <c r="B61" s="114" t="s">
        <v>13</v>
      </c>
      <c r="C61" s="41">
        <f>'Приложение 4'!K60</f>
        <v>3</v>
      </c>
      <c r="D61" s="41">
        <f>'Приложение 5'!K60</f>
        <v>0.6</v>
      </c>
      <c r="E61" s="41">
        <f>'Приложение 2'!K60</f>
        <v>168473.6</v>
      </c>
      <c r="F61" s="41">
        <f>'Приложение 3'!V61</f>
        <v>2118517</v>
      </c>
      <c r="G61" s="41">
        <f t="shared" si="0"/>
        <v>2286994.2</v>
      </c>
    </row>
    <row r="62" spans="1:7" s="28" customFormat="1" ht="14.25" customHeight="1">
      <c r="A62" s="30">
        <v>54</v>
      </c>
      <c r="B62" s="114" t="s">
        <v>27</v>
      </c>
      <c r="C62" s="41">
        <f>'Приложение 4'!K61</f>
        <v>4.2</v>
      </c>
      <c r="D62" s="41">
        <f>'Приложение 5'!K61</f>
        <v>1.8</v>
      </c>
      <c r="E62" s="41">
        <f>'Приложение 2'!K61</f>
        <v>19474.9</v>
      </c>
      <c r="F62" s="41">
        <f>'Приложение 3'!V62</f>
        <v>348060.3</v>
      </c>
      <c r="G62" s="41">
        <f t="shared" si="0"/>
        <v>367541.2</v>
      </c>
    </row>
    <row r="63" spans="1:7" s="28" customFormat="1" ht="14.25" customHeight="1">
      <c r="A63" s="30">
        <v>55</v>
      </c>
      <c r="B63" s="114" t="s">
        <v>44</v>
      </c>
      <c r="C63" s="41">
        <f>'Приложение 4'!K62</f>
        <v>0</v>
      </c>
      <c r="D63" s="41">
        <f>'Приложение 5'!K62</f>
        <v>0</v>
      </c>
      <c r="E63" s="41">
        <f>'Приложение 2'!K62</f>
        <v>71992</v>
      </c>
      <c r="F63" s="41">
        <f>'Приложение 3'!V63</f>
        <v>818990.4</v>
      </c>
      <c r="G63" s="41">
        <f t="shared" si="0"/>
        <v>890982.4</v>
      </c>
    </row>
    <row r="64" spans="1:7" s="28" customFormat="1" ht="14.25" customHeight="1">
      <c r="A64" s="30">
        <v>56</v>
      </c>
      <c r="B64" s="114" t="s">
        <v>28</v>
      </c>
      <c r="C64" s="41">
        <f>'Приложение 4'!K63</f>
        <v>0</v>
      </c>
      <c r="D64" s="41">
        <f>'Приложение 5'!K63</f>
        <v>0</v>
      </c>
      <c r="E64" s="41">
        <f>'Приложение 2'!K63</f>
        <v>19165.8</v>
      </c>
      <c r="F64" s="41">
        <f>'Приложение 3'!V64</f>
        <v>189957.9</v>
      </c>
      <c r="G64" s="41">
        <f t="shared" si="0"/>
        <v>209123.69999999998</v>
      </c>
    </row>
    <row r="65" spans="1:7" s="28" customFormat="1" ht="14.25" customHeight="1">
      <c r="A65" s="30">
        <v>57</v>
      </c>
      <c r="B65" s="114" t="s">
        <v>63</v>
      </c>
      <c r="C65" s="41">
        <f>'Приложение 4'!K64</f>
        <v>0</v>
      </c>
      <c r="D65" s="41">
        <f>'Приложение 5'!K64</f>
        <v>0</v>
      </c>
      <c r="E65" s="41">
        <f>'Приложение 2'!K64</f>
        <v>142651.3</v>
      </c>
      <c r="F65" s="41">
        <f>'Приложение 3'!V65</f>
        <v>1430201.7</v>
      </c>
      <c r="G65" s="41">
        <f t="shared" si="0"/>
        <v>1572853</v>
      </c>
    </row>
    <row r="66" spans="1:7" s="28" customFormat="1" ht="14.25" customHeight="1">
      <c r="A66" s="30">
        <v>58</v>
      </c>
      <c r="B66" s="114" t="s">
        <v>64</v>
      </c>
      <c r="C66" s="41">
        <f>'Приложение 4'!K65</f>
        <v>0</v>
      </c>
      <c r="D66" s="41">
        <f>'Приложение 5'!K65</f>
        <v>0</v>
      </c>
      <c r="E66" s="41">
        <f>'Приложение 2'!K65</f>
        <v>119485.8</v>
      </c>
      <c r="F66" s="41">
        <f>'Приложение 3'!V66</f>
        <v>1184108.6</v>
      </c>
      <c r="G66" s="41">
        <f t="shared" si="0"/>
        <v>1303594.4000000001</v>
      </c>
    </row>
    <row r="67" spans="1:7" s="28" customFormat="1" ht="14.25" customHeight="1">
      <c r="A67" s="30">
        <v>59</v>
      </c>
      <c r="B67" s="114" t="s">
        <v>45</v>
      </c>
      <c r="C67" s="41">
        <f>'Приложение 4'!K66</f>
        <v>6.9</v>
      </c>
      <c r="D67" s="41">
        <f>'Приложение 5'!K66</f>
        <v>1.5</v>
      </c>
      <c r="E67" s="41">
        <f>'Приложение 2'!K66</f>
        <v>107004</v>
      </c>
      <c r="F67" s="41">
        <f>'Приложение 3'!V67</f>
        <v>1271604.7</v>
      </c>
      <c r="G67" s="109">
        <f t="shared" si="0"/>
        <v>1378617.0999999999</v>
      </c>
    </row>
    <row r="68" spans="1:7" s="28" customFormat="1" ht="14.25" customHeight="1">
      <c r="A68" s="30">
        <v>60</v>
      </c>
      <c r="B68" s="114" t="s">
        <v>14</v>
      </c>
      <c r="C68" s="41">
        <f>'Приложение 4'!K67</f>
        <v>0</v>
      </c>
      <c r="D68" s="41">
        <f>'Приложение 5'!K67</f>
        <v>0</v>
      </c>
      <c r="E68" s="41">
        <f>'Приложение 2'!K67</f>
        <v>26207</v>
      </c>
      <c r="F68" s="41">
        <f>'Приложение 3'!V68</f>
        <v>270098.8</v>
      </c>
      <c r="G68" s="41">
        <f t="shared" si="0"/>
        <v>296305.8</v>
      </c>
    </row>
    <row r="69" spans="1:7" s="28" customFormat="1" ht="14.25" customHeight="1">
      <c r="A69" s="30">
        <v>61</v>
      </c>
      <c r="B69" s="114" t="s">
        <v>46</v>
      </c>
      <c r="C69" s="41">
        <f>'Приложение 4'!K68</f>
        <v>3</v>
      </c>
      <c r="D69" s="41">
        <f>'Приложение 5'!K68</f>
        <v>0.6</v>
      </c>
      <c r="E69" s="41">
        <f>'Приложение 2'!K68</f>
        <v>47365</v>
      </c>
      <c r="F69" s="41">
        <f>'Приложение 3'!V69</f>
        <v>495374.2</v>
      </c>
      <c r="G69" s="41">
        <f t="shared" si="0"/>
        <v>542742.8</v>
      </c>
    </row>
    <row r="70" spans="1:7" s="28" customFormat="1" ht="14.25" customHeight="1">
      <c r="A70" s="30">
        <v>62</v>
      </c>
      <c r="B70" s="114" t="s">
        <v>29</v>
      </c>
      <c r="C70" s="41">
        <f>'Приложение 4'!K69</f>
        <v>3</v>
      </c>
      <c r="D70" s="41">
        <f>'Приложение 5'!K69</f>
        <v>1.3</v>
      </c>
      <c r="E70" s="41">
        <f>'Приложение 2'!K69</f>
        <v>19784.1</v>
      </c>
      <c r="F70" s="41">
        <f>'Приложение 3'!V70</f>
        <v>229294.1</v>
      </c>
      <c r="G70" s="41">
        <f aca="true" t="shared" si="1" ref="G70:G94">C70+D70+E70+F70</f>
        <v>249082.5</v>
      </c>
    </row>
    <row r="71" spans="1:7" s="28" customFormat="1" ht="14.25" customHeight="1">
      <c r="A71" s="30">
        <v>63</v>
      </c>
      <c r="B71" s="114" t="s">
        <v>38</v>
      </c>
      <c r="C71" s="41">
        <f>'Приложение 4'!K70</f>
        <v>0</v>
      </c>
      <c r="D71" s="41">
        <f>'Приложение 5'!K70</f>
        <v>0</v>
      </c>
      <c r="E71" s="41">
        <f>'Приложение 2'!K70</f>
        <v>185501.7</v>
      </c>
      <c r="F71" s="41">
        <f>'Приложение 3'!V71</f>
        <v>1836877.7</v>
      </c>
      <c r="G71" s="41">
        <f t="shared" si="1"/>
        <v>2022379.4</v>
      </c>
    </row>
    <row r="72" spans="1:7" s="28" customFormat="1" ht="14.25" customHeight="1">
      <c r="A72" s="30">
        <v>64</v>
      </c>
      <c r="B72" s="114" t="s">
        <v>15</v>
      </c>
      <c r="C72" s="41">
        <f>'Приложение 4'!K71</f>
        <v>3</v>
      </c>
      <c r="D72" s="41">
        <f>'Приложение 5'!K71</f>
        <v>1.3</v>
      </c>
      <c r="E72" s="41">
        <f>'Приложение 2'!K71</f>
        <v>34244.3</v>
      </c>
      <c r="F72" s="41">
        <f>'Приложение 3'!V72</f>
        <v>362875.2</v>
      </c>
      <c r="G72" s="41">
        <f t="shared" si="1"/>
        <v>397123.80000000005</v>
      </c>
    </row>
    <row r="73" spans="1:7" s="28" customFormat="1" ht="14.25" customHeight="1">
      <c r="A73" s="30">
        <v>65</v>
      </c>
      <c r="B73" s="114" t="s">
        <v>48</v>
      </c>
      <c r="C73" s="41">
        <f>'Приложение 4'!K72</f>
        <v>3</v>
      </c>
      <c r="D73" s="41">
        <f>'Приложение 5'!K72</f>
        <v>0.6</v>
      </c>
      <c r="E73" s="41">
        <f>'Приложение 2'!K72</f>
        <v>95829</v>
      </c>
      <c r="F73" s="41">
        <f>'Приложение 3'!V73</f>
        <v>1100835.9</v>
      </c>
      <c r="G73" s="41">
        <f t="shared" si="1"/>
        <v>1196668.5</v>
      </c>
    </row>
    <row r="74" spans="1:7" s="28" customFormat="1" ht="14.25" customHeight="1">
      <c r="A74" s="30">
        <v>66</v>
      </c>
      <c r="B74" s="114" t="s">
        <v>49</v>
      </c>
      <c r="C74" s="41">
        <f>'Приложение 4'!K73</f>
        <v>0</v>
      </c>
      <c r="D74" s="41">
        <f>'Приложение 5'!K73</f>
        <v>0</v>
      </c>
      <c r="E74" s="41">
        <f>'Приложение 2'!K73</f>
        <v>100801.8</v>
      </c>
      <c r="F74" s="41">
        <f>'Приложение 3'!V74</f>
        <v>1025098.2</v>
      </c>
      <c r="G74" s="41">
        <f t="shared" si="1"/>
        <v>1125900</v>
      </c>
    </row>
    <row r="75" spans="1:7" s="28" customFormat="1" ht="14.25" customHeight="1">
      <c r="A75" s="30">
        <v>67</v>
      </c>
      <c r="B75" s="114" t="s">
        <v>73</v>
      </c>
      <c r="C75" s="41">
        <f>'Приложение 4'!K74</f>
        <v>0</v>
      </c>
      <c r="D75" s="41">
        <f>'Приложение 5'!K74</f>
        <v>0</v>
      </c>
      <c r="E75" s="41">
        <f>'Приложение 2'!K74</f>
        <v>28684.1</v>
      </c>
      <c r="F75" s="41">
        <f>'Приложение 3'!V75</f>
        <v>324970.9</v>
      </c>
      <c r="G75" s="41">
        <f t="shared" si="1"/>
        <v>353655</v>
      </c>
    </row>
    <row r="76" spans="1:7" s="28" customFormat="1" ht="14.25" customHeight="1">
      <c r="A76" s="30">
        <v>68</v>
      </c>
      <c r="B76" s="114" t="s">
        <v>52</v>
      </c>
      <c r="C76" s="41">
        <f>'Приложение 4'!K75</f>
        <v>20.8</v>
      </c>
      <c r="D76" s="41">
        <f>'Приложение 5'!K75</f>
        <v>0</v>
      </c>
      <c r="E76" s="41">
        <f>'Приложение 2'!K75</f>
        <v>88197.3</v>
      </c>
      <c r="F76" s="41">
        <f>'Приложение 3'!V76</f>
        <v>1878050.9</v>
      </c>
      <c r="G76" s="41">
        <f t="shared" si="1"/>
        <v>1966269</v>
      </c>
    </row>
    <row r="77" spans="1:7" s="28" customFormat="1" ht="14.25" customHeight="1">
      <c r="A77" s="30">
        <v>69</v>
      </c>
      <c r="B77" s="114" t="s">
        <v>16</v>
      </c>
      <c r="C77" s="41">
        <f>'Приложение 4'!K76</f>
        <v>6</v>
      </c>
      <c r="D77" s="41">
        <f>'Приложение 5'!K76</f>
        <v>0.6</v>
      </c>
      <c r="E77" s="41">
        <f>'Приложение 2'!K76</f>
        <v>29813.5</v>
      </c>
      <c r="F77" s="41">
        <f>'Приложение 3'!V77</f>
        <v>296722.2</v>
      </c>
      <c r="G77" s="41">
        <f t="shared" si="1"/>
        <v>326542.3</v>
      </c>
    </row>
    <row r="78" spans="1:7" s="28" customFormat="1" ht="14.25" customHeight="1">
      <c r="A78" s="30">
        <v>70</v>
      </c>
      <c r="B78" s="114" t="s">
        <v>17</v>
      </c>
      <c r="C78" s="41">
        <f>'Приложение 4'!K77</f>
        <v>0</v>
      </c>
      <c r="D78" s="41">
        <f>'Приложение 5'!K77</f>
        <v>0</v>
      </c>
      <c r="E78" s="41">
        <f>'Приложение 2'!K77</f>
        <v>35652.5</v>
      </c>
      <c r="F78" s="41">
        <f>'Приложение 3'!V78</f>
        <v>380688.5</v>
      </c>
      <c r="G78" s="41">
        <f t="shared" si="1"/>
        <v>416341</v>
      </c>
    </row>
    <row r="79" spans="1:7" s="28" customFormat="1" ht="14.25" customHeight="1">
      <c r="A79" s="30">
        <v>71</v>
      </c>
      <c r="B79" s="114" t="s">
        <v>18</v>
      </c>
      <c r="C79" s="41">
        <f>'Приложение 4'!K78</f>
        <v>0</v>
      </c>
      <c r="D79" s="41">
        <f>'Приложение 5'!K78</f>
        <v>0</v>
      </c>
      <c r="E79" s="41">
        <f>'Приложение 2'!K78</f>
        <v>38022.5</v>
      </c>
      <c r="F79" s="41">
        <f>'Приложение 3'!V79</f>
        <v>405920.9</v>
      </c>
      <c r="G79" s="41">
        <f t="shared" si="1"/>
        <v>443943.4</v>
      </c>
    </row>
    <row r="80" spans="1:7" s="28" customFormat="1" ht="14.25" customHeight="1">
      <c r="A80" s="30">
        <v>72</v>
      </c>
      <c r="B80" s="114" t="s">
        <v>65</v>
      </c>
      <c r="C80" s="41">
        <f>'Приложение 4'!K79</f>
        <v>4.2</v>
      </c>
      <c r="D80" s="41">
        <f>'Приложение 5'!K79</f>
        <v>0</v>
      </c>
      <c r="E80" s="41">
        <f>'Приложение 2'!K79</f>
        <v>53808.5</v>
      </c>
      <c r="F80" s="41">
        <f>'Приложение 3'!V80</f>
        <v>594364</v>
      </c>
      <c r="G80" s="41">
        <f t="shared" si="1"/>
        <v>648176.7</v>
      </c>
    </row>
    <row r="81" spans="1:7" s="28" customFormat="1" ht="14.25" customHeight="1">
      <c r="A81" s="30">
        <v>73</v>
      </c>
      <c r="B81" s="114" t="s">
        <v>19</v>
      </c>
      <c r="C81" s="41">
        <f>'Приложение 4'!K80</f>
        <v>0</v>
      </c>
      <c r="D81" s="41">
        <f>'Приложение 5'!K80</f>
        <v>0</v>
      </c>
      <c r="E81" s="41">
        <f>'Приложение 2'!K80</f>
        <v>34587.8</v>
      </c>
      <c r="F81" s="41">
        <f>'Приложение 3'!V81</f>
        <v>426980.1</v>
      </c>
      <c r="G81" s="41">
        <f t="shared" si="1"/>
        <v>461567.89999999997</v>
      </c>
    </row>
    <row r="82" spans="1:7" s="28" customFormat="1" ht="14.25" customHeight="1">
      <c r="A82" s="30">
        <v>74</v>
      </c>
      <c r="B82" s="114" t="s">
        <v>53</v>
      </c>
      <c r="C82" s="41">
        <f>'Приложение 4'!K81</f>
        <v>3.5</v>
      </c>
      <c r="D82" s="41">
        <f>'Приложение 5'!K81</f>
        <v>0</v>
      </c>
      <c r="E82" s="41">
        <f>'Приложение 2'!K81</f>
        <v>81677.9</v>
      </c>
      <c r="F82" s="41">
        <f>'Приложение 3'!V82</f>
        <v>928648.1</v>
      </c>
      <c r="G82" s="41">
        <f t="shared" si="1"/>
        <v>1010329.5</v>
      </c>
    </row>
    <row r="83" spans="1:7" s="28" customFormat="1" ht="14.25" customHeight="1">
      <c r="A83" s="30">
        <v>75</v>
      </c>
      <c r="B83" s="114" t="s">
        <v>50</v>
      </c>
      <c r="C83" s="41">
        <f>'Приложение 4'!K82</f>
        <v>0</v>
      </c>
      <c r="D83" s="41">
        <f>'Приложение 5'!K82</f>
        <v>0</v>
      </c>
      <c r="E83" s="41">
        <f>'Приложение 2'!K82</f>
        <v>41457.2</v>
      </c>
      <c r="F83" s="41">
        <f>'Приложение 3'!V83</f>
        <v>467127.8</v>
      </c>
      <c r="G83" s="41">
        <f t="shared" si="1"/>
        <v>508585</v>
      </c>
    </row>
    <row r="84" spans="1:7" s="28" customFormat="1" ht="14.25" customHeight="1">
      <c r="A84" s="30">
        <v>76</v>
      </c>
      <c r="B84" s="114" t="s">
        <v>54</v>
      </c>
      <c r="C84" s="41">
        <f>'Приложение 4'!K83</f>
        <v>0</v>
      </c>
      <c r="D84" s="41">
        <f>'Приложение 5'!K83</f>
        <v>0</v>
      </c>
      <c r="E84" s="41">
        <f>'Приложение 2'!K83</f>
        <v>153889.8</v>
      </c>
      <c r="F84" s="41">
        <f>'Приложение 3'!V84</f>
        <v>1704152.9</v>
      </c>
      <c r="G84" s="41">
        <f t="shared" si="1"/>
        <v>1858042.7</v>
      </c>
    </row>
    <row r="85" spans="1:7" s="28" customFormat="1" ht="14.25" customHeight="1">
      <c r="A85" s="30">
        <v>77</v>
      </c>
      <c r="B85" s="114" t="s">
        <v>20</v>
      </c>
      <c r="C85" s="41">
        <f>'Приложение 4'!K84</f>
        <v>18</v>
      </c>
      <c r="D85" s="41">
        <f>'Приложение 5'!K84</f>
        <v>3.2</v>
      </c>
      <c r="E85" s="41">
        <f>'Приложение 2'!K84</f>
        <v>35996</v>
      </c>
      <c r="F85" s="41">
        <f>'Приложение 3'!V85</f>
        <v>365734.6</v>
      </c>
      <c r="G85" s="41">
        <f t="shared" si="1"/>
        <v>401751.8</v>
      </c>
    </row>
    <row r="86" spans="1:7" s="28" customFormat="1" ht="14.25" customHeight="1">
      <c r="A86" s="30">
        <v>78</v>
      </c>
      <c r="B86" s="114" t="s">
        <v>160</v>
      </c>
      <c r="C86" s="41">
        <f>'Приложение 4'!K85</f>
        <v>15</v>
      </c>
      <c r="D86" s="41">
        <f>'Приложение 5'!K85</f>
        <v>2.6</v>
      </c>
      <c r="E86" s="41">
        <f>'Приложение 2'!K85</f>
        <v>198046.7</v>
      </c>
      <c r="F86" s="41">
        <f>'Приложение 3'!V86</f>
        <v>2799135</v>
      </c>
      <c r="G86" s="41">
        <f t="shared" si="1"/>
        <v>2997199.3</v>
      </c>
    </row>
    <row r="87" spans="1:7" s="28" customFormat="1" ht="14.25" customHeight="1">
      <c r="A87" s="30">
        <v>79</v>
      </c>
      <c r="B87" s="114" t="s">
        <v>161</v>
      </c>
      <c r="C87" s="41">
        <f>'Приложение 4'!K86</f>
        <v>0</v>
      </c>
      <c r="D87" s="41">
        <f>'Приложение 5'!K86</f>
        <v>0</v>
      </c>
      <c r="E87" s="41">
        <f>'Приложение 2'!K86</f>
        <v>93184.3</v>
      </c>
      <c r="F87" s="41">
        <f>'Приложение 3'!V87</f>
        <v>1312741.8</v>
      </c>
      <c r="G87" s="109">
        <f t="shared" si="1"/>
        <v>1405926.1</v>
      </c>
    </row>
    <row r="88" spans="1:7" s="28" customFormat="1" ht="14.25" customHeight="1">
      <c r="A88" s="30">
        <v>80</v>
      </c>
      <c r="B88" s="114" t="s">
        <v>86</v>
      </c>
      <c r="C88" s="41">
        <f>'Приложение 4'!K87</f>
        <v>3</v>
      </c>
      <c r="D88" s="41">
        <f>'Приложение 5'!K87</f>
        <v>0.6</v>
      </c>
      <c r="E88" s="41">
        <f>'Приложение 2'!K87</f>
        <v>17620.2</v>
      </c>
      <c r="F88" s="41">
        <f>'Приложение 3'!V88</f>
        <v>207809.9</v>
      </c>
      <c r="G88" s="41">
        <f t="shared" si="1"/>
        <v>225433.69999999998</v>
      </c>
    </row>
    <row r="89" spans="1:7" s="28" customFormat="1" ht="14.25" customHeight="1">
      <c r="A89" s="30">
        <v>81</v>
      </c>
      <c r="B89" s="114" t="s">
        <v>74</v>
      </c>
      <c r="C89" s="41">
        <f>'Приложение 4'!K88</f>
        <v>0</v>
      </c>
      <c r="D89" s="41">
        <f>'Приложение 5'!K88</f>
        <v>0</v>
      </c>
      <c r="E89" s="41">
        <f>'Приложение 2'!K88</f>
        <v>12170.3</v>
      </c>
      <c r="F89" s="41">
        <f>'Приложение 3'!V89</f>
        <v>110710.3</v>
      </c>
      <c r="G89" s="109">
        <f t="shared" si="1"/>
        <v>122880.6</v>
      </c>
    </row>
    <row r="90" spans="1:7" s="28" customFormat="1" ht="14.25" customHeight="1">
      <c r="A90" s="30">
        <v>82</v>
      </c>
      <c r="B90" s="114" t="s">
        <v>87</v>
      </c>
      <c r="C90" s="41">
        <f>'Приложение 4'!K89</f>
        <v>0</v>
      </c>
      <c r="D90" s="41">
        <f>'Приложение 5'!K89</f>
        <v>0</v>
      </c>
      <c r="E90" s="41">
        <f>'Приложение 2'!K89</f>
        <v>3067.9</v>
      </c>
      <c r="F90" s="41">
        <f>'Приложение 3'!V90</f>
        <v>25561.2</v>
      </c>
      <c r="G90" s="109">
        <f t="shared" si="1"/>
        <v>28629.100000000002</v>
      </c>
    </row>
    <row r="91" spans="1:7" s="28" customFormat="1" ht="14.25" customHeight="1">
      <c r="A91" s="30">
        <v>83</v>
      </c>
      <c r="B91" s="114" t="s">
        <v>162</v>
      </c>
      <c r="C91" s="41">
        <f>'Приложение 4'!K90</f>
        <v>0</v>
      </c>
      <c r="D91" s="41">
        <f>'Приложение 5'!K90</f>
        <v>0</v>
      </c>
      <c r="E91" s="41">
        <f>'Приложение 2'!K90</f>
        <v>70995.9</v>
      </c>
      <c r="F91" s="41">
        <f>'Приложение 3'!V91</f>
        <v>1052515.7</v>
      </c>
      <c r="G91" s="41">
        <f t="shared" si="1"/>
        <v>1123511.5999999999</v>
      </c>
    </row>
    <row r="92" spans="1:7" s="28" customFormat="1" ht="14.25" customHeight="1">
      <c r="A92" s="30">
        <v>84</v>
      </c>
      <c r="B92" s="114" t="s">
        <v>75</v>
      </c>
      <c r="C92" s="41">
        <f>'Приложение 4'!K91</f>
        <v>0</v>
      </c>
      <c r="D92" s="41">
        <f>'Приложение 5'!K91</f>
        <v>0</v>
      </c>
      <c r="E92" s="41">
        <f>'Приложение 2'!K91</f>
        <v>5564.3</v>
      </c>
      <c r="F92" s="41">
        <f>'Приложение 3'!V92</f>
        <v>41809.3</v>
      </c>
      <c r="G92" s="41">
        <f t="shared" si="1"/>
        <v>47373.600000000006</v>
      </c>
    </row>
    <row r="93" spans="1:7" s="28" customFormat="1" ht="14.25" customHeight="1">
      <c r="A93" s="30">
        <v>85</v>
      </c>
      <c r="B93" s="114" t="s">
        <v>163</v>
      </c>
      <c r="C93" s="41">
        <f>'Приложение 4'!K92</f>
        <v>4.5</v>
      </c>
      <c r="D93" s="41">
        <f>'Приложение 5'!K92</f>
        <v>1</v>
      </c>
      <c r="E93" s="41">
        <f>'Приложение 2'!K92</f>
        <v>26636.4</v>
      </c>
      <c r="F93" s="41">
        <f>'Приложение 3'!V93</f>
        <v>367879.1</v>
      </c>
      <c r="G93" s="41">
        <f t="shared" si="1"/>
        <v>394521</v>
      </c>
    </row>
    <row r="94" spans="1:7" s="28" customFormat="1" ht="14.25" customHeight="1">
      <c r="A94" s="30">
        <v>86</v>
      </c>
      <c r="B94" s="114" t="s">
        <v>164</v>
      </c>
      <c r="C94" s="41">
        <f>'Приложение 4'!K93</f>
        <v>0</v>
      </c>
      <c r="D94" s="41">
        <f>'Приложение 5'!K93</f>
        <v>0</v>
      </c>
      <c r="E94" s="41">
        <f>'Приложение 2'!K93</f>
        <v>384.7</v>
      </c>
      <c r="F94" s="41">
        <f>'Приложение 3'!V94</f>
        <v>7519.5</v>
      </c>
      <c r="G94" s="41">
        <f t="shared" si="1"/>
        <v>7904.2</v>
      </c>
    </row>
    <row r="95" spans="1:7" ht="12.75">
      <c r="A95" s="31"/>
      <c r="B95" s="32" t="s">
        <v>88</v>
      </c>
      <c r="C95" s="33"/>
      <c r="D95" s="33"/>
      <c r="E95" s="33"/>
      <c r="F95" s="33"/>
      <c r="G95" s="34">
        <v>3956740.799999997</v>
      </c>
    </row>
    <row r="97" spans="6:7" ht="12.75">
      <c r="F97" s="108"/>
      <c r="G97" s="108"/>
    </row>
    <row r="98" ht="12.75">
      <c r="G98" s="108"/>
    </row>
    <row r="99" ht="12.75">
      <c r="G99" s="108"/>
    </row>
    <row r="100" ht="12.75">
      <c r="G100" s="110"/>
    </row>
    <row r="101" ht="12.75">
      <c r="G101" s="35"/>
    </row>
  </sheetData>
  <sheetProtection/>
  <mergeCells count="5">
    <mergeCell ref="A3:G3"/>
    <mergeCell ref="B1:G1"/>
    <mergeCell ref="C4:F4"/>
    <mergeCell ref="A4:A5"/>
    <mergeCell ref="B4:B5"/>
  </mergeCells>
  <printOptions/>
  <pageMargins left="0.98" right="0.59" top="0.79" bottom="0.79" header="0.51" footer="0.51"/>
  <pageSetup fitToHeight="0" fitToWidth="1" horizontalDpi="600" verticalDpi="600" orientation="landscape" paperSize="9" scale="64" r:id="rId1"/>
  <rowBreaks count="1" manualBreakCount="1"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  <col min="12" max="12" width="11.37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76</v>
      </c>
    </row>
    <row r="2" spans="1:11" ht="69.75" customHeight="1">
      <c r="A2" s="165" t="s">
        <v>191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customHeight="1">
      <c r="A3" s="166" t="s">
        <v>77</v>
      </c>
      <c r="B3" s="166" t="s">
        <v>2</v>
      </c>
      <c r="C3" s="166" t="s">
        <v>121</v>
      </c>
      <c r="D3" s="166" t="s">
        <v>122</v>
      </c>
      <c r="E3" s="169" t="s">
        <v>78</v>
      </c>
      <c r="F3" s="170"/>
      <c r="G3" s="170"/>
      <c r="H3" s="170"/>
      <c r="I3" s="171"/>
      <c r="J3" s="166" t="s">
        <v>204</v>
      </c>
      <c r="K3" s="166" t="s">
        <v>123</v>
      </c>
    </row>
    <row r="4" spans="1:11" ht="134.25" customHeight="1">
      <c r="A4" s="167"/>
      <c r="B4" s="167"/>
      <c r="C4" s="168"/>
      <c r="D4" s="168"/>
      <c r="E4" s="3" t="s">
        <v>200</v>
      </c>
      <c r="F4" s="3" t="s">
        <v>201</v>
      </c>
      <c r="G4" s="3" t="s">
        <v>124</v>
      </c>
      <c r="H4" s="3" t="s">
        <v>202</v>
      </c>
      <c r="I4" s="3" t="s">
        <v>203</v>
      </c>
      <c r="J4" s="168"/>
      <c r="K4" s="168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4"/>
      <c r="B6" s="15" t="s">
        <v>3</v>
      </c>
      <c r="C6" s="8">
        <f>SUM(C8:C93)</f>
        <v>375056</v>
      </c>
      <c r="D6" s="8"/>
      <c r="E6" s="8"/>
      <c r="F6" s="8"/>
      <c r="G6" s="8"/>
      <c r="H6" s="8"/>
      <c r="I6" s="8"/>
      <c r="J6" s="118">
        <f>SUM(J8:J93)</f>
        <v>102761537.12181936</v>
      </c>
      <c r="K6" s="118">
        <f>SUM(K8:K93)</f>
        <v>6953530.600000001</v>
      </c>
    </row>
    <row r="7" spans="1:11" ht="12" customHeight="1">
      <c r="A7" s="14"/>
      <c r="B7" s="15"/>
      <c r="C7" s="10"/>
      <c r="D7" s="10"/>
      <c r="E7" s="16"/>
      <c r="F7" s="16"/>
      <c r="G7" s="9"/>
      <c r="H7" s="9"/>
      <c r="I7" s="9"/>
      <c r="J7" s="9"/>
      <c r="K7" s="18"/>
    </row>
    <row r="8" spans="1:11" ht="14.25" customHeight="1">
      <c r="A8" s="14">
        <v>1</v>
      </c>
      <c r="B8" s="116" t="s">
        <v>154</v>
      </c>
      <c r="C8" s="11">
        <v>1728</v>
      </c>
      <c r="D8" s="11">
        <f>C8/12</f>
        <v>144</v>
      </c>
      <c r="E8" s="16">
        <v>16350.33</v>
      </c>
      <c r="F8" s="16">
        <f>E8*1.038</f>
        <v>16971.64254</v>
      </c>
      <c r="G8" s="27">
        <v>1</v>
      </c>
      <c r="H8" s="12">
        <f>E8*G8</f>
        <v>16350.33</v>
      </c>
      <c r="I8" s="16">
        <f>F8*G8</f>
        <v>16971.64254</v>
      </c>
      <c r="J8" s="16">
        <f>(D8*H8+D8*I8*11)*1.5/100</f>
        <v>438562.9395504</v>
      </c>
      <c r="K8" s="19">
        <f>ROUND(((D8*H8+D8*I8*11+J8)/1000),1)</f>
        <v>29676.1</v>
      </c>
    </row>
    <row r="9" spans="1:11" ht="14.25" customHeight="1">
      <c r="A9" s="14">
        <v>2</v>
      </c>
      <c r="B9" s="116" t="s">
        <v>55</v>
      </c>
      <c r="C9" s="11">
        <v>1212</v>
      </c>
      <c r="D9" s="11">
        <f aca="true" t="shared" si="0" ref="D9:D67">C9/12</f>
        <v>101</v>
      </c>
      <c r="E9" s="16">
        <v>16350.33</v>
      </c>
      <c r="F9" s="16">
        <f aca="true" t="shared" si="1" ref="F9:F67">E9*1.038</f>
        <v>16971.64254</v>
      </c>
      <c r="G9" s="27">
        <v>1.4</v>
      </c>
      <c r="H9" s="12">
        <f aca="true" t="shared" si="2" ref="H9:H67">E9*G9</f>
        <v>22890.462</v>
      </c>
      <c r="I9" s="16">
        <f aca="true" t="shared" si="3" ref="I9:I67">F9*G9</f>
        <v>23760.299555999998</v>
      </c>
      <c r="J9" s="16">
        <f aca="true" t="shared" si="4" ref="J9:J67">(D9*H9+D9*I9*11)*1.5/100</f>
        <v>430644.4420307399</v>
      </c>
      <c r="K9" s="19">
        <f aca="true" t="shared" si="5" ref="K9:K67">ROUND(((D9*H9+D9*I9*11+J9)/1000),1)</f>
        <v>29140.3</v>
      </c>
    </row>
    <row r="10" spans="1:11" ht="14.25" customHeight="1">
      <c r="A10" s="14">
        <v>3</v>
      </c>
      <c r="B10" s="116" t="s">
        <v>39</v>
      </c>
      <c r="C10" s="11">
        <v>9728</v>
      </c>
      <c r="D10" s="11">
        <f t="shared" si="0"/>
        <v>810.6666666666666</v>
      </c>
      <c r="E10" s="16">
        <v>16350.33</v>
      </c>
      <c r="F10" s="16">
        <f t="shared" si="1"/>
        <v>16971.64254</v>
      </c>
      <c r="G10" s="27">
        <v>1.15</v>
      </c>
      <c r="H10" s="12">
        <f t="shared" si="2"/>
        <v>18802.8795</v>
      </c>
      <c r="I10" s="16">
        <f t="shared" si="3"/>
        <v>19517.388920999998</v>
      </c>
      <c r="J10" s="16">
        <f t="shared" si="4"/>
        <v>2839288.95679296</v>
      </c>
      <c r="K10" s="19">
        <f t="shared" si="5"/>
        <v>192125.2</v>
      </c>
    </row>
    <row r="11" spans="1:11" ht="14.25" customHeight="1">
      <c r="A11" s="14">
        <v>4</v>
      </c>
      <c r="B11" s="116" t="s">
        <v>56</v>
      </c>
      <c r="C11" s="11">
        <v>4386</v>
      </c>
      <c r="D11" s="11">
        <f t="shared" si="0"/>
        <v>365.5</v>
      </c>
      <c r="E11" s="16">
        <v>16350.33</v>
      </c>
      <c r="F11" s="16">
        <f t="shared" si="1"/>
        <v>16971.64254</v>
      </c>
      <c r="G11" s="27">
        <v>1.21</v>
      </c>
      <c r="H11" s="12">
        <f t="shared" si="2"/>
        <v>19783.8993</v>
      </c>
      <c r="I11" s="16">
        <f t="shared" si="3"/>
        <v>20535.6874734</v>
      </c>
      <c r="J11" s="16">
        <f t="shared" si="4"/>
        <v>1346921.2002143203</v>
      </c>
      <c r="K11" s="19">
        <f t="shared" si="5"/>
        <v>91141.7</v>
      </c>
    </row>
    <row r="12" spans="1:11" ht="14.25" customHeight="1">
      <c r="A12" s="14">
        <v>5</v>
      </c>
      <c r="B12" s="116" t="s">
        <v>30</v>
      </c>
      <c r="C12" s="11">
        <v>32420</v>
      </c>
      <c r="D12" s="11">
        <f t="shared" si="0"/>
        <v>2701.6666666666665</v>
      </c>
      <c r="E12" s="16">
        <v>16350.33</v>
      </c>
      <c r="F12" s="16">
        <f t="shared" si="1"/>
        <v>16971.64254</v>
      </c>
      <c r="G12" s="27">
        <v>1</v>
      </c>
      <c r="H12" s="12">
        <f t="shared" si="2"/>
        <v>16350.33</v>
      </c>
      <c r="I12" s="16">
        <f t="shared" si="3"/>
        <v>16971.64254</v>
      </c>
      <c r="J12" s="16">
        <f t="shared" si="4"/>
        <v>8228131.0765185</v>
      </c>
      <c r="K12" s="19">
        <f t="shared" si="5"/>
        <v>556770.2</v>
      </c>
    </row>
    <row r="13" spans="1:11" ht="14.25" customHeight="1">
      <c r="A13" s="14">
        <v>6</v>
      </c>
      <c r="B13" s="116" t="s">
        <v>31</v>
      </c>
      <c r="C13" s="11">
        <v>9870</v>
      </c>
      <c r="D13" s="11">
        <f t="shared" si="0"/>
        <v>822.5</v>
      </c>
      <c r="E13" s="16">
        <v>16350.33</v>
      </c>
      <c r="F13" s="16">
        <f t="shared" si="1"/>
        <v>16971.64254</v>
      </c>
      <c r="G13" s="27">
        <v>1</v>
      </c>
      <c r="H13" s="12">
        <f t="shared" si="2"/>
        <v>16350.33</v>
      </c>
      <c r="I13" s="16">
        <f t="shared" si="3"/>
        <v>16971.64254</v>
      </c>
      <c r="J13" s="16">
        <f t="shared" si="4"/>
        <v>2504986.2345847506</v>
      </c>
      <c r="K13" s="19">
        <f t="shared" si="5"/>
        <v>169504.1</v>
      </c>
    </row>
    <row r="14" spans="1:11" ht="14.25" customHeight="1">
      <c r="A14" s="14">
        <v>7</v>
      </c>
      <c r="B14" s="116" t="s">
        <v>155</v>
      </c>
      <c r="C14" s="11">
        <v>5210</v>
      </c>
      <c r="D14" s="11">
        <f t="shared" si="0"/>
        <v>434.1666666666667</v>
      </c>
      <c r="E14" s="16">
        <v>16350.33</v>
      </c>
      <c r="F14" s="16">
        <f t="shared" si="1"/>
        <v>16971.64254</v>
      </c>
      <c r="G14" s="27">
        <v>1</v>
      </c>
      <c r="H14" s="12">
        <f t="shared" si="2"/>
        <v>16350.33</v>
      </c>
      <c r="I14" s="16">
        <f t="shared" si="3"/>
        <v>16971.64254</v>
      </c>
      <c r="J14" s="16">
        <f t="shared" si="4"/>
        <v>1322287.5665842504</v>
      </c>
      <c r="K14" s="19">
        <f t="shared" si="5"/>
        <v>89474.8</v>
      </c>
    </row>
    <row r="15" spans="1:11" ht="14.25" customHeight="1">
      <c r="A15" s="14">
        <v>8</v>
      </c>
      <c r="B15" s="116" t="s">
        <v>34</v>
      </c>
      <c r="C15" s="11">
        <v>938</v>
      </c>
      <c r="D15" s="11">
        <f t="shared" si="0"/>
        <v>78.16666666666667</v>
      </c>
      <c r="E15" s="16">
        <v>16350.33</v>
      </c>
      <c r="F15" s="16">
        <f t="shared" si="1"/>
        <v>16971.64254</v>
      </c>
      <c r="G15" s="27">
        <v>1.2</v>
      </c>
      <c r="H15" s="12">
        <f t="shared" si="2"/>
        <v>19620.396</v>
      </c>
      <c r="I15" s="16">
        <f t="shared" si="3"/>
        <v>20365.971048</v>
      </c>
      <c r="J15" s="16">
        <f t="shared" si="4"/>
        <v>285675.02590158005</v>
      </c>
      <c r="K15" s="19">
        <f t="shared" si="5"/>
        <v>19330.7</v>
      </c>
    </row>
    <row r="16" spans="1:11" ht="14.25" customHeight="1">
      <c r="A16" s="14">
        <v>9</v>
      </c>
      <c r="B16" s="116" t="s">
        <v>156</v>
      </c>
      <c r="C16" s="11">
        <v>2064</v>
      </c>
      <c r="D16" s="11">
        <f t="shared" si="0"/>
        <v>172</v>
      </c>
      <c r="E16" s="16">
        <v>16350.33</v>
      </c>
      <c r="F16" s="16">
        <f t="shared" si="1"/>
        <v>16971.64254</v>
      </c>
      <c r="G16" s="27">
        <v>1</v>
      </c>
      <c r="H16" s="12">
        <f t="shared" si="2"/>
        <v>16350.33</v>
      </c>
      <c r="I16" s="16">
        <f t="shared" si="3"/>
        <v>16971.64254</v>
      </c>
      <c r="J16" s="16">
        <f t="shared" si="4"/>
        <v>523839.0666852</v>
      </c>
      <c r="K16" s="19">
        <f t="shared" si="5"/>
        <v>35446.4</v>
      </c>
    </row>
    <row r="17" spans="1:11" ht="14.25" customHeight="1">
      <c r="A17" s="14">
        <v>10</v>
      </c>
      <c r="B17" s="116" t="s">
        <v>21</v>
      </c>
      <c r="C17" s="11">
        <v>1014</v>
      </c>
      <c r="D17" s="11">
        <f t="shared" si="0"/>
        <v>84.5</v>
      </c>
      <c r="E17" s="16">
        <v>16350.33</v>
      </c>
      <c r="F17" s="16">
        <f t="shared" si="1"/>
        <v>16971.64254</v>
      </c>
      <c r="G17" s="27">
        <v>1.208</v>
      </c>
      <c r="H17" s="12">
        <f t="shared" si="2"/>
        <v>19751.19864</v>
      </c>
      <c r="I17" s="16">
        <f t="shared" si="3"/>
        <v>20501.74418832</v>
      </c>
      <c r="J17" s="16">
        <f t="shared" si="4"/>
        <v>310880.21262185165</v>
      </c>
      <c r="K17" s="19">
        <f t="shared" si="5"/>
        <v>21036.2</v>
      </c>
    </row>
    <row r="18" spans="1:11" ht="14.25" customHeight="1">
      <c r="A18" s="14">
        <v>11</v>
      </c>
      <c r="B18" s="116" t="s">
        <v>22</v>
      </c>
      <c r="C18" s="11">
        <v>1260</v>
      </c>
      <c r="D18" s="11">
        <f t="shared" si="0"/>
        <v>105</v>
      </c>
      <c r="E18" s="16">
        <v>16350.33</v>
      </c>
      <c r="F18" s="16">
        <f t="shared" si="1"/>
        <v>16971.64254</v>
      </c>
      <c r="G18" s="27">
        <v>1.3</v>
      </c>
      <c r="H18" s="12">
        <f t="shared" si="2"/>
        <v>21255.429</v>
      </c>
      <c r="I18" s="16">
        <f t="shared" si="3"/>
        <v>22063.135302000002</v>
      </c>
      <c r="J18" s="16">
        <f t="shared" si="4"/>
        <v>415721.11978215</v>
      </c>
      <c r="K18" s="19">
        <f t="shared" si="5"/>
        <v>28130.5</v>
      </c>
    </row>
    <row r="19" spans="1:11" ht="14.25" customHeight="1">
      <c r="A19" s="14">
        <v>12</v>
      </c>
      <c r="B19" s="116" t="s">
        <v>85</v>
      </c>
      <c r="C19" s="11">
        <v>6740</v>
      </c>
      <c r="D19" s="11">
        <f t="shared" si="0"/>
        <v>561.6666666666666</v>
      </c>
      <c r="E19" s="16">
        <v>16350.33</v>
      </c>
      <c r="F19" s="16">
        <f t="shared" si="1"/>
        <v>16971.64254</v>
      </c>
      <c r="G19" s="27">
        <v>1</v>
      </c>
      <c r="H19" s="12">
        <f t="shared" si="2"/>
        <v>16350.33</v>
      </c>
      <c r="I19" s="16">
        <f t="shared" si="3"/>
        <v>16971.64254</v>
      </c>
      <c r="J19" s="16">
        <f t="shared" si="4"/>
        <v>1710598.5026445002</v>
      </c>
      <c r="K19" s="19">
        <f t="shared" si="5"/>
        <v>115750.5</v>
      </c>
    </row>
    <row r="20" spans="1:11" ht="14.25" customHeight="1">
      <c r="A20" s="14">
        <v>13</v>
      </c>
      <c r="B20" s="116" t="s">
        <v>40</v>
      </c>
      <c r="C20" s="11">
        <v>1682</v>
      </c>
      <c r="D20" s="11">
        <f t="shared" si="0"/>
        <v>140.16666666666666</v>
      </c>
      <c r="E20" s="16">
        <v>16350.33</v>
      </c>
      <c r="F20" s="16">
        <f t="shared" si="1"/>
        <v>16971.64254</v>
      </c>
      <c r="G20" s="27">
        <v>1</v>
      </c>
      <c r="H20" s="12">
        <f t="shared" si="2"/>
        <v>16350.33</v>
      </c>
      <c r="I20" s="16">
        <f t="shared" si="3"/>
        <v>16971.64254</v>
      </c>
      <c r="J20" s="16">
        <f t="shared" si="4"/>
        <v>426888.23166884994</v>
      </c>
      <c r="K20" s="19">
        <f t="shared" si="5"/>
        <v>28886.1</v>
      </c>
    </row>
    <row r="21" spans="1:11" ht="14.25" customHeight="1">
      <c r="A21" s="14">
        <v>14</v>
      </c>
      <c r="B21" s="116" t="s">
        <v>41</v>
      </c>
      <c r="C21" s="11">
        <v>1008</v>
      </c>
      <c r="D21" s="11">
        <f t="shared" si="0"/>
        <v>84</v>
      </c>
      <c r="E21" s="16">
        <v>16350.33</v>
      </c>
      <c r="F21" s="16">
        <f t="shared" si="1"/>
        <v>16971.64254</v>
      </c>
      <c r="G21" s="27">
        <v>1</v>
      </c>
      <c r="H21" s="12">
        <f t="shared" si="2"/>
        <v>16350.33</v>
      </c>
      <c r="I21" s="16">
        <f t="shared" si="3"/>
        <v>16971.64254</v>
      </c>
      <c r="J21" s="16">
        <f t="shared" si="4"/>
        <v>255828.38140440002</v>
      </c>
      <c r="K21" s="19">
        <f t="shared" si="5"/>
        <v>17311.1</v>
      </c>
    </row>
    <row r="22" spans="1:11" ht="14.25" customHeight="1">
      <c r="A22" s="14">
        <v>15</v>
      </c>
      <c r="B22" s="116" t="s">
        <v>67</v>
      </c>
      <c r="C22" s="11">
        <v>3476</v>
      </c>
      <c r="D22" s="11">
        <f t="shared" si="0"/>
        <v>289.6666666666667</v>
      </c>
      <c r="E22" s="16">
        <v>16350.33</v>
      </c>
      <c r="F22" s="16">
        <f t="shared" si="1"/>
        <v>16971.64254</v>
      </c>
      <c r="G22" s="27">
        <v>1.47</v>
      </c>
      <c r="H22" s="12">
        <f t="shared" si="2"/>
        <v>24034.985099999998</v>
      </c>
      <c r="I22" s="16">
        <f t="shared" si="3"/>
        <v>24948.3145338</v>
      </c>
      <c r="J22" s="16">
        <f t="shared" si="4"/>
        <v>1296836.703402471</v>
      </c>
      <c r="K22" s="19">
        <f t="shared" si="5"/>
        <v>87752.6</v>
      </c>
    </row>
    <row r="23" spans="1:11" ht="14.25" customHeight="1">
      <c r="A23" s="14">
        <v>16</v>
      </c>
      <c r="B23" s="116" t="s">
        <v>157</v>
      </c>
      <c r="C23" s="11">
        <v>3314</v>
      </c>
      <c r="D23" s="11">
        <f t="shared" si="0"/>
        <v>276.1666666666667</v>
      </c>
      <c r="E23" s="16">
        <v>16350.33</v>
      </c>
      <c r="F23" s="16">
        <f t="shared" si="1"/>
        <v>16971.64254</v>
      </c>
      <c r="G23" s="27">
        <v>1</v>
      </c>
      <c r="H23" s="12">
        <f t="shared" si="2"/>
        <v>16350.33</v>
      </c>
      <c r="I23" s="16">
        <f t="shared" si="3"/>
        <v>16971.64254</v>
      </c>
      <c r="J23" s="16">
        <f t="shared" si="4"/>
        <v>841086.5634664501</v>
      </c>
      <c r="K23" s="19">
        <f t="shared" si="5"/>
        <v>56913.5</v>
      </c>
    </row>
    <row r="24" spans="1:11" ht="14.25" customHeight="1">
      <c r="A24" s="14">
        <v>17</v>
      </c>
      <c r="B24" s="116" t="s">
        <v>158</v>
      </c>
      <c r="C24" s="11">
        <v>6116</v>
      </c>
      <c r="D24" s="11">
        <f t="shared" si="0"/>
        <v>509.6666666666667</v>
      </c>
      <c r="E24" s="16">
        <v>16350.33</v>
      </c>
      <c r="F24" s="16">
        <f t="shared" si="1"/>
        <v>16971.64254</v>
      </c>
      <c r="G24" s="27">
        <v>1</v>
      </c>
      <c r="H24" s="12">
        <f t="shared" si="2"/>
        <v>16350.33</v>
      </c>
      <c r="I24" s="16">
        <f t="shared" si="3"/>
        <v>16971.64254</v>
      </c>
      <c r="J24" s="16">
        <f t="shared" si="4"/>
        <v>1552228.5522513003</v>
      </c>
      <c r="K24" s="19">
        <f t="shared" si="5"/>
        <v>105034.1</v>
      </c>
    </row>
    <row r="25" spans="1:11" ht="14.25" customHeight="1">
      <c r="A25" s="14">
        <v>18</v>
      </c>
      <c r="B25" s="116" t="s">
        <v>57</v>
      </c>
      <c r="C25" s="11">
        <v>3558</v>
      </c>
      <c r="D25" s="11">
        <f t="shared" si="0"/>
        <v>296.5</v>
      </c>
      <c r="E25" s="16">
        <v>16350.33</v>
      </c>
      <c r="F25" s="16">
        <f t="shared" si="1"/>
        <v>16971.64254</v>
      </c>
      <c r="G25" s="27">
        <v>1.4</v>
      </c>
      <c r="H25" s="12">
        <f t="shared" si="2"/>
        <v>22890.462</v>
      </c>
      <c r="I25" s="16">
        <f t="shared" si="3"/>
        <v>23760.299555999998</v>
      </c>
      <c r="J25" s="16">
        <f t="shared" si="4"/>
        <v>1264218.5847734099</v>
      </c>
      <c r="K25" s="19">
        <f t="shared" si="5"/>
        <v>85545.5</v>
      </c>
    </row>
    <row r="26" spans="1:11" ht="14.25" customHeight="1">
      <c r="A26" s="14">
        <v>19</v>
      </c>
      <c r="B26" s="116" t="s">
        <v>42</v>
      </c>
      <c r="C26" s="11">
        <v>2712</v>
      </c>
      <c r="D26" s="11">
        <f t="shared" si="0"/>
        <v>226</v>
      </c>
      <c r="E26" s="16">
        <v>16350.33</v>
      </c>
      <c r="F26" s="16">
        <f t="shared" si="1"/>
        <v>16971.64254</v>
      </c>
      <c r="G26" s="27">
        <v>1.15</v>
      </c>
      <c r="H26" s="12">
        <f t="shared" si="2"/>
        <v>18802.8795</v>
      </c>
      <c r="I26" s="16">
        <f t="shared" si="3"/>
        <v>19517.388920999998</v>
      </c>
      <c r="J26" s="16">
        <f t="shared" si="4"/>
        <v>791545.1943690899</v>
      </c>
      <c r="K26" s="19">
        <f t="shared" si="5"/>
        <v>53561.2</v>
      </c>
    </row>
    <row r="27" spans="1:11" ht="14.25" customHeight="1">
      <c r="A27" s="14">
        <v>20</v>
      </c>
      <c r="B27" s="116" t="s">
        <v>58</v>
      </c>
      <c r="C27" s="11">
        <v>1778</v>
      </c>
      <c r="D27" s="11">
        <f t="shared" si="0"/>
        <v>148.16666666666666</v>
      </c>
      <c r="E27" s="16">
        <v>16350.33</v>
      </c>
      <c r="F27" s="16">
        <f t="shared" si="1"/>
        <v>16971.64254</v>
      </c>
      <c r="G27" s="27">
        <v>1.3</v>
      </c>
      <c r="H27" s="12">
        <f t="shared" si="2"/>
        <v>21255.429</v>
      </c>
      <c r="I27" s="16">
        <f t="shared" si="3"/>
        <v>22063.135302000002</v>
      </c>
      <c r="J27" s="16">
        <f t="shared" si="4"/>
        <v>586628.6912481451</v>
      </c>
      <c r="K27" s="19">
        <f t="shared" si="5"/>
        <v>39695.2</v>
      </c>
    </row>
    <row r="28" spans="1:11" ht="14.25" customHeight="1">
      <c r="A28" s="14">
        <v>21</v>
      </c>
      <c r="B28" s="116" t="s">
        <v>32</v>
      </c>
      <c r="C28" s="11">
        <v>33010</v>
      </c>
      <c r="D28" s="11">
        <f t="shared" si="0"/>
        <v>2750.8333333333335</v>
      </c>
      <c r="E28" s="16">
        <v>16350.33</v>
      </c>
      <c r="F28" s="16">
        <f t="shared" si="1"/>
        <v>16971.64254</v>
      </c>
      <c r="G28" s="27">
        <v>1</v>
      </c>
      <c r="H28" s="12">
        <f t="shared" si="2"/>
        <v>16350.33</v>
      </c>
      <c r="I28" s="16">
        <f t="shared" si="3"/>
        <v>16971.64254</v>
      </c>
      <c r="J28" s="16">
        <f t="shared" si="4"/>
        <v>8377871.894999252</v>
      </c>
      <c r="K28" s="19">
        <f t="shared" si="5"/>
        <v>566902.7</v>
      </c>
    </row>
    <row r="29" spans="1:11" ht="14.25" customHeight="1">
      <c r="A29" s="14">
        <v>22</v>
      </c>
      <c r="B29" s="116" t="s">
        <v>159</v>
      </c>
      <c r="C29" s="11">
        <v>3018</v>
      </c>
      <c r="D29" s="11">
        <f t="shared" si="0"/>
        <v>251.5</v>
      </c>
      <c r="E29" s="16">
        <v>16350.33</v>
      </c>
      <c r="F29" s="16">
        <f t="shared" si="1"/>
        <v>16971.64254</v>
      </c>
      <c r="G29" s="27">
        <v>1</v>
      </c>
      <c r="H29" s="12">
        <f t="shared" si="2"/>
        <v>16350.33</v>
      </c>
      <c r="I29" s="16">
        <f t="shared" si="3"/>
        <v>16971.64254</v>
      </c>
      <c r="J29" s="16">
        <f t="shared" si="4"/>
        <v>765962.35622865</v>
      </c>
      <c r="K29" s="19">
        <f t="shared" si="5"/>
        <v>51830.1</v>
      </c>
    </row>
    <row r="30" spans="1:11" ht="14.25" customHeight="1">
      <c r="A30" s="14">
        <v>23</v>
      </c>
      <c r="B30" s="116" t="s">
        <v>59</v>
      </c>
      <c r="C30" s="11">
        <v>6578</v>
      </c>
      <c r="D30" s="11">
        <f t="shared" si="0"/>
        <v>548.1666666666666</v>
      </c>
      <c r="E30" s="16">
        <v>16350.33</v>
      </c>
      <c r="F30" s="16">
        <f t="shared" si="1"/>
        <v>16971.64254</v>
      </c>
      <c r="G30" s="27">
        <v>1.175</v>
      </c>
      <c r="H30" s="12">
        <f t="shared" si="2"/>
        <v>19211.63775</v>
      </c>
      <c r="I30" s="16">
        <f t="shared" si="3"/>
        <v>19941.679984500002</v>
      </c>
      <c r="J30" s="16">
        <f t="shared" si="4"/>
        <v>1961642.7917974389</v>
      </c>
      <c r="K30" s="19">
        <f t="shared" si="5"/>
        <v>132737.8</v>
      </c>
    </row>
    <row r="31" spans="1:11" ht="14.25" customHeight="1">
      <c r="A31" s="14">
        <v>24</v>
      </c>
      <c r="B31" s="116" t="s">
        <v>66</v>
      </c>
      <c r="C31" s="11">
        <v>3794</v>
      </c>
      <c r="D31" s="11">
        <f t="shared" si="0"/>
        <v>316.1666666666667</v>
      </c>
      <c r="E31" s="16">
        <v>16350.33</v>
      </c>
      <c r="F31" s="16">
        <f t="shared" si="1"/>
        <v>16971.64254</v>
      </c>
      <c r="G31" s="27">
        <v>1.24</v>
      </c>
      <c r="H31" s="12">
        <f t="shared" si="2"/>
        <v>20274.4092</v>
      </c>
      <c r="I31" s="16">
        <f t="shared" si="3"/>
        <v>21044.8367496</v>
      </c>
      <c r="J31" s="16">
        <f t="shared" si="4"/>
        <v>1194007.906765758</v>
      </c>
      <c r="K31" s="19">
        <f t="shared" si="5"/>
        <v>80794.5</v>
      </c>
    </row>
    <row r="32" spans="1:11" ht="14.25" customHeight="1">
      <c r="A32" s="14">
        <v>25</v>
      </c>
      <c r="B32" s="116" t="s">
        <v>71</v>
      </c>
      <c r="C32" s="11">
        <v>578</v>
      </c>
      <c r="D32" s="11">
        <f t="shared" si="0"/>
        <v>48.166666666666664</v>
      </c>
      <c r="E32" s="16">
        <v>16350.33</v>
      </c>
      <c r="F32" s="16">
        <f t="shared" si="1"/>
        <v>16971.64254</v>
      </c>
      <c r="G32" s="27">
        <v>1.6</v>
      </c>
      <c r="H32" s="12">
        <f t="shared" si="2"/>
        <v>26160.528000000002</v>
      </c>
      <c r="I32" s="16">
        <f t="shared" si="3"/>
        <v>27154.628064000004</v>
      </c>
      <c r="J32" s="16">
        <f t="shared" si="4"/>
        <v>234712.38801864005</v>
      </c>
      <c r="K32" s="19">
        <f t="shared" si="5"/>
        <v>15882.2</v>
      </c>
    </row>
    <row r="33" spans="1:11" ht="14.25" customHeight="1">
      <c r="A33" s="14">
        <v>26</v>
      </c>
      <c r="B33" s="116" t="s">
        <v>35</v>
      </c>
      <c r="C33" s="11">
        <v>18284</v>
      </c>
      <c r="D33" s="11">
        <f t="shared" si="0"/>
        <v>1523.6666666666667</v>
      </c>
      <c r="E33" s="16">
        <v>16350.33</v>
      </c>
      <c r="F33" s="16">
        <f t="shared" si="1"/>
        <v>16971.64254</v>
      </c>
      <c r="G33" s="27">
        <v>1</v>
      </c>
      <c r="H33" s="12">
        <f t="shared" si="2"/>
        <v>16350.33</v>
      </c>
      <c r="I33" s="16">
        <f t="shared" si="3"/>
        <v>16971.64254</v>
      </c>
      <c r="J33" s="16">
        <f t="shared" si="4"/>
        <v>4640442.5849187</v>
      </c>
      <c r="K33" s="19">
        <f t="shared" si="5"/>
        <v>314003.3</v>
      </c>
    </row>
    <row r="34" spans="1:11" ht="14.25" customHeight="1">
      <c r="A34" s="14">
        <v>27</v>
      </c>
      <c r="B34" s="116" t="s">
        <v>60</v>
      </c>
      <c r="C34" s="11">
        <v>7324</v>
      </c>
      <c r="D34" s="11">
        <f t="shared" si="0"/>
        <v>610.3333333333334</v>
      </c>
      <c r="E34" s="16">
        <v>16350.33</v>
      </c>
      <c r="F34" s="16">
        <f t="shared" si="1"/>
        <v>16971.64254</v>
      </c>
      <c r="G34" s="27">
        <v>1.25</v>
      </c>
      <c r="H34" s="12">
        <f t="shared" si="2"/>
        <v>20437.9125</v>
      </c>
      <c r="I34" s="16">
        <f t="shared" si="3"/>
        <v>21214.553175</v>
      </c>
      <c r="J34" s="16">
        <f t="shared" si="4"/>
        <v>2323520.666425875</v>
      </c>
      <c r="K34" s="19">
        <f t="shared" si="5"/>
        <v>157224.9</v>
      </c>
    </row>
    <row r="35" spans="1:11" ht="14.25" customHeight="1">
      <c r="A35" s="14">
        <v>28</v>
      </c>
      <c r="B35" s="116" t="s">
        <v>47</v>
      </c>
      <c r="C35" s="11">
        <v>6396</v>
      </c>
      <c r="D35" s="11">
        <f t="shared" si="0"/>
        <v>533</v>
      </c>
      <c r="E35" s="16">
        <v>16350.33</v>
      </c>
      <c r="F35" s="16">
        <f t="shared" si="1"/>
        <v>16971.64254</v>
      </c>
      <c r="G35" s="27">
        <v>1.15</v>
      </c>
      <c r="H35" s="12">
        <f t="shared" si="2"/>
        <v>18802.8795</v>
      </c>
      <c r="I35" s="16">
        <f t="shared" si="3"/>
        <v>19517.388920999998</v>
      </c>
      <c r="J35" s="16">
        <f t="shared" si="4"/>
        <v>1866785.7902598446</v>
      </c>
      <c r="K35" s="19">
        <f t="shared" si="5"/>
        <v>126319.2</v>
      </c>
    </row>
    <row r="36" spans="1:11" ht="14.25" customHeight="1">
      <c r="A36" s="14">
        <v>29</v>
      </c>
      <c r="B36" s="116" t="s">
        <v>68</v>
      </c>
      <c r="C36" s="11">
        <v>4390</v>
      </c>
      <c r="D36" s="11">
        <f t="shared" si="0"/>
        <v>365.8333333333333</v>
      </c>
      <c r="E36" s="16">
        <v>16350.33</v>
      </c>
      <c r="F36" s="16">
        <f t="shared" si="1"/>
        <v>16971.64254</v>
      </c>
      <c r="G36" s="27">
        <v>1.2</v>
      </c>
      <c r="H36" s="12">
        <f t="shared" si="2"/>
        <v>19620.396</v>
      </c>
      <c r="I36" s="16">
        <f t="shared" si="3"/>
        <v>20365.971048</v>
      </c>
      <c r="J36" s="16">
        <f t="shared" si="4"/>
        <v>1337007.8504349</v>
      </c>
      <c r="K36" s="19">
        <f t="shared" si="5"/>
        <v>90470.9</v>
      </c>
    </row>
    <row r="37" spans="1:11" ht="14.25" customHeight="1">
      <c r="A37" s="14">
        <v>30</v>
      </c>
      <c r="B37" s="116" t="s">
        <v>33</v>
      </c>
      <c r="C37" s="11">
        <v>11424</v>
      </c>
      <c r="D37" s="11">
        <f t="shared" si="0"/>
        <v>952</v>
      </c>
      <c r="E37" s="16">
        <v>16350.33</v>
      </c>
      <c r="F37" s="16">
        <f t="shared" si="1"/>
        <v>16971.64254</v>
      </c>
      <c r="G37" s="27">
        <v>1</v>
      </c>
      <c r="H37" s="12">
        <f t="shared" si="2"/>
        <v>16350.33</v>
      </c>
      <c r="I37" s="16">
        <f t="shared" si="3"/>
        <v>16971.64254</v>
      </c>
      <c r="J37" s="16">
        <f t="shared" si="4"/>
        <v>2899388.3225832</v>
      </c>
      <c r="K37" s="19">
        <f t="shared" si="5"/>
        <v>196191.9</v>
      </c>
    </row>
    <row r="38" spans="1:11" ht="14.25" customHeight="1">
      <c r="A38" s="14">
        <v>31</v>
      </c>
      <c r="B38" s="116" t="s">
        <v>69</v>
      </c>
      <c r="C38" s="11">
        <v>3156</v>
      </c>
      <c r="D38" s="11">
        <f t="shared" si="0"/>
        <v>263</v>
      </c>
      <c r="E38" s="16">
        <v>16350.33</v>
      </c>
      <c r="F38" s="16">
        <f t="shared" si="1"/>
        <v>16971.64254</v>
      </c>
      <c r="G38" s="27">
        <v>1.27</v>
      </c>
      <c r="H38" s="12">
        <f t="shared" si="2"/>
        <v>20764.9191</v>
      </c>
      <c r="I38" s="16">
        <f t="shared" si="3"/>
        <v>21553.9860258</v>
      </c>
      <c r="J38" s="16">
        <f t="shared" si="4"/>
        <v>1017252.829439091</v>
      </c>
      <c r="K38" s="19">
        <f t="shared" si="5"/>
        <v>68834.1</v>
      </c>
    </row>
    <row r="39" spans="1:11" ht="14.25" customHeight="1">
      <c r="A39" s="14">
        <v>32</v>
      </c>
      <c r="B39" s="116" t="s">
        <v>70</v>
      </c>
      <c r="C39" s="11">
        <v>2418</v>
      </c>
      <c r="D39" s="11">
        <f t="shared" si="0"/>
        <v>201.5</v>
      </c>
      <c r="E39" s="16">
        <v>16350.33</v>
      </c>
      <c r="F39" s="16">
        <f t="shared" si="1"/>
        <v>16971.64254</v>
      </c>
      <c r="G39" s="27">
        <v>1.3</v>
      </c>
      <c r="H39" s="12">
        <f t="shared" si="2"/>
        <v>21255.429</v>
      </c>
      <c r="I39" s="16">
        <f t="shared" si="3"/>
        <v>22063.135302000002</v>
      </c>
      <c r="J39" s="16">
        <f t="shared" si="4"/>
        <v>797788.625105745</v>
      </c>
      <c r="K39" s="19">
        <f t="shared" si="5"/>
        <v>53983.7</v>
      </c>
    </row>
    <row r="40" spans="1:11" ht="14.25" customHeight="1">
      <c r="A40" s="14">
        <v>33</v>
      </c>
      <c r="B40" s="116" t="s">
        <v>23</v>
      </c>
      <c r="C40" s="11">
        <v>1230</v>
      </c>
      <c r="D40" s="11">
        <f t="shared" si="0"/>
        <v>102.5</v>
      </c>
      <c r="E40" s="16">
        <v>16350.33</v>
      </c>
      <c r="F40" s="16">
        <f t="shared" si="1"/>
        <v>16971.64254</v>
      </c>
      <c r="G40" s="27">
        <v>1.227</v>
      </c>
      <c r="H40" s="12">
        <f t="shared" si="2"/>
        <v>20061.854910000002</v>
      </c>
      <c r="I40" s="16">
        <f t="shared" si="3"/>
        <v>20824.205396580004</v>
      </c>
      <c r="J40" s="16">
        <f t="shared" si="4"/>
        <v>383034.47569378436</v>
      </c>
      <c r="K40" s="19">
        <f t="shared" si="5"/>
        <v>25918.7</v>
      </c>
    </row>
    <row r="41" spans="1:11" ht="14.25" customHeight="1">
      <c r="A41" s="14">
        <v>34</v>
      </c>
      <c r="B41" s="116" t="s">
        <v>36</v>
      </c>
      <c r="C41" s="11">
        <v>3534</v>
      </c>
      <c r="D41" s="11">
        <f t="shared" si="0"/>
        <v>294.5</v>
      </c>
      <c r="E41" s="16">
        <v>16350.33</v>
      </c>
      <c r="F41" s="16">
        <f t="shared" si="1"/>
        <v>16971.64254</v>
      </c>
      <c r="G41" s="27">
        <v>1</v>
      </c>
      <c r="H41" s="12">
        <f t="shared" si="2"/>
        <v>16350.33</v>
      </c>
      <c r="I41" s="16">
        <f t="shared" si="3"/>
        <v>16971.64254</v>
      </c>
      <c r="J41" s="16">
        <f t="shared" si="4"/>
        <v>896922.1228999501</v>
      </c>
      <c r="K41" s="19">
        <f t="shared" si="5"/>
        <v>60691.7</v>
      </c>
    </row>
    <row r="42" spans="1:11" ht="14.25" customHeight="1">
      <c r="A42" s="14">
        <v>35</v>
      </c>
      <c r="B42" s="116" t="s">
        <v>4</v>
      </c>
      <c r="C42" s="11">
        <v>2070</v>
      </c>
      <c r="D42" s="11">
        <f t="shared" si="0"/>
        <v>172.5</v>
      </c>
      <c r="E42" s="16">
        <v>16350.33</v>
      </c>
      <c r="F42" s="16">
        <f t="shared" si="1"/>
        <v>16971.64254</v>
      </c>
      <c r="G42" s="27">
        <v>1</v>
      </c>
      <c r="H42" s="12">
        <f t="shared" si="2"/>
        <v>16350.33</v>
      </c>
      <c r="I42" s="16">
        <f t="shared" si="3"/>
        <v>16971.64254</v>
      </c>
      <c r="J42" s="16">
        <f t="shared" si="4"/>
        <v>525361.85466975</v>
      </c>
      <c r="K42" s="19">
        <f t="shared" si="5"/>
        <v>35549.5</v>
      </c>
    </row>
    <row r="43" spans="1:11" ht="14.25" customHeight="1">
      <c r="A43" s="14">
        <v>36</v>
      </c>
      <c r="B43" s="116" t="s">
        <v>5</v>
      </c>
      <c r="C43" s="11">
        <v>2462</v>
      </c>
      <c r="D43" s="11">
        <f t="shared" si="0"/>
        <v>205.16666666666666</v>
      </c>
      <c r="E43" s="16">
        <v>16350.33</v>
      </c>
      <c r="F43" s="16">
        <f t="shared" si="1"/>
        <v>16971.64254</v>
      </c>
      <c r="G43" s="27">
        <v>1</v>
      </c>
      <c r="H43" s="12">
        <f t="shared" si="2"/>
        <v>16350.33</v>
      </c>
      <c r="I43" s="16">
        <f t="shared" si="3"/>
        <v>16971.64254</v>
      </c>
      <c r="J43" s="16">
        <f t="shared" si="4"/>
        <v>624850.66966035</v>
      </c>
      <c r="K43" s="19">
        <f t="shared" si="5"/>
        <v>42281.6</v>
      </c>
    </row>
    <row r="44" spans="1:11" ht="14.25" customHeight="1">
      <c r="A44" s="14">
        <v>37</v>
      </c>
      <c r="B44" s="116" t="s">
        <v>6</v>
      </c>
      <c r="C44" s="11">
        <v>2212</v>
      </c>
      <c r="D44" s="11">
        <f t="shared" si="0"/>
        <v>184.33333333333334</v>
      </c>
      <c r="E44" s="16">
        <v>16350.33</v>
      </c>
      <c r="F44" s="16">
        <f t="shared" si="1"/>
        <v>16971.64254</v>
      </c>
      <c r="G44" s="27">
        <v>1</v>
      </c>
      <c r="H44" s="12">
        <f t="shared" si="2"/>
        <v>16350.33</v>
      </c>
      <c r="I44" s="16">
        <f t="shared" si="3"/>
        <v>16971.64254</v>
      </c>
      <c r="J44" s="16">
        <f t="shared" si="4"/>
        <v>561401.1703041</v>
      </c>
      <c r="K44" s="19">
        <f t="shared" si="5"/>
        <v>37988.1</v>
      </c>
    </row>
    <row r="45" spans="1:11" ht="14.25" customHeight="1">
      <c r="A45" s="14">
        <v>38</v>
      </c>
      <c r="B45" s="116" t="s">
        <v>37</v>
      </c>
      <c r="C45" s="11">
        <v>6556</v>
      </c>
      <c r="D45" s="11">
        <f t="shared" si="0"/>
        <v>546.3333333333334</v>
      </c>
      <c r="E45" s="16">
        <v>16350.33</v>
      </c>
      <c r="F45" s="16">
        <f t="shared" si="1"/>
        <v>16971.64254</v>
      </c>
      <c r="G45" s="27">
        <v>1</v>
      </c>
      <c r="H45" s="12">
        <f t="shared" si="2"/>
        <v>16350.33</v>
      </c>
      <c r="I45" s="16">
        <f t="shared" si="3"/>
        <v>16971.64254</v>
      </c>
      <c r="J45" s="16">
        <f t="shared" si="4"/>
        <v>1663899.6711183002</v>
      </c>
      <c r="K45" s="19">
        <f t="shared" si="5"/>
        <v>112590.5</v>
      </c>
    </row>
    <row r="46" spans="1:11" ht="14.25" customHeight="1">
      <c r="A46" s="14">
        <v>39</v>
      </c>
      <c r="B46" s="116" t="s">
        <v>24</v>
      </c>
      <c r="C46" s="11">
        <v>2108</v>
      </c>
      <c r="D46" s="11">
        <f t="shared" si="0"/>
        <v>175.66666666666666</v>
      </c>
      <c r="E46" s="16">
        <v>16350.33</v>
      </c>
      <c r="F46" s="16">
        <f t="shared" si="1"/>
        <v>16971.64254</v>
      </c>
      <c r="G46" s="27">
        <v>1.2</v>
      </c>
      <c r="H46" s="12">
        <f t="shared" si="2"/>
        <v>19620.396</v>
      </c>
      <c r="I46" s="16">
        <f t="shared" si="3"/>
        <v>20365.971048</v>
      </c>
      <c r="J46" s="16">
        <f t="shared" si="4"/>
        <v>642007.4142862799</v>
      </c>
      <c r="K46" s="19">
        <f t="shared" si="5"/>
        <v>43442.5</v>
      </c>
    </row>
    <row r="47" spans="1:11" ht="14.25" customHeight="1">
      <c r="A47" s="14">
        <v>40</v>
      </c>
      <c r="B47" s="116" t="s">
        <v>7</v>
      </c>
      <c r="C47" s="11">
        <v>4106</v>
      </c>
      <c r="D47" s="11">
        <f t="shared" si="0"/>
        <v>342.1666666666667</v>
      </c>
      <c r="E47" s="16">
        <v>16350.33</v>
      </c>
      <c r="F47" s="16">
        <f t="shared" si="1"/>
        <v>16971.64254</v>
      </c>
      <c r="G47" s="27">
        <v>1</v>
      </c>
      <c r="H47" s="12">
        <f t="shared" si="2"/>
        <v>16350.33</v>
      </c>
      <c r="I47" s="16">
        <f t="shared" si="3"/>
        <v>16971.64254</v>
      </c>
      <c r="J47" s="16">
        <f t="shared" si="4"/>
        <v>1042094.5774270502</v>
      </c>
      <c r="K47" s="19">
        <f t="shared" si="5"/>
        <v>70515.1</v>
      </c>
    </row>
    <row r="48" spans="1:11" ht="14.25" customHeight="1">
      <c r="A48" s="14">
        <v>41</v>
      </c>
      <c r="B48" s="116" t="s">
        <v>8</v>
      </c>
      <c r="C48" s="11">
        <v>1860</v>
      </c>
      <c r="D48" s="11">
        <f t="shared" si="0"/>
        <v>155</v>
      </c>
      <c r="E48" s="16">
        <v>16350.33</v>
      </c>
      <c r="F48" s="16">
        <f t="shared" si="1"/>
        <v>16971.64254</v>
      </c>
      <c r="G48" s="27">
        <v>1</v>
      </c>
      <c r="H48" s="12">
        <f t="shared" si="2"/>
        <v>16350.33</v>
      </c>
      <c r="I48" s="16">
        <f t="shared" si="3"/>
        <v>16971.64254</v>
      </c>
      <c r="J48" s="16">
        <f t="shared" si="4"/>
        <v>472064.2752105</v>
      </c>
      <c r="K48" s="19">
        <f t="shared" si="5"/>
        <v>31943</v>
      </c>
    </row>
    <row r="49" spans="1:11" ht="14.25" customHeight="1">
      <c r="A49" s="14">
        <v>42</v>
      </c>
      <c r="B49" s="116" t="s">
        <v>61</v>
      </c>
      <c r="C49" s="11">
        <v>7224</v>
      </c>
      <c r="D49" s="11">
        <f t="shared" si="0"/>
        <v>602</v>
      </c>
      <c r="E49" s="16">
        <v>16350.33</v>
      </c>
      <c r="F49" s="16">
        <f t="shared" si="1"/>
        <v>16971.64254</v>
      </c>
      <c r="G49" s="27">
        <v>1.23</v>
      </c>
      <c r="H49" s="12">
        <f t="shared" si="2"/>
        <v>20110.905899999998</v>
      </c>
      <c r="I49" s="16">
        <f t="shared" si="3"/>
        <v>20875.1203242</v>
      </c>
      <c r="J49" s="16">
        <f t="shared" si="4"/>
        <v>2255127.182079786</v>
      </c>
      <c r="K49" s="19">
        <f t="shared" si="5"/>
        <v>152596.9</v>
      </c>
    </row>
    <row r="50" spans="1:11" ht="14.25" customHeight="1">
      <c r="A50" s="14">
        <v>43</v>
      </c>
      <c r="B50" s="116" t="s">
        <v>25</v>
      </c>
      <c r="C50" s="11">
        <v>2056</v>
      </c>
      <c r="D50" s="11">
        <f t="shared" si="0"/>
        <v>171.33333333333334</v>
      </c>
      <c r="E50" s="16">
        <v>16350.33</v>
      </c>
      <c r="F50" s="16">
        <f t="shared" si="1"/>
        <v>16971.64254</v>
      </c>
      <c r="G50" s="27">
        <v>1</v>
      </c>
      <c r="H50" s="12">
        <f t="shared" si="2"/>
        <v>16350.33</v>
      </c>
      <c r="I50" s="16">
        <f t="shared" si="3"/>
        <v>16971.64254</v>
      </c>
      <c r="J50" s="16">
        <f t="shared" si="4"/>
        <v>521808.6827058001</v>
      </c>
      <c r="K50" s="19">
        <f t="shared" si="5"/>
        <v>35309.1</v>
      </c>
    </row>
    <row r="51" spans="1:11" ht="14.25" customHeight="1">
      <c r="A51" s="14">
        <v>44</v>
      </c>
      <c r="B51" s="116" t="s">
        <v>9</v>
      </c>
      <c r="C51" s="11">
        <v>2012</v>
      </c>
      <c r="D51" s="11">
        <f t="shared" si="0"/>
        <v>167.66666666666666</v>
      </c>
      <c r="E51" s="16">
        <v>16350.33</v>
      </c>
      <c r="F51" s="16">
        <f t="shared" si="1"/>
        <v>16971.64254</v>
      </c>
      <c r="G51" s="27">
        <v>1</v>
      </c>
      <c r="H51" s="12">
        <f t="shared" si="2"/>
        <v>16350.33</v>
      </c>
      <c r="I51" s="16">
        <f t="shared" si="3"/>
        <v>16971.64254</v>
      </c>
      <c r="J51" s="16">
        <f t="shared" si="4"/>
        <v>510641.5708191</v>
      </c>
      <c r="K51" s="19">
        <f t="shared" si="5"/>
        <v>34553.4</v>
      </c>
    </row>
    <row r="52" spans="1:11" ht="14.25" customHeight="1">
      <c r="A52" s="14">
        <v>45</v>
      </c>
      <c r="B52" s="116" t="s">
        <v>62</v>
      </c>
      <c r="C52" s="11">
        <v>5772</v>
      </c>
      <c r="D52" s="11">
        <f t="shared" si="0"/>
        <v>481</v>
      </c>
      <c r="E52" s="16">
        <v>16350.33</v>
      </c>
      <c r="F52" s="16">
        <f t="shared" si="1"/>
        <v>16971.64254</v>
      </c>
      <c r="G52" s="27">
        <v>1.3</v>
      </c>
      <c r="H52" s="12">
        <f t="shared" si="2"/>
        <v>21255.429</v>
      </c>
      <c r="I52" s="16">
        <f t="shared" si="3"/>
        <v>22063.135302000002</v>
      </c>
      <c r="J52" s="16">
        <f t="shared" si="4"/>
        <v>1904398.6534782303</v>
      </c>
      <c r="K52" s="19">
        <f t="shared" si="5"/>
        <v>128864.3</v>
      </c>
    </row>
    <row r="53" spans="1:11" ht="14.25" customHeight="1">
      <c r="A53" s="14">
        <v>46</v>
      </c>
      <c r="B53" s="116" t="s">
        <v>43</v>
      </c>
      <c r="C53" s="11">
        <v>2262</v>
      </c>
      <c r="D53" s="11">
        <f t="shared" si="0"/>
        <v>188.5</v>
      </c>
      <c r="E53" s="16">
        <v>16350.33</v>
      </c>
      <c r="F53" s="16">
        <f t="shared" si="1"/>
        <v>16971.64254</v>
      </c>
      <c r="G53" s="27">
        <v>1.1</v>
      </c>
      <c r="H53" s="12">
        <f t="shared" si="2"/>
        <v>17985.363</v>
      </c>
      <c r="I53" s="16">
        <f t="shared" si="3"/>
        <v>18668.806794000004</v>
      </c>
      <c r="J53" s="16">
        <f t="shared" si="4"/>
        <v>631500.1771928851</v>
      </c>
      <c r="K53" s="19">
        <f t="shared" si="5"/>
        <v>42731.5</v>
      </c>
    </row>
    <row r="54" spans="1:11" ht="14.25" customHeight="1">
      <c r="A54" s="14">
        <v>47</v>
      </c>
      <c r="B54" s="116" t="s">
        <v>10</v>
      </c>
      <c r="C54" s="11">
        <v>1046</v>
      </c>
      <c r="D54" s="11">
        <f t="shared" si="0"/>
        <v>87.16666666666667</v>
      </c>
      <c r="E54" s="16">
        <v>16350.33</v>
      </c>
      <c r="F54" s="16">
        <f t="shared" si="1"/>
        <v>16971.64254</v>
      </c>
      <c r="G54" s="27">
        <v>1</v>
      </c>
      <c r="H54" s="12">
        <f t="shared" si="2"/>
        <v>16350.33</v>
      </c>
      <c r="I54" s="16">
        <f t="shared" si="3"/>
        <v>16971.64254</v>
      </c>
      <c r="J54" s="16">
        <f t="shared" si="4"/>
        <v>265472.70530655</v>
      </c>
      <c r="K54" s="19">
        <f t="shared" si="5"/>
        <v>17963.7</v>
      </c>
    </row>
    <row r="55" spans="1:11" ht="14.25" customHeight="1">
      <c r="A55" s="14">
        <v>48</v>
      </c>
      <c r="B55" s="116" t="s">
        <v>51</v>
      </c>
      <c r="C55" s="11">
        <v>2322</v>
      </c>
      <c r="D55" s="11">
        <f t="shared" si="0"/>
        <v>193.5</v>
      </c>
      <c r="E55" s="16">
        <v>16350.33</v>
      </c>
      <c r="F55" s="16">
        <f t="shared" si="1"/>
        <v>16971.64254</v>
      </c>
      <c r="G55" s="27">
        <v>1.15</v>
      </c>
      <c r="H55" s="12">
        <f t="shared" si="2"/>
        <v>18802.8795</v>
      </c>
      <c r="I55" s="16">
        <f t="shared" si="3"/>
        <v>19517.388920999998</v>
      </c>
      <c r="J55" s="16">
        <f t="shared" si="4"/>
        <v>677716.7925239775</v>
      </c>
      <c r="K55" s="19">
        <f t="shared" si="5"/>
        <v>45858.8</v>
      </c>
    </row>
    <row r="56" spans="1:11" ht="14.25" customHeight="1">
      <c r="A56" s="14">
        <v>49</v>
      </c>
      <c r="B56" s="116" t="s">
        <v>11</v>
      </c>
      <c r="C56" s="11">
        <v>2492</v>
      </c>
      <c r="D56" s="11">
        <f t="shared" si="0"/>
        <v>207.66666666666666</v>
      </c>
      <c r="E56" s="16">
        <v>16350.33</v>
      </c>
      <c r="F56" s="16">
        <f t="shared" si="1"/>
        <v>16971.64254</v>
      </c>
      <c r="G56" s="27">
        <v>1</v>
      </c>
      <c r="H56" s="12">
        <f t="shared" si="2"/>
        <v>16350.33</v>
      </c>
      <c r="I56" s="16">
        <f t="shared" si="3"/>
        <v>16971.64254</v>
      </c>
      <c r="J56" s="16">
        <f t="shared" si="4"/>
        <v>632464.6095831001</v>
      </c>
      <c r="K56" s="19">
        <f t="shared" si="5"/>
        <v>42796.8</v>
      </c>
    </row>
    <row r="57" spans="1:11" ht="14.25" customHeight="1">
      <c r="A57" s="14">
        <v>50</v>
      </c>
      <c r="B57" s="116" t="s">
        <v>26</v>
      </c>
      <c r="C57" s="11">
        <v>1982</v>
      </c>
      <c r="D57" s="11">
        <f t="shared" si="0"/>
        <v>165.16666666666666</v>
      </c>
      <c r="E57" s="16">
        <v>16350.33</v>
      </c>
      <c r="F57" s="16">
        <f t="shared" si="1"/>
        <v>16971.64254</v>
      </c>
      <c r="G57" s="27">
        <v>1</v>
      </c>
      <c r="H57" s="12">
        <f t="shared" si="2"/>
        <v>16350.33</v>
      </c>
      <c r="I57" s="16">
        <f t="shared" si="3"/>
        <v>16971.64254</v>
      </c>
      <c r="J57" s="16">
        <f t="shared" si="4"/>
        <v>503027.6308963499</v>
      </c>
      <c r="K57" s="19">
        <f t="shared" si="5"/>
        <v>34038.2</v>
      </c>
    </row>
    <row r="58" spans="1:11" ht="14.25" customHeight="1">
      <c r="A58" s="14">
        <v>51</v>
      </c>
      <c r="B58" s="116" t="s">
        <v>12</v>
      </c>
      <c r="C58" s="11">
        <v>2174</v>
      </c>
      <c r="D58" s="11">
        <f t="shared" si="0"/>
        <v>181.16666666666666</v>
      </c>
      <c r="E58" s="16">
        <v>16350.33</v>
      </c>
      <c r="F58" s="16">
        <f t="shared" si="1"/>
        <v>16971.64254</v>
      </c>
      <c r="G58" s="27">
        <v>1</v>
      </c>
      <c r="H58" s="12">
        <f t="shared" si="2"/>
        <v>16350.33</v>
      </c>
      <c r="I58" s="16">
        <f t="shared" si="3"/>
        <v>16971.64254</v>
      </c>
      <c r="J58" s="16">
        <f t="shared" si="4"/>
        <v>551756.84640195</v>
      </c>
      <c r="K58" s="19">
        <f t="shared" si="5"/>
        <v>37335.5</v>
      </c>
    </row>
    <row r="59" spans="1:11" ht="14.25" customHeight="1">
      <c r="A59" s="14">
        <v>52</v>
      </c>
      <c r="B59" s="116" t="s">
        <v>72</v>
      </c>
      <c r="C59" s="11">
        <v>196</v>
      </c>
      <c r="D59" s="11">
        <f t="shared" si="0"/>
        <v>16.333333333333332</v>
      </c>
      <c r="E59" s="16">
        <v>16350.33</v>
      </c>
      <c r="F59" s="16">
        <f t="shared" si="1"/>
        <v>16971.64254</v>
      </c>
      <c r="G59" s="27">
        <v>1.7</v>
      </c>
      <c r="H59" s="12">
        <f t="shared" si="2"/>
        <v>27795.560999999998</v>
      </c>
      <c r="I59" s="16">
        <f t="shared" si="3"/>
        <v>28851.792318</v>
      </c>
      <c r="J59" s="16">
        <f t="shared" si="4"/>
        <v>84565.49274200998</v>
      </c>
      <c r="K59" s="19">
        <f t="shared" si="5"/>
        <v>5722.3</v>
      </c>
    </row>
    <row r="60" spans="1:11" ht="14.25" customHeight="1">
      <c r="A60" s="14">
        <v>53</v>
      </c>
      <c r="B60" s="116" t="s">
        <v>13</v>
      </c>
      <c r="C60" s="11">
        <v>9810</v>
      </c>
      <c r="D60" s="11">
        <f t="shared" si="0"/>
        <v>817.5</v>
      </c>
      <c r="E60" s="16">
        <v>16350.33</v>
      </c>
      <c r="F60" s="16">
        <f t="shared" si="1"/>
        <v>16971.64254</v>
      </c>
      <c r="G60" s="27">
        <v>1</v>
      </c>
      <c r="H60" s="12">
        <f t="shared" si="2"/>
        <v>16350.33</v>
      </c>
      <c r="I60" s="16">
        <f t="shared" si="3"/>
        <v>16971.64254</v>
      </c>
      <c r="J60" s="16">
        <f t="shared" si="4"/>
        <v>2489758.35473925</v>
      </c>
      <c r="K60" s="19">
        <f t="shared" si="5"/>
        <v>168473.6</v>
      </c>
    </row>
    <row r="61" spans="1:11" ht="14.25" customHeight="1">
      <c r="A61" s="14">
        <v>54</v>
      </c>
      <c r="B61" s="116" t="s">
        <v>27</v>
      </c>
      <c r="C61" s="11">
        <v>810</v>
      </c>
      <c r="D61" s="11">
        <f t="shared" si="0"/>
        <v>67.5</v>
      </c>
      <c r="E61" s="16">
        <v>16350.33</v>
      </c>
      <c r="F61" s="16">
        <f t="shared" si="1"/>
        <v>16971.64254</v>
      </c>
      <c r="G61" s="27">
        <v>1.4</v>
      </c>
      <c r="H61" s="12">
        <f t="shared" si="2"/>
        <v>22890.462</v>
      </c>
      <c r="I61" s="16">
        <f t="shared" si="3"/>
        <v>23760.299555999998</v>
      </c>
      <c r="J61" s="16">
        <f t="shared" si="4"/>
        <v>287806.92907995</v>
      </c>
      <c r="K61" s="19">
        <f t="shared" si="5"/>
        <v>19474.9</v>
      </c>
    </row>
    <row r="62" spans="1:11" ht="14.25" customHeight="1">
      <c r="A62" s="14">
        <v>55</v>
      </c>
      <c r="B62" s="116" t="s">
        <v>44</v>
      </c>
      <c r="C62" s="11">
        <v>4192</v>
      </c>
      <c r="D62" s="11">
        <f t="shared" si="0"/>
        <v>349.3333333333333</v>
      </c>
      <c r="E62" s="16">
        <v>16350.33</v>
      </c>
      <c r="F62" s="16">
        <f t="shared" si="1"/>
        <v>16971.64254</v>
      </c>
      <c r="G62" s="27">
        <v>1</v>
      </c>
      <c r="H62" s="12">
        <f t="shared" si="2"/>
        <v>16350.33</v>
      </c>
      <c r="I62" s="16">
        <f t="shared" si="3"/>
        <v>16971.64254</v>
      </c>
      <c r="J62" s="16">
        <f t="shared" si="4"/>
        <v>1063921.2052056</v>
      </c>
      <c r="K62" s="19">
        <f t="shared" si="5"/>
        <v>71992</v>
      </c>
    </row>
    <row r="63" spans="1:11" ht="14.25" customHeight="1">
      <c r="A63" s="14">
        <v>56</v>
      </c>
      <c r="B63" s="116" t="s">
        <v>28</v>
      </c>
      <c r="C63" s="11">
        <v>1116</v>
      </c>
      <c r="D63" s="11">
        <f t="shared" si="0"/>
        <v>93</v>
      </c>
      <c r="E63" s="16">
        <v>16350.33</v>
      </c>
      <c r="F63" s="16">
        <f t="shared" si="1"/>
        <v>16971.64254</v>
      </c>
      <c r="G63" s="27">
        <v>1</v>
      </c>
      <c r="H63" s="12">
        <f t="shared" si="2"/>
        <v>16350.33</v>
      </c>
      <c r="I63" s="16">
        <f t="shared" si="3"/>
        <v>16971.64254</v>
      </c>
      <c r="J63" s="16">
        <f t="shared" si="4"/>
        <v>283238.56512630003</v>
      </c>
      <c r="K63" s="19">
        <f t="shared" si="5"/>
        <v>19165.8</v>
      </c>
    </row>
    <row r="64" spans="1:11" ht="14.25" customHeight="1">
      <c r="A64" s="14">
        <v>57</v>
      </c>
      <c r="B64" s="116" t="s">
        <v>63</v>
      </c>
      <c r="C64" s="11">
        <v>6922</v>
      </c>
      <c r="D64" s="11">
        <f t="shared" si="0"/>
        <v>576.8333333333334</v>
      </c>
      <c r="E64" s="16">
        <v>16350.33</v>
      </c>
      <c r="F64" s="16">
        <f t="shared" si="1"/>
        <v>16971.64254</v>
      </c>
      <c r="G64" s="27">
        <v>1.2</v>
      </c>
      <c r="H64" s="12">
        <f t="shared" si="2"/>
        <v>19620.396</v>
      </c>
      <c r="I64" s="16">
        <f t="shared" si="3"/>
        <v>20365.971048</v>
      </c>
      <c r="J64" s="16">
        <f t="shared" si="4"/>
        <v>2108147.68581102</v>
      </c>
      <c r="K64" s="19">
        <f t="shared" si="5"/>
        <v>142651.3</v>
      </c>
    </row>
    <row r="65" spans="1:11" ht="14.25" customHeight="1">
      <c r="A65" s="14">
        <v>58</v>
      </c>
      <c r="B65" s="116" t="s">
        <v>64</v>
      </c>
      <c r="C65" s="11">
        <v>6050</v>
      </c>
      <c r="D65" s="11">
        <f t="shared" si="0"/>
        <v>504.1666666666667</v>
      </c>
      <c r="E65" s="16">
        <v>16350.33</v>
      </c>
      <c r="F65" s="16">
        <f t="shared" si="1"/>
        <v>16971.64254</v>
      </c>
      <c r="G65" s="27">
        <v>1.15</v>
      </c>
      <c r="H65" s="12">
        <f t="shared" si="2"/>
        <v>18802.8795</v>
      </c>
      <c r="I65" s="16">
        <f t="shared" si="3"/>
        <v>19517.388920999998</v>
      </c>
      <c r="J65" s="16">
        <f t="shared" si="4"/>
        <v>1765799.5670844372</v>
      </c>
      <c r="K65" s="19">
        <f t="shared" si="5"/>
        <v>119485.8</v>
      </c>
    </row>
    <row r="66" spans="1:11" ht="14.25" customHeight="1">
      <c r="A66" s="14">
        <v>59</v>
      </c>
      <c r="B66" s="116" t="s">
        <v>45</v>
      </c>
      <c r="C66" s="11">
        <v>5418</v>
      </c>
      <c r="D66" s="11">
        <f t="shared" si="0"/>
        <v>451.5</v>
      </c>
      <c r="E66" s="16">
        <v>16350.33</v>
      </c>
      <c r="F66" s="16">
        <f t="shared" si="1"/>
        <v>16971.64254</v>
      </c>
      <c r="G66" s="27">
        <v>1.15</v>
      </c>
      <c r="H66" s="12">
        <f t="shared" si="2"/>
        <v>18802.8795</v>
      </c>
      <c r="I66" s="16">
        <f t="shared" si="3"/>
        <v>19517.388920999998</v>
      </c>
      <c r="J66" s="16">
        <f t="shared" si="4"/>
        <v>1581339.1825559472</v>
      </c>
      <c r="K66" s="19">
        <f t="shared" si="5"/>
        <v>107004</v>
      </c>
    </row>
    <row r="67" spans="1:11" ht="14.25" customHeight="1">
      <c r="A67" s="14">
        <v>60</v>
      </c>
      <c r="B67" s="116" t="s">
        <v>14</v>
      </c>
      <c r="C67" s="11">
        <v>1526</v>
      </c>
      <c r="D67" s="11">
        <f t="shared" si="0"/>
        <v>127.16666666666667</v>
      </c>
      <c r="E67" s="16">
        <v>16350.33</v>
      </c>
      <c r="F67" s="16">
        <f t="shared" si="1"/>
        <v>16971.64254</v>
      </c>
      <c r="G67" s="27">
        <v>1</v>
      </c>
      <c r="H67" s="12">
        <f t="shared" si="2"/>
        <v>16350.33</v>
      </c>
      <c r="I67" s="16">
        <f t="shared" si="3"/>
        <v>16971.64254</v>
      </c>
      <c r="J67" s="16">
        <f t="shared" si="4"/>
        <v>387295.7440705501</v>
      </c>
      <c r="K67" s="19">
        <f t="shared" si="5"/>
        <v>26207</v>
      </c>
    </row>
    <row r="68" spans="1:11" ht="14.25" customHeight="1">
      <c r="A68" s="14">
        <v>61</v>
      </c>
      <c r="B68" s="116" t="s">
        <v>46</v>
      </c>
      <c r="C68" s="11">
        <v>2758</v>
      </c>
      <c r="D68" s="11">
        <f aca="true" t="shared" si="6" ref="D68:D93">C68/12</f>
        <v>229.83333333333334</v>
      </c>
      <c r="E68" s="16">
        <v>16350.33</v>
      </c>
      <c r="F68" s="16">
        <f aca="true" t="shared" si="7" ref="F68:F93">E68*1.038</f>
        <v>16971.64254</v>
      </c>
      <c r="G68" s="27">
        <v>1</v>
      </c>
      <c r="H68" s="12">
        <f aca="true" t="shared" si="8" ref="H68:H93">E68*G68</f>
        <v>16350.33</v>
      </c>
      <c r="I68" s="16">
        <f aca="true" t="shared" si="9" ref="I68:I93">F68*G68</f>
        <v>16971.64254</v>
      </c>
      <c r="J68" s="16">
        <f aca="true" t="shared" si="10" ref="J68:J93">(D68*H68+D68*I68*11)*1.5/100</f>
        <v>699974.8768981502</v>
      </c>
      <c r="K68" s="19">
        <f aca="true" t="shared" si="11" ref="K68:K93">ROUND(((D68*H68+D68*I68*11+J68)/1000),1)</f>
        <v>47365</v>
      </c>
    </row>
    <row r="69" spans="1:11" ht="14.25" customHeight="1">
      <c r="A69" s="14">
        <v>62</v>
      </c>
      <c r="B69" s="116" t="s">
        <v>29</v>
      </c>
      <c r="C69" s="11">
        <v>1152</v>
      </c>
      <c r="D69" s="11">
        <f t="shared" si="6"/>
        <v>96</v>
      </c>
      <c r="E69" s="16">
        <v>16350.33</v>
      </c>
      <c r="F69" s="16">
        <f t="shared" si="7"/>
        <v>16971.64254</v>
      </c>
      <c r="G69" s="27">
        <v>1</v>
      </c>
      <c r="H69" s="12">
        <f t="shared" si="8"/>
        <v>16350.33</v>
      </c>
      <c r="I69" s="16">
        <f t="shared" si="9"/>
        <v>16971.64254</v>
      </c>
      <c r="J69" s="16">
        <f t="shared" si="10"/>
        <v>292375.2930336</v>
      </c>
      <c r="K69" s="19">
        <f t="shared" si="11"/>
        <v>19784.1</v>
      </c>
    </row>
    <row r="70" spans="1:11" ht="14.25" customHeight="1">
      <c r="A70" s="14">
        <v>63</v>
      </c>
      <c r="B70" s="116" t="s">
        <v>38</v>
      </c>
      <c r="C70" s="11">
        <v>10684</v>
      </c>
      <c r="D70" s="11">
        <f t="shared" si="6"/>
        <v>890.3333333333334</v>
      </c>
      <c r="E70" s="16">
        <v>16350.33</v>
      </c>
      <c r="F70" s="16">
        <f t="shared" si="7"/>
        <v>16971.64254</v>
      </c>
      <c r="G70" s="27">
        <v>1.011</v>
      </c>
      <c r="H70" s="12">
        <f t="shared" si="8"/>
        <v>16530.18363</v>
      </c>
      <c r="I70" s="16">
        <f t="shared" si="9"/>
        <v>17158.33060794</v>
      </c>
      <c r="J70" s="16">
        <f t="shared" si="10"/>
        <v>2741405.160338076</v>
      </c>
      <c r="K70" s="19">
        <f t="shared" si="11"/>
        <v>185501.7</v>
      </c>
    </row>
    <row r="71" spans="1:11" ht="14.25" customHeight="1">
      <c r="A71" s="14">
        <v>64</v>
      </c>
      <c r="B71" s="116" t="s">
        <v>15</v>
      </c>
      <c r="C71" s="11">
        <v>1994</v>
      </c>
      <c r="D71" s="11">
        <f t="shared" si="6"/>
        <v>166.16666666666666</v>
      </c>
      <c r="E71" s="16">
        <v>16350.33</v>
      </c>
      <c r="F71" s="16">
        <f t="shared" si="7"/>
        <v>16971.64254</v>
      </c>
      <c r="G71" s="27">
        <v>1</v>
      </c>
      <c r="H71" s="12">
        <f t="shared" si="8"/>
        <v>16350.33</v>
      </c>
      <c r="I71" s="16">
        <f t="shared" si="9"/>
        <v>16971.64254</v>
      </c>
      <c r="J71" s="16">
        <f t="shared" si="10"/>
        <v>506073.20686545</v>
      </c>
      <c r="K71" s="19">
        <f t="shared" si="11"/>
        <v>34244.3</v>
      </c>
    </row>
    <row r="72" spans="1:11" ht="14.25" customHeight="1">
      <c r="A72" s="14">
        <v>65</v>
      </c>
      <c r="B72" s="116" t="s">
        <v>48</v>
      </c>
      <c r="C72" s="11">
        <v>5580</v>
      </c>
      <c r="D72" s="11">
        <f t="shared" si="6"/>
        <v>465</v>
      </c>
      <c r="E72" s="16">
        <v>16350.33</v>
      </c>
      <c r="F72" s="16">
        <f t="shared" si="7"/>
        <v>16971.64254</v>
      </c>
      <c r="G72" s="27">
        <v>1</v>
      </c>
      <c r="H72" s="12">
        <f t="shared" si="8"/>
        <v>16350.33</v>
      </c>
      <c r="I72" s="16">
        <f t="shared" si="9"/>
        <v>16971.64254</v>
      </c>
      <c r="J72" s="16">
        <f t="shared" si="10"/>
        <v>1416192.8256315002</v>
      </c>
      <c r="K72" s="19">
        <f t="shared" si="11"/>
        <v>95829</v>
      </c>
    </row>
    <row r="73" spans="1:11" ht="14.25" customHeight="1">
      <c r="A73" s="14">
        <v>66</v>
      </c>
      <c r="B73" s="116" t="s">
        <v>49</v>
      </c>
      <c r="C73" s="11">
        <v>5852</v>
      </c>
      <c r="D73" s="11">
        <f t="shared" si="6"/>
        <v>487.6666666666667</v>
      </c>
      <c r="E73" s="16">
        <v>16350.33</v>
      </c>
      <c r="F73" s="16">
        <f t="shared" si="7"/>
        <v>16971.64254</v>
      </c>
      <c r="G73" s="27">
        <v>1.003</v>
      </c>
      <c r="H73" s="12">
        <f t="shared" si="8"/>
        <v>16399.380989999998</v>
      </c>
      <c r="I73" s="16">
        <f t="shared" si="9"/>
        <v>17022.557467619998</v>
      </c>
      <c r="J73" s="16">
        <f t="shared" si="10"/>
        <v>1489681.558573893</v>
      </c>
      <c r="K73" s="19">
        <f t="shared" si="11"/>
        <v>100801.8</v>
      </c>
    </row>
    <row r="74" spans="1:11" ht="14.25" customHeight="1">
      <c r="A74" s="14">
        <v>67</v>
      </c>
      <c r="B74" s="116" t="s">
        <v>73</v>
      </c>
      <c r="C74" s="11">
        <v>1168</v>
      </c>
      <c r="D74" s="11">
        <f t="shared" si="6"/>
        <v>97.33333333333333</v>
      </c>
      <c r="E74" s="16">
        <v>16350.33</v>
      </c>
      <c r="F74" s="16">
        <f t="shared" si="7"/>
        <v>16971.64254</v>
      </c>
      <c r="G74" s="27">
        <v>1.43</v>
      </c>
      <c r="H74" s="12">
        <f t="shared" si="8"/>
        <v>23380.9719</v>
      </c>
      <c r="I74" s="16">
        <f t="shared" si="9"/>
        <v>24269.4488322</v>
      </c>
      <c r="J74" s="16">
        <f t="shared" si="10"/>
        <v>423903.567219132</v>
      </c>
      <c r="K74" s="19">
        <f t="shared" si="11"/>
        <v>28684.1</v>
      </c>
    </row>
    <row r="75" spans="1:11" ht="14.25" customHeight="1">
      <c r="A75" s="14">
        <v>68</v>
      </c>
      <c r="B75" s="116" t="s">
        <v>52</v>
      </c>
      <c r="C75" s="11">
        <v>4458</v>
      </c>
      <c r="D75" s="11">
        <f t="shared" si="6"/>
        <v>371.5</v>
      </c>
      <c r="E75" s="16">
        <v>16350.33</v>
      </c>
      <c r="F75" s="16">
        <f t="shared" si="7"/>
        <v>16971.64254</v>
      </c>
      <c r="G75" s="27">
        <v>1.152</v>
      </c>
      <c r="H75" s="12">
        <f t="shared" si="8"/>
        <v>18835.580159999998</v>
      </c>
      <c r="I75" s="16">
        <f t="shared" si="9"/>
        <v>19551.33220608</v>
      </c>
      <c r="J75" s="16">
        <f t="shared" si="10"/>
        <v>1303409.0563437887</v>
      </c>
      <c r="K75" s="19">
        <f t="shared" si="11"/>
        <v>88197.3</v>
      </c>
    </row>
    <row r="76" spans="1:11" ht="14.25" customHeight="1">
      <c r="A76" s="14">
        <v>69</v>
      </c>
      <c r="B76" s="116" t="s">
        <v>16</v>
      </c>
      <c r="C76" s="11">
        <v>1736</v>
      </c>
      <c r="D76" s="11">
        <f t="shared" si="6"/>
        <v>144.66666666666666</v>
      </c>
      <c r="E76" s="16">
        <v>16350.33</v>
      </c>
      <c r="F76" s="16">
        <f t="shared" si="7"/>
        <v>16971.64254</v>
      </c>
      <c r="G76" s="27">
        <v>1</v>
      </c>
      <c r="H76" s="12">
        <f t="shared" si="8"/>
        <v>16350.33</v>
      </c>
      <c r="I76" s="16">
        <f t="shared" si="9"/>
        <v>16971.64254</v>
      </c>
      <c r="J76" s="16">
        <f t="shared" si="10"/>
        <v>440593.32352979993</v>
      </c>
      <c r="K76" s="19">
        <f t="shared" si="11"/>
        <v>29813.5</v>
      </c>
    </row>
    <row r="77" spans="1:11" ht="14.25" customHeight="1">
      <c r="A77" s="14">
        <v>70</v>
      </c>
      <c r="B77" s="116" t="s">
        <v>17</v>
      </c>
      <c r="C77" s="11">
        <v>2076</v>
      </c>
      <c r="D77" s="11">
        <f t="shared" si="6"/>
        <v>173</v>
      </c>
      <c r="E77" s="16">
        <v>16350.33</v>
      </c>
      <c r="F77" s="16">
        <f t="shared" si="7"/>
        <v>16971.64254</v>
      </c>
      <c r="G77" s="27">
        <v>1</v>
      </c>
      <c r="H77" s="12">
        <f t="shared" si="8"/>
        <v>16350.33</v>
      </c>
      <c r="I77" s="16">
        <f t="shared" si="9"/>
        <v>16971.64254</v>
      </c>
      <c r="J77" s="16">
        <f t="shared" si="10"/>
        <v>526884.6426543001</v>
      </c>
      <c r="K77" s="19">
        <f t="shared" si="11"/>
        <v>35652.5</v>
      </c>
    </row>
    <row r="78" spans="1:11" ht="14.25" customHeight="1">
      <c r="A78" s="14">
        <v>71</v>
      </c>
      <c r="B78" s="116" t="s">
        <v>18</v>
      </c>
      <c r="C78" s="11">
        <v>2214</v>
      </c>
      <c r="D78" s="11">
        <f t="shared" si="6"/>
        <v>184.5</v>
      </c>
      <c r="E78" s="16">
        <v>16350.33</v>
      </c>
      <c r="F78" s="16">
        <f t="shared" si="7"/>
        <v>16971.64254</v>
      </c>
      <c r="G78" s="27">
        <v>1</v>
      </c>
      <c r="H78" s="12">
        <f t="shared" si="8"/>
        <v>16350.33</v>
      </c>
      <c r="I78" s="16">
        <f t="shared" si="9"/>
        <v>16971.64254</v>
      </c>
      <c r="J78" s="16">
        <f t="shared" si="10"/>
        <v>561908.76629895</v>
      </c>
      <c r="K78" s="19">
        <f t="shared" si="11"/>
        <v>38022.5</v>
      </c>
    </row>
    <row r="79" spans="1:11" ht="14.25" customHeight="1">
      <c r="A79" s="14">
        <v>72</v>
      </c>
      <c r="B79" s="116" t="s">
        <v>65</v>
      </c>
      <c r="C79" s="11">
        <v>2238</v>
      </c>
      <c r="D79" s="11">
        <f t="shared" si="6"/>
        <v>186.5</v>
      </c>
      <c r="E79" s="16">
        <v>16350.33</v>
      </c>
      <c r="F79" s="16">
        <f t="shared" si="7"/>
        <v>16971.64254</v>
      </c>
      <c r="G79" s="27">
        <v>1.4</v>
      </c>
      <c r="H79" s="12">
        <f t="shared" si="8"/>
        <v>22890.462</v>
      </c>
      <c r="I79" s="16">
        <f t="shared" si="9"/>
        <v>23760.299555999998</v>
      </c>
      <c r="J79" s="16">
        <f t="shared" si="10"/>
        <v>795199.8855320099</v>
      </c>
      <c r="K79" s="19">
        <f t="shared" si="11"/>
        <v>53808.5</v>
      </c>
    </row>
    <row r="80" spans="1:11" ht="14.25" customHeight="1">
      <c r="A80" s="14">
        <v>73</v>
      </c>
      <c r="B80" s="116" t="s">
        <v>19</v>
      </c>
      <c r="C80" s="11">
        <v>2014</v>
      </c>
      <c r="D80" s="11">
        <f t="shared" si="6"/>
        <v>167.83333333333334</v>
      </c>
      <c r="E80" s="16">
        <v>16350.33</v>
      </c>
      <c r="F80" s="16">
        <f t="shared" si="7"/>
        <v>16971.64254</v>
      </c>
      <c r="G80" s="27">
        <v>1</v>
      </c>
      <c r="H80" s="12">
        <f t="shared" si="8"/>
        <v>16350.33</v>
      </c>
      <c r="I80" s="16">
        <f t="shared" si="9"/>
        <v>16971.64254</v>
      </c>
      <c r="J80" s="16">
        <f t="shared" si="10"/>
        <v>511149.16681395</v>
      </c>
      <c r="K80" s="19">
        <f t="shared" si="11"/>
        <v>34587.8</v>
      </c>
    </row>
    <row r="81" spans="1:11" ht="14.25" customHeight="1">
      <c r="A81" s="14">
        <v>74</v>
      </c>
      <c r="B81" s="116" t="s">
        <v>53</v>
      </c>
      <c r="C81" s="11">
        <v>4100</v>
      </c>
      <c r="D81" s="11">
        <f t="shared" si="6"/>
        <v>341.6666666666667</v>
      </c>
      <c r="E81" s="16">
        <v>16350.33</v>
      </c>
      <c r="F81" s="16">
        <f t="shared" si="7"/>
        <v>16971.64254</v>
      </c>
      <c r="G81" s="27">
        <v>1.16</v>
      </c>
      <c r="H81" s="12">
        <f t="shared" si="8"/>
        <v>18966.3828</v>
      </c>
      <c r="I81" s="16">
        <f t="shared" si="9"/>
        <v>19687.1053464</v>
      </c>
      <c r="J81" s="16">
        <f t="shared" si="10"/>
        <v>1207063.2757533002</v>
      </c>
      <c r="K81" s="19">
        <f t="shared" si="11"/>
        <v>81677.9</v>
      </c>
    </row>
    <row r="82" spans="1:11" ht="14.25" customHeight="1">
      <c r="A82" s="14">
        <v>75</v>
      </c>
      <c r="B82" s="116" t="s">
        <v>50</v>
      </c>
      <c r="C82" s="11">
        <v>2414</v>
      </c>
      <c r="D82" s="11">
        <f t="shared" si="6"/>
        <v>201.16666666666666</v>
      </c>
      <c r="E82" s="16">
        <v>16350.33</v>
      </c>
      <c r="F82" s="16">
        <f t="shared" si="7"/>
        <v>16971.64254</v>
      </c>
      <c r="G82" s="27">
        <v>1</v>
      </c>
      <c r="H82" s="12">
        <f t="shared" si="8"/>
        <v>16350.33</v>
      </c>
      <c r="I82" s="16">
        <f t="shared" si="9"/>
        <v>16971.64254</v>
      </c>
      <c r="J82" s="16">
        <f t="shared" si="10"/>
        <v>612668.36578395</v>
      </c>
      <c r="K82" s="19">
        <f t="shared" si="11"/>
        <v>41457.2</v>
      </c>
    </row>
    <row r="83" spans="1:11" ht="14.25" customHeight="1">
      <c r="A83" s="14">
        <v>76</v>
      </c>
      <c r="B83" s="116" t="s">
        <v>54</v>
      </c>
      <c r="C83" s="11">
        <v>7792</v>
      </c>
      <c r="D83" s="11">
        <f t="shared" si="6"/>
        <v>649.3333333333334</v>
      </c>
      <c r="E83" s="16">
        <v>16350.33</v>
      </c>
      <c r="F83" s="16">
        <f t="shared" si="7"/>
        <v>16971.64254</v>
      </c>
      <c r="G83" s="27">
        <v>1.15</v>
      </c>
      <c r="H83" s="12">
        <f t="shared" si="8"/>
        <v>18802.8795</v>
      </c>
      <c r="I83" s="16">
        <f t="shared" si="9"/>
        <v>19517.388920999998</v>
      </c>
      <c r="J83" s="16">
        <f t="shared" si="10"/>
        <v>2274233.09532594</v>
      </c>
      <c r="K83" s="19">
        <f t="shared" si="11"/>
        <v>153889.8</v>
      </c>
    </row>
    <row r="84" spans="1:11" ht="14.25" customHeight="1">
      <c r="A84" s="14">
        <v>77</v>
      </c>
      <c r="B84" s="116" t="s">
        <v>20</v>
      </c>
      <c r="C84" s="11">
        <v>2096</v>
      </c>
      <c r="D84" s="11">
        <f t="shared" si="6"/>
        <v>174.66666666666666</v>
      </c>
      <c r="E84" s="16">
        <v>16350.33</v>
      </c>
      <c r="F84" s="16">
        <f t="shared" si="7"/>
        <v>16971.64254</v>
      </c>
      <c r="G84" s="27">
        <v>1</v>
      </c>
      <c r="H84" s="12">
        <f t="shared" si="8"/>
        <v>16350.33</v>
      </c>
      <c r="I84" s="16">
        <f t="shared" si="9"/>
        <v>16971.64254</v>
      </c>
      <c r="J84" s="16">
        <f t="shared" si="10"/>
        <v>531960.6026028</v>
      </c>
      <c r="K84" s="19">
        <f t="shared" si="11"/>
        <v>35996</v>
      </c>
    </row>
    <row r="85" spans="1:11" ht="14.25" customHeight="1">
      <c r="A85" s="14">
        <v>78</v>
      </c>
      <c r="B85" s="116" t="s">
        <v>160</v>
      </c>
      <c r="C85" s="11">
        <v>11532</v>
      </c>
      <c r="D85" s="11">
        <f t="shared" si="6"/>
        <v>961</v>
      </c>
      <c r="E85" s="16">
        <v>16350.33</v>
      </c>
      <c r="F85" s="16">
        <f t="shared" si="7"/>
        <v>16971.64254</v>
      </c>
      <c r="G85" s="27">
        <v>1</v>
      </c>
      <c r="H85" s="12">
        <f t="shared" si="8"/>
        <v>16350.33</v>
      </c>
      <c r="I85" s="16">
        <f t="shared" si="9"/>
        <v>16971.64254</v>
      </c>
      <c r="J85" s="16">
        <f t="shared" si="10"/>
        <v>2926798.5063051</v>
      </c>
      <c r="K85" s="19">
        <f t="shared" si="11"/>
        <v>198046.7</v>
      </c>
    </row>
    <row r="86" spans="1:11" ht="14.25" customHeight="1">
      <c r="A86" s="14">
        <v>79</v>
      </c>
      <c r="B86" s="116" t="s">
        <v>161</v>
      </c>
      <c r="C86" s="11">
        <v>5426</v>
      </c>
      <c r="D86" s="11">
        <f t="shared" si="6"/>
        <v>452.1666666666667</v>
      </c>
      <c r="E86" s="16">
        <v>16350.33</v>
      </c>
      <c r="F86" s="16">
        <f t="shared" si="7"/>
        <v>16971.64254</v>
      </c>
      <c r="G86" s="27">
        <v>1</v>
      </c>
      <c r="H86" s="12">
        <f t="shared" si="8"/>
        <v>16350.33</v>
      </c>
      <c r="I86" s="16">
        <f t="shared" si="9"/>
        <v>16971.64254</v>
      </c>
      <c r="J86" s="16">
        <f t="shared" si="10"/>
        <v>1377107.9340280504</v>
      </c>
      <c r="K86" s="19">
        <f t="shared" si="11"/>
        <v>93184.3</v>
      </c>
    </row>
    <row r="87" spans="1:11" ht="14.25" customHeight="1">
      <c r="A87" s="14">
        <v>80</v>
      </c>
      <c r="B87" s="116" t="s">
        <v>86</v>
      </c>
      <c r="C87" s="11">
        <v>1026</v>
      </c>
      <c r="D87" s="11">
        <f t="shared" si="6"/>
        <v>85.5</v>
      </c>
      <c r="E87" s="16">
        <v>16350.33</v>
      </c>
      <c r="F87" s="16">
        <f t="shared" si="7"/>
        <v>16971.64254</v>
      </c>
      <c r="G87" s="27">
        <v>1</v>
      </c>
      <c r="H87" s="12">
        <f t="shared" si="8"/>
        <v>16350.33</v>
      </c>
      <c r="I87" s="16">
        <f t="shared" si="9"/>
        <v>16971.64254</v>
      </c>
      <c r="J87" s="16">
        <f t="shared" si="10"/>
        <v>260396.74535805002</v>
      </c>
      <c r="K87" s="19">
        <f t="shared" si="11"/>
        <v>17620.2</v>
      </c>
    </row>
    <row r="88" spans="1:11" ht="14.25" customHeight="1">
      <c r="A88" s="14">
        <v>81</v>
      </c>
      <c r="B88" s="116" t="s">
        <v>74</v>
      </c>
      <c r="C88" s="11">
        <v>558</v>
      </c>
      <c r="D88" s="11">
        <f t="shared" si="6"/>
        <v>46.5</v>
      </c>
      <c r="E88" s="16">
        <v>16350.33</v>
      </c>
      <c r="F88" s="16">
        <f t="shared" si="7"/>
        <v>16971.64254</v>
      </c>
      <c r="G88" s="27">
        <v>1.27</v>
      </c>
      <c r="H88" s="12">
        <f t="shared" si="8"/>
        <v>20764.9191</v>
      </c>
      <c r="I88" s="16">
        <f t="shared" si="9"/>
        <v>21553.9860258</v>
      </c>
      <c r="J88" s="16">
        <f t="shared" si="10"/>
        <v>179856.48885520047</v>
      </c>
      <c r="K88" s="19">
        <f t="shared" si="11"/>
        <v>12170.3</v>
      </c>
    </row>
    <row r="89" spans="1:11" ht="14.25" customHeight="1">
      <c r="A89" s="14">
        <v>82</v>
      </c>
      <c r="B89" s="116" t="s">
        <v>87</v>
      </c>
      <c r="C89" s="11">
        <v>116</v>
      </c>
      <c r="D89" s="11">
        <f t="shared" si="6"/>
        <v>9.666666666666666</v>
      </c>
      <c r="E89" s="16">
        <v>16350.33</v>
      </c>
      <c r="F89" s="16">
        <f t="shared" si="7"/>
        <v>16971.64254</v>
      </c>
      <c r="G89" s="27">
        <v>1.54</v>
      </c>
      <c r="H89" s="12">
        <f t="shared" si="8"/>
        <v>25179.5082</v>
      </c>
      <c r="I89" s="16">
        <f t="shared" si="9"/>
        <v>26136.3295116</v>
      </c>
      <c r="J89" s="16">
        <f t="shared" si="10"/>
        <v>45338.474260001996</v>
      </c>
      <c r="K89" s="19">
        <f t="shared" si="11"/>
        <v>3067.9</v>
      </c>
    </row>
    <row r="90" spans="1:11" ht="14.25" customHeight="1">
      <c r="A90" s="14">
        <v>83</v>
      </c>
      <c r="B90" s="116" t="s">
        <v>162</v>
      </c>
      <c r="C90" s="11">
        <v>2756</v>
      </c>
      <c r="D90" s="11">
        <f t="shared" si="6"/>
        <v>229.66666666666666</v>
      </c>
      <c r="E90" s="16">
        <v>16350.33</v>
      </c>
      <c r="F90" s="16">
        <f t="shared" si="7"/>
        <v>16971.64254</v>
      </c>
      <c r="G90" s="27">
        <v>1.5</v>
      </c>
      <c r="H90" s="12">
        <f t="shared" si="8"/>
        <v>24525.495</v>
      </c>
      <c r="I90" s="16">
        <f t="shared" si="9"/>
        <v>25457.46381</v>
      </c>
      <c r="J90" s="16">
        <f t="shared" si="10"/>
        <v>1049200.9213549502</v>
      </c>
      <c r="K90" s="19">
        <f t="shared" si="11"/>
        <v>70995.9</v>
      </c>
    </row>
    <row r="91" spans="1:11" ht="14.25" customHeight="1">
      <c r="A91" s="14">
        <v>84</v>
      </c>
      <c r="B91" s="116" t="s">
        <v>75</v>
      </c>
      <c r="C91" s="11">
        <v>162</v>
      </c>
      <c r="D91" s="11">
        <f t="shared" si="6"/>
        <v>13.5</v>
      </c>
      <c r="E91" s="16">
        <v>16350.33</v>
      </c>
      <c r="F91" s="16">
        <f t="shared" si="7"/>
        <v>16971.64254</v>
      </c>
      <c r="G91" s="27">
        <v>2</v>
      </c>
      <c r="H91" s="12">
        <f t="shared" si="8"/>
        <v>32700.66</v>
      </c>
      <c r="I91" s="16">
        <f t="shared" si="9"/>
        <v>33943.28508</v>
      </c>
      <c r="J91" s="16">
        <f t="shared" si="10"/>
        <v>82230.5511657</v>
      </c>
      <c r="K91" s="19">
        <f t="shared" si="11"/>
        <v>5564.3</v>
      </c>
    </row>
    <row r="92" spans="1:11" ht="14.25" customHeight="1">
      <c r="A92" s="14">
        <v>85</v>
      </c>
      <c r="B92" s="116" t="s">
        <v>163</v>
      </c>
      <c r="C92" s="11">
        <v>1034</v>
      </c>
      <c r="D92" s="11">
        <f t="shared" si="6"/>
        <v>86.16666666666667</v>
      </c>
      <c r="E92" s="16">
        <v>16350.33</v>
      </c>
      <c r="F92" s="16">
        <f t="shared" si="7"/>
        <v>16971.64254</v>
      </c>
      <c r="G92" s="27">
        <v>1.5</v>
      </c>
      <c r="H92" s="12">
        <f t="shared" si="8"/>
        <v>24525.495</v>
      </c>
      <c r="I92" s="16">
        <f t="shared" si="9"/>
        <v>25457.46381</v>
      </c>
      <c r="J92" s="16">
        <f t="shared" si="10"/>
        <v>393640.69400617504</v>
      </c>
      <c r="K92" s="19">
        <f t="shared" si="11"/>
        <v>26636.4</v>
      </c>
    </row>
    <row r="93" spans="1:11" ht="14.25" customHeight="1">
      <c r="A93" s="30">
        <v>86</v>
      </c>
      <c r="B93" s="116" t="s">
        <v>164</v>
      </c>
      <c r="C93" s="11">
        <v>16</v>
      </c>
      <c r="D93" s="11">
        <f t="shared" si="6"/>
        <v>1.3333333333333333</v>
      </c>
      <c r="E93" s="16">
        <v>16350.33</v>
      </c>
      <c r="F93" s="16">
        <f t="shared" si="7"/>
        <v>16971.64254</v>
      </c>
      <c r="G93" s="27">
        <v>1.4</v>
      </c>
      <c r="H93" s="12">
        <f t="shared" si="8"/>
        <v>22890.462</v>
      </c>
      <c r="I93" s="16">
        <f t="shared" si="9"/>
        <v>23760.299555999998</v>
      </c>
      <c r="J93" s="16">
        <f t="shared" si="10"/>
        <v>5685.075142319999</v>
      </c>
      <c r="K93" s="19">
        <f t="shared" si="11"/>
        <v>384.7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zoomScalePageLayoutView="0" workbookViewId="0" topLeftCell="A4">
      <selection activeCell="U7" sqref="U7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3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bestFit="1" customWidth="1"/>
    <col min="9" max="9" width="9.875" style="23" bestFit="1" customWidth="1"/>
    <col min="10" max="10" width="11.00390625" style="23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3" bestFit="1" customWidth="1"/>
    <col min="16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4.875" style="0" customWidth="1"/>
    <col min="22" max="22" width="12.375" style="0" customWidth="1"/>
  </cols>
  <sheetData>
    <row r="1" spans="1:22" ht="12.75">
      <c r="A1" s="1"/>
      <c r="B1" s="1"/>
      <c r="C1" s="21"/>
      <c r="D1" s="1"/>
      <c r="E1" s="1"/>
      <c r="F1" s="1"/>
      <c r="G1" s="1"/>
      <c r="H1" s="1"/>
      <c r="I1" s="21"/>
      <c r="J1" s="21"/>
      <c r="K1" s="1"/>
      <c r="L1" s="1"/>
      <c r="M1" s="1"/>
      <c r="N1" s="1"/>
      <c r="O1" s="21"/>
      <c r="P1" s="1"/>
      <c r="Q1" s="1"/>
      <c r="R1" s="1"/>
      <c r="S1" s="1"/>
      <c r="T1" s="1"/>
      <c r="U1" s="1"/>
      <c r="V1" s="2" t="s">
        <v>79</v>
      </c>
    </row>
    <row r="2" spans="1:22" ht="12.75">
      <c r="A2" s="1"/>
      <c r="B2" s="1"/>
      <c r="C2" s="21"/>
      <c r="D2" s="1"/>
      <c r="E2" s="1"/>
      <c r="F2" s="1"/>
      <c r="G2" s="1"/>
      <c r="H2" s="1"/>
      <c r="I2" s="21"/>
      <c r="J2" s="21"/>
      <c r="K2" s="1"/>
      <c r="L2" s="1"/>
      <c r="M2" s="1"/>
      <c r="N2" s="1"/>
      <c r="O2" s="21"/>
      <c r="P2" s="1"/>
      <c r="Q2" s="1"/>
      <c r="R2" s="1"/>
      <c r="S2" s="1"/>
      <c r="T2" s="1"/>
      <c r="U2" s="7"/>
      <c r="V2" s="1"/>
    </row>
    <row r="3" spans="1:22" ht="65.25" customHeight="1">
      <c r="A3" s="165" t="s">
        <v>227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30.75" customHeight="1">
      <c r="A4" s="166" t="s">
        <v>77</v>
      </c>
      <c r="B4" s="172" t="s">
        <v>2</v>
      </c>
      <c r="C4" s="173" t="s">
        <v>130</v>
      </c>
      <c r="D4" s="172" t="s">
        <v>80</v>
      </c>
      <c r="E4" s="172"/>
      <c r="F4" s="172"/>
      <c r="G4" s="172"/>
      <c r="H4" s="172"/>
      <c r="I4" s="173" t="s">
        <v>131</v>
      </c>
      <c r="J4" s="169" t="s">
        <v>81</v>
      </c>
      <c r="K4" s="170"/>
      <c r="L4" s="170"/>
      <c r="M4" s="170"/>
      <c r="N4" s="171"/>
      <c r="O4" s="173" t="s">
        <v>132</v>
      </c>
      <c r="P4" s="172" t="s">
        <v>81</v>
      </c>
      <c r="Q4" s="172"/>
      <c r="R4" s="172"/>
      <c r="S4" s="172"/>
      <c r="T4" s="172"/>
      <c r="U4" s="172" t="s">
        <v>217</v>
      </c>
      <c r="V4" s="172" t="s">
        <v>135</v>
      </c>
    </row>
    <row r="5" spans="1:22" ht="198" customHeight="1">
      <c r="A5" s="168"/>
      <c r="B5" s="172"/>
      <c r="C5" s="173"/>
      <c r="D5" s="30" t="s">
        <v>205</v>
      </c>
      <c r="E5" s="30" t="s">
        <v>206</v>
      </c>
      <c r="F5" s="30" t="s">
        <v>133</v>
      </c>
      <c r="G5" s="30" t="s">
        <v>207</v>
      </c>
      <c r="H5" s="30" t="s">
        <v>208</v>
      </c>
      <c r="I5" s="173"/>
      <c r="J5" s="30" t="s">
        <v>209</v>
      </c>
      <c r="K5" s="30" t="s">
        <v>210</v>
      </c>
      <c r="L5" s="30" t="s">
        <v>134</v>
      </c>
      <c r="M5" s="30" t="s">
        <v>211</v>
      </c>
      <c r="N5" s="30" t="s">
        <v>212</v>
      </c>
      <c r="O5" s="173"/>
      <c r="P5" s="30" t="s">
        <v>213</v>
      </c>
      <c r="Q5" s="30" t="s">
        <v>214</v>
      </c>
      <c r="R5" s="30" t="s">
        <v>134</v>
      </c>
      <c r="S5" s="30" t="s">
        <v>215</v>
      </c>
      <c r="T5" s="30" t="s">
        <v>216</v>
      </c>
      <c r="U5" s="172"/>
      <c r="V5" s="172"/>
    </row>
    <row r="6" spans="1:22" ht="12.75">
      <c r="A6" s="4">
        <v>1</v>
      </c>
      <c r="B6" s="42">
        <v>2</v>
      </c>
      <c r="C6" s="43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3">
        <v>9</v>
      </c>
      <c r="J6" s="43">
        <v>10</v>
      </c>
      <c r="K6" s="42">
        <v>11</v>
      </c>
      <c r="L6" s="42">
        <v>12</v>
      </c>
      <c r="M6" s="42">
        <v>13</v>
      </c>
      <c r="N6" s="42">
        <v>14</v>
      </c>
      <c r="O6" s="43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  <c r="V6" s="42">
        <v>22</v>
      </c>
    </row>
    <row r="7" spans="1:22" ht="12.75">
      <c r="A7" s="14"/>
      <c r="B7" s="38" t="s">
        <v>3</v>
      </c>
      <c r="C7" s="44">
        <f>SUM(C9:C94)</f>
        <v>1884</v>
      </c>
      <c r="D7" s="44"/>
      <c r="E7" s="44"/>
      <c r="F7" s="44"/>
      <c r="G7" s="44"/>
      <c r="H7" s="44"/>
      <c r="I7" s="44">
        <f>SUM(I9:I94)</f>
        <v>334105</v>
      </c>
      <c r="J7" s="44"/>
      <c r="K7" s="44"/>
      <c r="L7" s="44"/>
      <c r="M7" s="44"/>
      <c r="N7" s="44"/>
      <c r="O7" s="44">
        <f>SUM(O9:O94)</f>
        <v>693573</v>
      </c>
      <c r="P7" s="44"/>
      <c r="Q7" s="44"/>
      <c r="R7" s="44"/>
      <c r="S7" s="44"/>
      <c r="T7" s="44"/>
      <c r="U7" s="45">
        <f>SUM(U9:U94)</f>
        <v>1071706540.9828696</v>
      </c>
      <c r="V7" s="46">
        <f>SUM(V9:V94)</f>
        <v>72518809.00000001</v>
      </c>
    </row>
    <row r="8" spans="1:22" ht="12" customHeight="1">
      <c r="A8" s="14"/>
      <c r="B8" s="38"/>
      <c r="C8" s="47"/>
      <c r="D8" s="48"/>
      <c r="E8" s="48"/>
      <c r="F8" s="48"/>
      <c r="G8" s="48"/>
      <c r="H8" s="48"/>
      <c r="I8" s="49"/>
      <c r="J8" s="49"/>
      <c r="K8" s="48"/>
      <c r="L8" s="48"/>
      <c r="M8" s="48"/>
      <c r="N8" s="48"/>
      <c r="O8" s="49"/>
      <c r="P8" s="48"/>
      <c r="Q8" s="48"/>
      <c r="R8" s="48"/>
      <c r="S8" s="48"/>
      <c r="T8" s="48"/>
      <c r="U8" s="48"/>
      <c r="V8" s="50"/>
    </row>
    <row r="9" spans="1:22" s="28" customFormat="1" ht="14.25" customHeight="1">
      <c r="A9" s="14">
        <v>1</v>
      </c>
      <c r="B9" s="114" t="s">
        <v>154</v>
      </c>
      <c r="C9" s="51">
        <v>8</v>
      </c>
      <c r="D9" s="52">
        <v>12262.76</v>
      </c>
      <c r="E9" s="52">
        <f>D9*1.038</f>
        <v>12728.74488</v>
      </c>
      <c r="F9" s="55">
        <v>1</v>
      </c>
      <c r="G9" s="52">
        <f>D9*F9</f>
        <v>12262.76</v>
      </c>
      <c r="H9" s="52">
        <f>E9*F9</f>
        <v>12728.74488</v>
      </c>
      <c r="I9" s="51">
        <v>1348</v>
      </c>
      <c r="J9" s="52">
        <v>3065.69</v>
      </c>
      <c r="K9" s="52">
        <f>J9*1.038</f>
        <v>3182.18622</v>
      </c>
      <c r="L9" s="55">
        <v>1</v>
      </c>
      <c r="M9" s="52">
        <f>J9*L9</f>
        <v>3065.69</v>
      </c>
      <c r="N9" s="52">
        <f>K9*L9</f>
        <v>3182.18622</v>
      </c>
      <c r="O9" s="53">
        <v>2537</v>
      </c>
      <c r="P9" s="52">
        <v>6131.37</v>
      </c>
      <c r="Q9" s="52">
        <f>P9*1.038</f>
        <v>6364.36206</v>
      </c>
      <c r="R9" s="55">
        <v>1</v>
      </c>
      <c r="S9" s="52">
        <f>P9*R9</f>
        <v>6131.37</v>
      </c>
      <c r="T9" s="52">
        <f>Q9*R9</f>
        <v>6364.36206</v>
      </c>
      <c r="U9" s="52">
        <f>((C9*G9+I9*M9+O9*S9)+(C9*H9+I9*N9+O9*T9)*11)*1.5/100</f>
        <v>3685526.6507703005</v>
      </c>
      <c r="V9" s="53">
        <f>ROUND((((C9*G9+I9*M9+O9*S9)+(C9*H9+I9*N9+O9*T9)*11+U9)/1000),1)</f>
        <v>249387.3</v>
      </c>
    </row>
    <row r="10" spans="1:22" s="28" customFormat="1" ht="14.25" customHeight="1">
      <c r="A10" s="14">
        <v>2</v>
      </c>
      <c r="B10" s="114" t="s">
        <v>55</v>
      </c>
      <c r="C10" s="51">
        <v>4</v>
      </c>
      <c r="D10" s="52">
        <v>12262.76</v>
      </c>
      <c r="E10" s="52">
        <f aca="true" t="shared" si="0" ref="E10:E68">D10*1.038</f>
        <v>12728.74488</v>
      </c>
      <c r="F10" s="55">
        <v>1.4</v>
      </c>
      <c r="G10" s="52">
        <f aca="true" t="shared" si="1" ref="G10:G68">D10*F10</f>
        <v>17167.863999999998</v>
      </c>
      <c r="H10" s="52">
        <f aca="true" t="shared" si="2" ref="H10:H68">E10*F10</f>
        <v>17820.242832</v>
      </c>
      <c r="I10" s="51">
        <v>965</v>
      </c>
      <c r="J10" s="52">
        <v>3065.69</v>
      </c>
      <c r="K10" s="52">
        <f aca="true" t="shared" si="3" ref="K10:K68">J10*1.038</f>
        <v>3182.18622</v>
      </c>
      <c r="L10" s="55">
        <v>1.4</v>
      </c>
      <c r="M10" s="52">
        <f aca="true" t="shared" si="4" ref="M10:M68">J10*L10</f>
        <v>4291.965999999999</v>
      </c>
      <c r="N10" s="52">
        <f aca="true" t="shared" si="5" ref="N10:N68">K10*L10</f>
        <v>4455.060708</v>
      </c>
      <c r="O10" s="53">
        <v>2056</v>
      </c>
      <c r="P10" s="52">
        <v>6131.37</v>
      </c>
      <c r="Q10" s="52">
        <f aca="true" t="shared" si="6" ref="Q10:Q68">P10*1.038</f>
        <v>6364.36206</v>
      </c>
      <c r="R10" s="55">
        <v>1.4</v>
      </c>
      <c r="S10" s="52">
        <f aca="true" t="shared" si="7" ref="S10:S68">P10*R10</f>
        <v>8583.918</v>
      </c>
      <c r="T10" s="52">
        <f aca="true" t="shared" si="8" ref="T10:T68">Q10*R10</f>
        <v>8910.106884</v>
      </c>
      <c r="U10" s="52">
        <f aca="true" t="shared" si="9" ref="U10:U68">((C10*G10+I10*M10+O10*S10)+(C10*H10+I10*N10+O10*T10)*11)*1.5/100</f>
        <v>4071667.3716385798</v>
      </c>
      <c r="V10" s="53">
        <f aca="true" t="shared" si="10" ref="V10:V68">ROUND((((C10*G10+I10*M10+O10*S10)+(C10*H10+I10*N10+O10*T10)*11+U10)/1000),1)</f>
        <v>275516.2</v>
      </c>
    </row>
    <row r="11" spans="1:22" s="28" customFormat="1" ht="14.25" customHeight="1">
      <c r="A11" s="14">
        <v>3</v>
      </c>
      <c r="B11" s="114" t="s">
        <v>39</v>
      </c>
      <c r="C11" s="51">
        <v>95</v>
      </c>
      <c r="D11" s="52">
        <v>12262.76</v>
      </c>
      <c r="E11" s="52">
        <f t="shared" si="0"/>
        <v>12728.74488</v>
      </c>
      <c r="F11" s="55">
        <v>1.15</v>
      </c>
      <c r="G11" s="52">
        <f t="shared" si="1"/>
        <v>14102.173999999999</v>
      </c>
      <c r="H11" s="52">
        <f t="shared" si="2"/>
        <v>14638.056611999998</v>
      </c>
      <c r="I11" s="51">
        <v>10028</v>
      </c>
      <c r="J11" s="52">
        <v>3065.69</v>
      </c>
      <c r="K11" s="52">
        <f t="shared" si="3"/>
        <v>3182.18622</v>
      </c>
      <c r="L11" s="55">
        <v>1.15</v>
      </c>
      <c r="M11" s="52">
        <f t="shared" si="4"/>
        <v>3525.5434999999998</v>
      </c>
      <c r="N11" s="52">
        <f t="shared" si="5"/>
        <v>3659.5141529999996</v>
      </c>
      <c r="O11" s="53">
        <v>20740</v>
      </c>
      <c r="P11" s="52">
        <v>6131.37</v>
      </c>
      <c r="Q11" s="52">
        <f t="shared" si="6"/>
        <v>6364.36206</v>
      </c>
      <c r="R11" s="55">
        <v>1.15</v>
      </c>
      <c r="S11" s="52">
        <f t="shared" si="7"/>
        <v>7051.075499999999</v>
      </c>
      <c r="T11" s="52">
        <f t="shared" si="8"/>
        <v>7319.016369</v>
      </c>
      <c r="U11" s="52">
        <f t="shared" si="9"/>
        <v>34074960.20085485</v>
      </c>
      <c r="V11" s="53">
        <f t="shared" si="10"/>
        <v>2305739</v>
      </c>
    </row>
    <row r="12" spans="1:22" s="28" customFormat="1" ht="14.25" customHeight="1">
      <c r="A12" s="14">
        <v>4</v>
      </c>
      <c r="B12" s="114" t="s">
        <v>56</v>
      </c>
      <c r="C12" s="51">
        <v>0</v>
      </c>
      <c r="D12" s="52">
        <v>12262.76</v>
      </c>
      <c r="E12" s="52">
        <f t="shared" si="0"/>
        <v>12728.74488</v>
      </c>
      <c r="F12" s="54">
        <v>1.21</v>
      </c>
      <c r="G12" s="52">
        <f t="shared" si="1"/>
        <v>14837.9396</v>
      </c>
      <c r="H12" s="52">
        <f t="shared" si="2"/>
        <v>15401.781304799999</v>
      </c>
      <c r="I12" s="51">
        <v>3345</v>
      </c>
      <c r="J12" s="52">
        <v>3065.69</v>
      </c>
      <c r="K12" s="52">
        <f t="shared" si="3"/>
        <v>3182.18622</v>
      </c>
      <c r="L12" s="54">
        <v>1.21</v>
      </c>
      <c r="M12" s="52">
        <f t="shared" si="4"/>
        <v>3709.4849</v>
      </c>
      <c r="N12" s="52">
        <f t="shared" si="5"/>
        <v>3850.4453261999997</v>
      </c>
      <c r="O12" s="117">
        <v>7336</v>
      </c>
      <c r="P12" s="52">
        <v>6131.37</v>
      </c>
      <c r="Q12" s="52">
        <f t="shared" si="6"/>
        <v>6364.36206</v>
      </c>
      <c r="R12" s="54">
        <v>1.21</v>
      </c>
      <c r="S12" s="52">
        <f t="shared" si="7"/>
        <v>7418.9577</v>
      </c>
      <c r="T12" s="52">
        <f t="shared" si="8"/>
        <v>7700.8780926</v>
      </c>
      <c r="U12" s="52">
        <f t="shared" si="9"/>
        <v>12449113.42523518</v>
      </c>
      <c r="V12" s="53">
        <f t="shared" si="10"/>
        <v>842390</v>
      </c>
    </row>
    <row r="13" spans="1:22" s="28" customFormat="1" ht="14.25" customHeight="1">
      <c r="A13" s="14">
        <v>5</v>
      </c>
      <c r="B13" s="114" t="s">
        <v>30</v>
      </c>
      <c r="C13" s="51">
        <v>11</v>
      </c>
      <c r="D13" s="52">
        <v>12262.76</v>
      </c>
      <c r="E13" s="52">
        <f t="shared" si="0"/>
        <v>12728.74488</v>
      </c>
      <c r="F13" s="55">
        <v>1</v>
      </c>
      <c r="G13" s="52">
        <f t="shared" si="1"/>
        <v>12262.76</v>
      </c>
      <c r="H13" s="52">
        <f t="shared" si="2"/>
        <v>12728.74488</v>
      </c>
      <c r="I13" s="51">
        <v>16630</v>
      </c>
      <c r="J13" s="52">
        <v>3065.69</v>
      </c>
      <c r="K13" s="52">
        <f t="shared" si="3"/>
        <v>3182.18622</v>
      </c>
      <c r="L13" s="55">
        <v>1</v>
      </c>
      <c r="M13" s="52">
        <f t="shared" si="4"/>
        <v>3065.69</v>
      </c>
      <c r="N13" s="52">
        <f t="shared" si="5"/>
        <v>3182.18622</v>
      </c>
      <c r="O13" s="53">
        <v>42990</v>
      </c>
      <c r="P13" s="52">
        <v>6131.37</v>
      </c>
      <c r="Q13" s="52">
        <f t="shared" si="6"/>
        <v>6364.36206</v>
      </c>
      <c r="R13" s="55">
        <v>1</v>
      </c>
      <c r="S13" s="52">
        <f t="shared" si="7"/>
        <v>6131.37</v>
      </c>
      <c r="T13" s="52">
        <f t="shared" si="8"/>
        <v>6364.36206</v>
      </c>
      <c r="U13" s="52">
        <f t="shared" si="9"/>
        <v>58620083.8390272</v>
      </c>
      <c r="V13" s="53">
        <f t="shared" si="10"/>
        <v>3966625.7</v>
      </c>
    </row>
    <row r="14" spans="1:22" s="28" customFormat="1" ht="14.25" customHeight="1">
      <c r="A14" s="14">
        <v>6</v>
      </c>
      <c r="B14" s="114" t="s">
        <v>31</v>
      </c>
      <c r="C14" s="51">
        <v>0</v>
      </c>
      <c r="D14" s="52">
        <v>12262.76</v>
      </c>
      <c r="E14" s="52">
        <f t="shared" si="0"/>
        <v>12728.74488</v>
      </c>
      <c r="F14" s="55">
        <v>1</v>
      </c>
      <c r="G14" s="52">
        <f t="shared" si="1"/>
        <v>12262.76</v>
      </c>
      <c r="H14" s="52">
        <f t="shared" si="2"/>
        <v>12728.74488</v>
      </c>
      <c r="I14" s="51">
        <v>8805</v>
      </c>
      <c r="J14" s="52">
        <v>3065.69</v>
      </c>
      <c r="K14" s="52">
        <f t="shared" si="3"/>
        <v>3182.18622</v>
      </c>
      <c r="L14" s="55">
        <v>1</v>
      </c>
      <c r="M14" s="52">
        <f t="shared" si="4"/>
        <v>3065.69</v>
      </c>
      <c r="N14" s="52">
        <f t="shared" si="5"/>
        <v>3182.18622</v>
      </c>
      <c r="O14" s="53">
        <v>23300</v>
      </c>
      <c r="P14" s="52">
        <v>6131.37</v>
      </c>
      <c r="Q14" s="52">
        <f t="shared" si="6"/>
        <v>6364.36206</v>
      </c>
      <c r="R14" s="55">
        <v>1</v>
      </c>
      <c r="S14" s="52">
        <f t="shared" si="7"/>
        <v>6131.37</v>
      </c>
      <c r="T14" s="52">
        <f t="shared" si="8"/>
        <v>6364.36206</v>
      </c>
      <c r="U14" s="52">
        <f t="shared" si="9"/>
        <v>31638764.456491504</v>
      </c>
      <c r="V14" s="53">
        <f t="shared" si="10"/>
        <v>2140889.7</v>
      </c>
    </row>
    <row r="15" spans="1:22" s="28" customFormat="1" ht="14.25" customHeight="1">
      <c r="A15" s="14">
        <v>7</v>
      </c>
      <c r="B15" s="114" t="s">
        <v>155</v>
      </c>
      <c r="C15" s="51">
        <v>10</v>
      </c>
      <c r="D15" s="52">
        <v>12262.76</v>
      </c>
      <c r="E15" s="52">
        <f t="shared" si="0"/>
        <v>12728.74488</v>
      </c>
      <c r="F15" s="55">
        <v>1</v>
      </c>
      <c r="G15" s="52">
        <f t="shared" si="1"/>
        <v>12262.76</v>
      </c>
      <c r="H15" s="52">
        <f t="shared" si="2"/>
        <v>12728.74488</v>
      </c>
      <c r="I15" s="51">
        <v>4305</v>
      </c>
      <c r="J15" s="52">
        <v>3065.69</v>
      </c>
      <c r="K15" s="52">
        <f t="shared" si="3"/>
        <v>3182.18622</v>
      </c>
      <c r="L15" s="55">
        <v>1</v>
      </c>
      <c r="M15" s="52">
        <f t="shared" si="4"/>
        <v>3065.69</v>
      </c>
      <c r="N15" s="52">
        <f t="shared" si="5"/>
        <v>3182.18622</v>
      </c>
      <c r="O15" s="53">
        <v>7637</v>
      </c>
      <c r="P15" s="52">
        <v>6131.37</v>
      </c>
      <c r="Q15" s="52">
        <f t="shared" si="6"/>
        <v>6364.36206</v>
      </c>
      <c r="R15" s="55">
        <v>1</v>
      </c>
      <c r="S15" s="52">
        <f t="shared" si="7"/>
        <v>6131.37</v>
      </c>
      <c r="T15" s="52">
        <f t="shared" si="8"/>
        <v>6364.36206</v>
      </c>
      <c r="U15" s="52">
        <f t="shared" si="9"/>
        <v>11203338.745489802</v>
      </c>
      <c r="V15" s="53">
        <f t="shared" si="10"/>
        <v>758092.6</v>
      </c>
    </row>
    <row r="16" spans="1:22" s="28" customFormat="1" ht="14.25" customHeight="1">
      <c r="A16" s="14">
        <v>8</v>
      </c>
      <c r="B16" s="114" t="s">
        <v>34</v>
      </c>
      <c r="C16" s="51">
        <v>0</v>
      </c>
      <c r="D16" s="52">
        <v>12262.76</v>
      </c>
      <c r="E16" s="52">
        <f t="shared" si="0"/>
        <v>12728.74488</v>
      </c>
      <c r="F16" s="55">
        <v>1.2</v>
      </c>
      <c r="G16" s="52">
        <f t="shared" si="1"/>
        <v>14715.312</v>
      </c>
      <c r="H16" s="52">
        <f t="shared" si="2"/>
        <v>15274.493856</v>
      </c>
      <c r="I16" s="51">
        <v>690</v>
      </c>
      <c r="J16" s="52">
        <v>3065.69</v>
      </c>
      <c r="K16" s="52">
        <f t="shared" si="3"/>
        <v>3182.18622</v>
      </c>
      <c r="L16" s="55">
        <v>1.2</v>
      </c>
      <c r="M16" s="52">
        <f t="shared" si="4"/>
        <v>3678.828</v>
      </c>
      <c r="N16" s="52">
        <f t="shared" si="5"/>
        <v>3818.623464</v>
      </c>
      <c r="O16" s="53">
        <v>1675</v>
      </c>
      <c r="P16" s="52">
        <v>6131.37</v>
      </c>
      <c r="Q16" s="52">
        <f t="shared" si="6"/>
        <v>6364.36206</v>
      </c>
      <c r="R16" s="55">
        <v>1.2</v>
      </c>
      <c r="S16" s="52">
        <f t="shared" si="7"/>
        <v>7357.643999999999</v>
      </c>
      <c r="T16" s="52">
        <f t="shared" si="8"/>
        <v>7637.234472</v>
      </c>
      <c r="U16" s="52">
        <f t="shared" si="9"/>
        <v>2768427.6338754</v>
      </c>
      <c r="V16" s="53">
        <f t="shared" si="10"/>
        <v>187330.3</v>
      </c>
    </row>
    <row r="17" spans="1:22" s="28" customFormat="1" ht="14.25" customHeight="1">
      <c r="A17" s="14">
        <v>9</v>
      </c>
      <c r="B17" s="114" t="s">
        <v>156</v>
      </c>
      <c r="C17" s="51">
        <v>2</v>
      </c>
      <c r="D17" s="52">
        <v>12262.76</v>
      </c>
      <c r="E17" s="52">
        <f t="shared" si="0"/>
        <v>12728.74488</v>
      </c>
      <c r="F17" s="55">
        <v>1</v>
      </c>
      <c r="G17" s="52">
        <f t="shared" si="1"/>
        <v>12262.76</v>
      </c>
      <c r="H17" s="52">
        <f t="shared" si="2"/>
        <v>12728.74488</v>
      </c>
      <c r="I17" s="51">
        <v>1290</v>
      </c>
      <c r="J17" s="52">
        <v>3065.69</v>
      </c>
      <c r="K17" s="52">
        <f t="shared" si="3"/>
        <v>3182.18622</v>
      </c>
      <c r="L17" s="55">
        <v>1</v>
      </c>
      <c r="M17" s="52">
        <f t="shared" si="4"/>
        <v>3065.69</v>
      </c>
      <c r="N17" s="52">
        <f t="shared" si="5"/>
        <v>3182.18622</v>
      </c>
      <c r="O17" s="53">
        <v>3287</v>
      </c>
      <c r="P17" s="52">
        <v>6131.37</v>
      </c>
      <c r="Q17" s="52">
        <f t="shared" si="6"/>
        <v>6364.36206</v>
      </c>
      <c r="R17" s="55">
        <v>1</v>
      </c>
      <c r="S17" s="52">
        <f t="shared" si="7"/>
        <v>6131.37</v>
      </c>
      <c r="T17" s="52">
        <f t="shared" si="8"/>
        <v>6364.36206</v>
      </c>
      <c r="U17" s="52">
        <f t="shared" si="9"/>
        <v>4495268.5899387</v>
      </c>
      <c r="V17" s="53">
        <f t="shared" si="10"/>
        <v>304179.8</v>
      </c>
    </row>
    <row r="18" spans="1:22" s="28" customFormat="1" ht="14.25" customHeight="1">
      <c r="A18" s="14">
        <v>10</v>
      </c>
      <c r="B18" s="114" t="s">
        <v>21</v>
      </c>
      <c r="C18" s="51">
        <v>19</v>
      </c>
      <c r="D18" s="52">
        <v>12262.76</v>
      </c>
      <c r="E18" s="52">
        <f t="shared" si="0"/>
        <v>12728.74488</v>
      </c>
      <c r="F18" s="55">
        <v>1.208</v>
      </c>
      <c r="G18" s="52">
        <f t="shared" si="1"/>
        <v>14813.41408</v>
      </c>
      <c r="H18" s="52">
        <f t="shared" si="2"/>
        <v>15376.32381504</v>
      </c>
      <c r="I18" s="51">
        <v>1220</v>
      </c>
      <c r="J18" s="52">
        <v>3065.69</v>
      </c>
      <c r="K18" s="52">
        <f t="shared" si="3"/>
        <v>3182.18622</v>
      </c>
      <c r="L18" s="55">
        <v>1.208</v>
      </c>
      <c r="M18" s="52">
        <f t="shared" si="4"/>
        <v>3703.35352</v>
      </c>
      <c r="N18" s="52">
        <f t="shared" si="5"/>
        <v>3844.08095376</v>
      </c>
      <c r="O18" s="53">
        <v>1975</v>
      </c>
      <c r="P18" s="52">
        <v>6131.37</v>
      </c>
      <c r="Q18" s="52">
        <f t="shared" si="6"/>
        <v>6364.36206</v>
      </c>
      <c r="R18" s="55">
        <v>1.208</v>
      </c>
      <c r="S18" s="52">
        <f t="shared" si="7"/>
        <v>7406.69496</v>
      </c>
      <c r="T18" s="52">
        <f t="shared" si="8"/>
        <v>7688.14936848</v>
      </c>
      <c r="U18" s="52">
        <f t="shared" si="9"/>
        <v>3618810.4772242582</v>
      </c>
      <c r="V18" s="53">
        <f t="shared" si="10"/>
        <v>244872.8</v>
      </c>
    </row>
    <row r="19" spans="1:22" s="28" customFormat="1" ht="14.25" customHeight="1">
      <c r="A19" s="14">
        <v>11</v>
      </c>
      <c r="B19" s="114" t="s">
        <v>22</v>
      </c>
      <c r="C19" s="51">
        <v>21</v>
      </c>
      <c r="D19" s="52">
        <v>12262.76</v>
      </c>
      <c r="E19" s="52">
        <f t="shared" si="0"/>
        <v>12728.74488</v>
      </c>
      <c r="F19" s="55">
        <v>1.3</v>
      </c>
      <c r="G19" s="52">
        <f t="shared" si="1"/>
        <v>15941.588000000002</v>
      </c>
      <c r="H19" s="52">
        <f t="shared" si="2"/>
        <v>16547.368344000002</v>
      </c>
      <c r="I19" s="51">
        <v>1669</v>
      </c>
      <c r="J19" s="52">
        <v>3065.69</v>
      </c>
      <c r="K19" s="52">
        <f t="shared" si="3"/>
        <v>3182.18622</v>
      </c>
      <c r="L19" s="55">
        <v>1.3</v>
      </c>
      <c r="M19" s="52">
        <f t="shared" si="4"/>
        <v>3985.3970000000004</v>
      </c>
      <c r="N19" s="52">
        <f t="shared" si="5"/>
        <v>4136.842086000001</v>
      </c>
      <c r="O19" s="53">
        <v>2651</v>
      </c>
      <c r="P19" s="52">
        <v>6131.37</v>
      </c>
      <c r="Q19" s="52">
        <f t="shared" si="6"/>
        <v>6364.36206</v>
      </c>
      <c r="R19" s="55">
        <v>1.3</v>
      </c>
      <c r="S19" s="52">
        <f t="shared" si="7"/>
        <v>7970.781</v>
      </c>
      <c r="T19" s="52">
        <f t="shared" si="8"/>
        <v>8273.670678</v>
      </c>
      <c r="U19" s="52">
        <f t="shared" si="9"/>
        <v>5237342.669362441</v>
      </c>
      <c r="V19" s="53">
        <f t="shared" si="10"/>
        <v>354393.5</v>
      </c>
    </row>
    <row r="20" spans="1:22" s="28" customFormat="1" ht="14.25" customHeight="1">
      <c r="A20" s="14">
        <v>12</v>
      </c>
      <c r="B20" s="114" t="s">
        <v>85</v>
      </c>
      <c r="C20" s="51">
        <v>20</v>
      </c>
      <c r="D20" s="52">
        <v>12262.76</v>
      </c>
      <c r="E20" s="52">
        <f t="shared" si="0"/>
        <v>12728.74488</v>
      </c>
      <c r="F20" s="55">
        <v>1</v>
      </c>
      <c r="G20" s="52">
        <f t="shared" si="1"/>
        <v>12262.76</v>
      </c>
      <c r="H20" s="52">
        <f t="shared" si="2"/>
        <v>12728.74488</v>
      </c>
      <c r="I20" s="51">
        <v>6135</v>
      </c>
      <c r="J20" s="52">
        <v>3065.69</v>
      </c>
      <c r="K20" s="52">
        <f t="shared" si="3"/>
        <v>3182.18622</v>
      </c>
      <c r="L20" s="55">
        <v>1</v>
      </c>
      <c r="M20" s="52">
        <f t="shared" si="4"/>
        <v>3065.69</v>
      </c>
      <c r="N20" s="52">
        <f t="shared" si="5"/>
        <v>3182.18622</v>
      </c>
      <c r="O20" s="53">
        <v>11304</v>
      </c>
      <c r="P20" s="52">
        <v>6131.37</v>
      </c>
      <c r="Q20" s="52">
        <f t="shared" si="6"/>
        <v>6364.36206</v>
      </c>
      <c r="R20" s="55">
        <v>1</v>
      </c>
      <c r="S20" s="52">
        <f t="shared" si="7"/>
        <v>6131.37</v>
      </c>
      <c r="T20" s="52">
        <f t="shared" si="8"/>
        <v>6364.36206</v>
      </c>
      <c r="U20" s="52">
        <f t="shared" si="9"/>
        <v>16459240.0012341</v>
      </c>
      <c r="V20" s="53">
        <f t="shared" si="10"/>
        <v>1113741.9</v>
      </c>
    </row>
    <row r="21" spans="1:22" s="28" customFormat="1" ht="14.25" customHeight="1">
      <c r="A21" s="14">
        <v>13</v>
      </c>
      <c r="B21" s="114" t="s">
        <v>40</v>
      </c>
      <c r="C21" s="51">
        <v>7</v>
      </c>
      <c r="D21" s="52">
        <v>12262.76</v>
      </c>
      <c r="E21" s="52">
        <f t="shared" si="0"/>
        <v>12728.74488</v>
      </c>
      <c r="F21" s="55">
        <v>1</v>
      </c>
      <c r="G21" s="52">
        <f t="shared" si="1"/>
        <v>12262.76</v>
      </c>
      <c r="H21" s="52">
        <f t="shared" si="2"/>
        <v>12728.74488</v>
      </c>
      <c r="I21" s="51">
        <v>1657</v>
      </c>
      <c r="J21" s="52">
        <v>3065.69</v>
      </c>
      <c r="K21" s="52">
        <f t="shared" si="3"/>
        <v>3182.18622</v>
      </c>
      <c r="L21" s="55">
        <v>1</v>
      </c>
      <c r="M21" s="52">
        <f t="shared" si="4"/>
        <v>3065.69</v>
      </c>
      <c r="N21" s="52">
        <f t="shared" si="5"/>
        <v>3182.18622</v>
      </c>
      <c r="O21" s="53">
        <v>3018</v>
      </c>
      <c r="P21" s="52">
        <v>6131.37</v>
      </c>
      <c r="Q21" s="52">
        <f t="shared" si="6"/>
        <v>6364.36206</v>
      </c>
      <c r="R21" s="55">
        <v>1</v>
      </c>
      <c r="S21" s="52">
        <f t="shared" si="7"/>
        <v>6131.37</v>
      </c>
      <c r="T21" s="52">
        <f t="shared" si="8"/>
        <v>6364.36206</v>
      </c>
      <c r="U21" s="52">
        <f t="shared" si="9"/>
        <v>4409041.1334837</v>
      </c>
      <c r="V21" s="53">
        <f t="shared" si="10"/>
        <v>298345.1</v>
      </c>
    </row>
    <row r="22" spans="1:22" s="28" customFormat="1" ht="14.25" customHeight="1">
      <c r="A22" s="14">
        <v>14</v>
      </c>
      <c r="B22" s="114" t="s">
        <v>41</v>
      </c>
      <c r="C22" s="51">
        <v>4</v>
      </c>
      <c r="D22" s="52">
        <v>12262.76</v>
      </c>
      <c r="E22" s="52">
        <f t="shared" si="0"/>
        <v>12728.74488</v>
      </c>
      <c r="F22" s="55">
        <v>1</v>
      </c>
      <c r="G22" s="52">
        <f t="shared" si="1"/>
        <v>12262.76</v>
      </c>
      <c r="H22" s="52">
        <f t="shared" si="2"/>
        <v>12728.74488</v>
      </c>
      <c r="I22" s="51">
        <v>973</v>
      </c>
      <c r="J22" s="52">
        <v>3065.69</v>
      </c>
      <c r="K22" s="52">
        <f t="shared" si="3"/>
        <v>3182.18622</v>
      </c>
      <c r="L22" s="55">
        <v>1</v>
      </c>
      <c r="M22" s="52">
        <f t="shared" si="4"/>
        <v>3065.69</v>
      </c>
      <c r="N22" s="52">
        <f t="shared" si="5"/>
        <v>3182.18622</v>
      </c>
      <c r="O22" s="53">
        <v>2000</v>
      </c>
      <c r="P22" s="52">
        <v>6131.37</v>
      </c>
      <c r="Q22" s="52">
        <f t="shared" si="6"/>
        <v>6364.36206</v>
      </c>
      <c r="R22" s="55">
        <v>1</v>
      </c>
      <c r="S22" s="52">
        <f t="shared" si="7"/>
        <v>6131.37</v>
      </c>
      <c r="T22" s="52">
        <f t="shared" si="8"/>
        <v>6364.36206</v>
      </c>
      <c r="U22" s="52">
        <f t="shared" si="9"/>
        <v>2848945.1492606997</v>
      </c>
      <c r="V22" s="53">
        <f t="shared" si="10"/>
        <v>192778.6</v>
      </c>
    </row>
    <row r="23" spans="1:22" s="28" customFormat="1" ht="14.25" customHeight="1">
      <c r="A23" s="14">
        <v>15</v>
      </c>
      <c r="B23" s="114" t="s">
        <v>67</v>
      </c>
      <c r="C23" s="51">
        <v>1</v>
      </c>
      <c r="D23" s="52">
        <v>12262.76</v>
      </c>
      <c r="E23" s="52">
        <f t="shared" si="0"/>
        <v>12728.74488</v>
      </c>
      <c r="F23" s="55">
        <v>1.53</v>
      </c>
      <c r="G23" s="52">
        <f t="shared" si="1"/>
        <v>18762.022800000002</v>
      </c>
      <c r="H23" s="52">
        <f t="shared" si="2"/>
        <v>19474.979666400002</v>
      </c>
      <c r="I23" s="51">
        <v>2690</v>
      </c>
      <c r="J23" s="52">
        <v>3065.69</v>
      </c>
      <c r="K23" s="52">
        <f t="shared" si="3"/>
        <v>3182.18622</v>
      </c>
      <c r="L23" s="55">
        <v>1.53</v>
      </c>
      <c r="M23" s="52">
        <f t="shared" si="4"/>
        <v>4690.505700000001</v>
      </c>
      <c r="N23" s="52">
        <f t="shared" si="5"/>
        <v>4868.744916600001</v>
      </c>
      <c r="O23" s="53">
        <v>5688</v>
      </c>
      <c r="P23" s="52">
        <v>6131.37</v>
      </c>
      <c r="Q23" s="52">
        <f t="shared" si="6"/>
        <v>6364.36206</v>
      </c>
      <c r="R23" s="55">
        <v>1.53</v>
      </c>
      <c r="S23" s="52">
        <f t="shared" si="7"/>
        <v>9380.9961</v>
      </c>
      <c r="T23" s="52">
        <f t="shared" si="8"/>
        <v>9737.4739518</v>
      </c>
      <c r="U23" s="52">
        <f t="shared" si="9"/>
        <v>12292949.778710203</v>
      </c>
      <c r="V23" s="53">
        <f t="shared" si="10"/>
        <v>831822.9</v>
      </c>
    </row>
    <row r="24" spans="1:22" s="28" customFormat="1" ht="14.25" customHeight="1">
      <c r="A24" s="14">
        <v>16</v>
      </c>
      <c r="B24" s="114" t="s">
        <v>157</v>
      </c>
      <c r="C24" s="51">
        <v>0</v>
      </c>
      <c r="D24" s="52">
        <v>12262.76</v>
      </c>
      <c r="E24" s="52">
        <f t="shared" si="0"/>
        <v>12728.74488</v>
      </c>
      <c r="F24" s="55">
        <v>1</v>
      </c>
      <c r="G24" s="52">
        <f t="shared" si="1"/>
        <v>12262.76</v>
      </c>
      <c r="H24" s="52">
        <f t="shared" si="2"/>
        <v>12728.74488</v>
      </c>
      <c r="I24" s="51">
        <v>2255</v>
      </c>
      <c r="J24" s="52">
        <v>3065.69</v>
      </c>
      <c r="K24" s="52">
        <f t="shared" si="3"/>
        <v>3182.18622</v>
      </c>
      <c r="L24" s="55">
        <v>1</v>
      </c>
      <c r="M24" s="52">
        <f t="shared" si="4"/>
        <v>3065.69</v>
      </c>
      <c r="N24" s="52">
        <f t="shared" si="5"/>
        <v>3182.18622</v>
      </c>
      <c r="O24" s="53">
        <v>5895</v>
      </c>
      <c r="P24" s="52">
        <v>6131.37</v>
      </c>
      <c r="Q24" s="52">
        <f t="shared" si="6"/>
        <v>6364.36206</v>
      </c>
      <c r="R24" s="55">
        <v>1</v>
      </c>
      <c r="S24" s="52">
        <f t="shared" si="7"/>
        <v>6131.37</v>
      </c>
      <c r="T24" s="52">
        <f t="shared" si="8"/>
        <v>6364.36206</v>
      </c>
      <c r="U24" s="52">
        <f t="shared" si="9"/>
        <v>8020331.161017001</v>
      </c>
      <c r="V24" s="53">
        <f t="shared" si="10"/>
        <v>542709.1</v>
      </c>
    </row>
    <row r="25" spans="1:22" s="28" customFormat="1" ht="14.25" customHeight="1">
      <c r="A25" s="14">
        <v>17</v>
      </c>
      <c r="B25" s="114" t="s">
        <v>158</v>
      </c>
      <c r="C25" s="51">
        <v>20</v>
      </c>
      <c r="D25" s="52">
        <v>12262.76</v>
      </c>
      <c r="E25" s="52">
        <f t="shared" si="0"/>
        <v>12728.74488</v>
      </c>
      <c r="F25" s="55">
        <v>1</v>
      </c>
      <c r="G25" s="52">
        <f t="shared" si="1"/>
        <v>12262.76</v>
      </c>
      <c r="H25" s="52">
        <f t="shared" si="2"/>
        <v>12728.74488</v>
      </c>
      <c r="I25" s="51">
        <v>5914</v>
      </c>
      <c r="J25" s="52">
        <v>3065.69</v>
      </c>
      <c r="K25" s="52">
        <f t="shared" si="3"/>
        <v>3182.18622</v>
      </c>
      <c r="L25" s="55">
        <v>1</v>
      </c>
      <c r="M25" s="52">
        <f t="shared" si="4"/>
        <v>3065.69</v>
      </c>
      <c r="N25" s="52">
        <f t="shared" si="5"/>
        <v>3182.18622</v>
      </c>
      <c r="O25" s="53">
        <v>12327</v>
      </c>
      <c r="P25" s="52">
        <v>6131.37</v>
      </c>
      <c r="Q25" s="52">
        <f t="shared" si="6"/>
        <v>6364.36206</v>
      </c>
      <c r="R25" s="55">
        <v>1</v>
      </c>
      <c r="S25" s="52">
        <f t="shared" si="7"/>
        <v>6131.37</v>
      </c>
      <c r="T25" s="52">
        <f t="shared" si="8"/>
        <v>6364.36206</v>
      </c>
      <c r="U25" s="52">
        <f t="shared" si="9"/>
        <v>17501397.1849395</v>
      </c>
      <c r="V25" s="53">
        <f t="shared" si="10"/>
        <v>1184261.2</v>
      </c>
    </row>
    <row r="26" spans="1:22" s="28" customFormat="1" ht="14.25" customHeight="1">
      <c r="A26" s="14">
        <v>18</v>
      </c>
      <c r="B26" s="114" t="s">
        <v>57</v>
      </c>
      <c r="C26" s="51">
        <v>0</v>
      </c>
      <c r="D26" s="52">
        <v>12262.76</v>
      </c>
      <c r="E26" s="52">
        <f t="shared" si="0"/>
        <v>12728.74488</v>
      </c>
      <c r="F26" s="55">
        <v>1.4</v>
      </c>
      <c r="G26" s="52">
        <f t="shared" si="1"/>
        <v>17167.863999999998</v>
      </c>
      <c r="H26" s="52">
        <f t="shared" si="2"/>
        <v>17820.242832</v>
      </c>
      <c r="I26" s="51">
        <v>2384</v>
      </c>
      <c r="J26" s="52">
        <v>3065.69</v>
      </c>
      <c r="K26" s="52">
        <f t="shared" si="3"/>
        <v>3182.18622</v>
      </c>
      <c r="L26" s="55">
        <v>1.4</v>
      </c>
      <c r="M26" s="52">
        <f t="shared" si="4"/>
        <v>4291.965999999999</v>
      </c>
      <c r="N26" s="52">
        <f t="shared" si="5"/>
        <v>4455.060708</v>
      </c>
      <c r="O26" s="53">
        <v>4700</v>
      </c>
      <c r="P26" s="52">
        <v>6131.37</v>
      </c>
      <c r="Q26" s="52">
        <f t="shared" si="6"/>
        <v>6364.36206</v>
      </c>
      <c r="R26" s="55">
        <v>1.4</v>
      </c>
      <c r="S26" s="52">
        <f t="shared" si="7"/>
        <v>8583.918</v>
      </c>
      <c r="T26" s="52">
        <f t="shared" si="8"/>
        <v>8910.106884</v>
      </c>
      <c r="U26" s="52">
        <f t="shared" si="9"/>
        <v>9420877.49180088</v>
      </c>
      <c r="V26" s="53">
        <f t="shared" si="10"/>
        <v>637479.4</v>
      </c>
    </row>
    <row r="27" spans="1:22" s="28" customFormat="1" ht="14.25" customHeight="1">
      <c r="A27" s="14">
        <v>19</v>
      </c>
      <c r="B27" s="114" t="s">
        <v>42</v>
      </c>
      <c r="C27" s="51">
        <v>10</v>
      </c>
      <c r="D27" s="52">
        <v>12262.76</v>
      </c>
      <c r="E27" s="52">
        <f t="shared" si="0"/>
        <v>12728.74488</v>
      </c>
      <c r="F27" s="54">
        <v>1.15</v>
      </c>
      <c r="G27" s="52">
        <f t="shared" si="1"/>
        <v>14102.173999999999</v>
      </c>
      <c r="H27" s="52">
        <f t="shared" si="2"/>
        <v>14638.056611999998</v>
      </c>
      <c r="I27" s="51">
        <v>2000</v>
      </c>
      <c r="J27" s="52">
        <v>3065.69</v>
      </c>
      <c r="K27" s="52">
        <f t="shared" si="3"/>
        <v>3182.18622</v>
      </c>
      <c r="L27" s="54">
        <v>1.15</v>
      </c>
      <c r="M27" s="52">
        <f t="shared" si="4"/>
        <v>3525.5434999999998</v>
      </c>
      <c r="N27" s="52">
        <f t="shared" si="5"/>
        <v>3659.5141529999996</v>
      </c>
      <c r="O27" s="117">
        <v>5570</v>
      </c>
      <c r="P27" s="52">
        <v>6131.37</v>
      </c>
      <c r="Q27" s="52">
        <f t="shared" si="6"/>
        <v>6364.36206</v>
      </c>
      <c r="R27" s="54">
        <v>1.15</v>
      </c>
      <c r="S27" s="52">
        <f t="shared" si="7"/>
        <v>7051.075499999999</v>
      </c>
      <c r="T27" s="52">
        <f t="shared" si="8"/>
        <v>7319.016369</v>
      </c>
      <c r="U27" s="52">
        <f t="shared" si="9"/>
        <v>8655333.44695425</v>
      </c>
      <c r="V27" s="53">
        <f t="shared" si="10"/>
        <v>585677.6</v>
      </c>
    </row>
    <row r="28" spans="1:22" s="28" customFormat="1" ht="14.25" customHeight="1">
      <c r="A28" s="14">
        <v>20</v>
      </c>
      <c r="B28" s="114" t="s">
        <v>58</v>
      </c>
      <c r="C28" s="51">
        <v>5</v>
      </c>
      <c r="D28" s="52">
        <v>12262.76</v>
      </c>
      <c r="E28" s="52">
        <f t="shared" si="0"/>
        <v>12728.74488</v>
      </c>
      <c r="F28" s="55">
        <v>1.3</v>
      </c>
      <c r="G28" s="52">
        <f t="shared" si="1"/>
        <v>15941.588000000002</v>
      </c>
      <c r="H28" s="52">
        <f t="shared" si="2"/>
        <v>16547.368344000002</v>
      </c>
      <c r="I28" s="51">
        <v>1432</v>
      </c>
      <c r="J28" s="52">
        <v>3065.69</v>
      </c>
      <c r="K28" s="52">
        <f t="shared" si="3"/>
        <v>3182.18622</v>
      </c>
      <c r="L28" s="55">
        <v>1.3</v>
      </c>
      <c r="M28" s="52">
        <f t="shared" si="4"/>
        <v>3985.3970000000004</v>
      </c>
      <c r="N28" s="52">
        <f t="shared" si="5"/>
        <v>4136.842086000001</v>
      </c>
      <c r="O28" s="53">
        <v>3170</v>
      </c>
      <c r="P28" s="52">
        <v>6131.37</v>
      </c>
      <c r="Q28" s="52">
        <f t="shared" si="6"/>
        <v>6364.36206</v>
      </c>
      <c r="R28" s="55">
        <v>1.3</v>
      </c>
      <c r="S28" s="52">
        <f t="shared" si="7"/>
        <v>7970.781</v>
      </c>
      <c r="T28" s="52">
        <f t="shared" si="8"/>
        <v>8273.670678</v>
      </c>
      <c r="U28" s="52">
        <f t="shared" si="9"/>
        <v>5784460.65830178</v>
      </c>
      <c r="V28" s="53">
        <f t="shared" si="10"/>
        <v>391415.2</v>
      </c>
    </row>
    <row r="29" spans="1:22" s="28" customFormat="1" ht="14.25" customHeight="1">
      <c r="A29" s="14">
        <v>21</v>
      </c>
      <c r="B29" s="114" t="s">
        <v>32</v>
      </c>
      <c r="C29" s="51">
        <v>2</v>
      </c>
      <c r="D29" s="52">
        <v>12262.76</v>
      </c>
      <c r="E29" s="52">
        <f t="shared" si="0"/>
        <v>12728.74488</v>
      </c>
      <c r="F29" s="54">
        <v>1</v>
      </c>
      <c r="G29" s="52">
        <f t="shared" si="1"/>
        <v>12262.76</v>
      </c>
      <c r="H29" s="52">
        <f t="shared" si="2"/>
        <v>12728.74488</v>
      </c>
      <c r="I29" s="51">
        <v>10298</v>
      </c>
      <c r="J29" s="52">
        <v>3065.69</v>
      </c>
      <c r="K29" s="52">
        <f t="shared" si="3"/>
        <v>3182.18622</v>
      </c>
      <c r="L29" s="54">
        <v>1</v>
      </c>
      <c r="M29" s="52">
        <f t="shared" si="4"/>
        <v>3065.69</v>
      </c>
      <c r="N29" s="52">
        <f t="shared" si="5"/>
        <v>3182.18622</v>
      </c>
      <c r="O29" s="117">
        <v>50982</v>
      </c>
      <c r="P29" s="52">
        <v>6131.37</v>
      </c>
      <c r="Q29" s="52">
        <f t="shared" si="6"/>
        <v>6364.36206</v>
      </c>
      <c r="R29" s="54">
        <v>1</v>
      </c>
      <c r="S29" s="52">
        <f t="shared" si="7"/>
        <v>6131.37</v>
      </c>
      <c r="T29" s="52">
        <f t="shared" si="8"/>
        <v>6364.36206</v>
      </c>
      <c r="U29" s="52">
        <f t="shared" si="9"/>
        <v>64111248.0220296</v>
      </c>
      <c r="V29" s="53">
        <f t="shared" si="10"/>
        <v>4338194.4</v>
      </c>
    </row>
    <row r="30" spans="1:22" s="28" customFormat="1" ht="14.25" customHeight="1">
      <c r="A30" s="14">
        <v>22</v>
      </c>
      <c r="B30" s="115" t="s">
        <v>159</v>
      </c>
      <c r="C30" s="51">
        <v>10</v>
      </c>
      <c r="D30" s="52">
        <v>12262.76</v>
      </c>
      <c r="E30" s="52">
        <f t="shared" si="0"/>
        <v>12728.74488</v>
      </c>
      <c r="F30" s="54">
        <v>1</v>
      </c>
      <c r="G30" s="52">
        <f t="shared" si="1"/>
        <v>12262.76</v>
      </c>
      <c r="H30" s="52">
        <f t="shared" si="2"/>
        <v>12728.74488</v>
      </c>
      <c r="I30" s="51">
        <v>2162</v>
      </c>
      <c r="J30" s="52">
        <v>3065.69</v>
      </c>
      <c r="K30" s="52">
        <f t="shared" si="3"/>
        <v>3182.18622</v>
      </c>
      <c r="L30" s="54">
        <v>1</v>
      </c>
      <c r="M30" s="52">
        <f t="shared" si="4"/>
        <v>3065.69</v>
      </c>
      <c r="N30" s="52">
        <f t="shared" si="5"/>
        <v>3182.18622</v>
      </c>
      <c r="O30" s="117">
        <v>5498</v>
      </c>
      <c r="P30" s="52">
        <v>6131.37</v>
      </c>
      <c r="Q30" s="52">
        <f t="shared" si="6"/>
        <v>6364.36206</v>
      </c>
      <c r="R30" s="54">
        <v>1</v>
      </c>
      <c r="S30" s="52">
        <f t="shared" si="7"/>
        <v>6131.37</v>
      </c>
      <c r="T30" s="52">
        <f t="shared" si="8"/>
        <v>6364.36206</v>
      </c>
      <c r="U30" s="52">
        <f t="shared" si="9"/>
        <v>7536655.8738828</v>
      </c>
      <c r="V30" s="53">
        <f t="shared" si="10"/>
        <v>509980.4</v>
      </c>
    </row>
    <row r="31" spans="1:22" s="28" customFormat="1" ht="14.25" customHeight="1">
      <c r="A31" s="14">
        <v>23</v>
      </c>
      <c r="B31" s="114" t="s">
        <v>59</v>
      </c>
      <c r="C31" s="51">
        <v>10</v>
      </c>
      <c r="D31" s="52">
        <v>12262.76</v>
      </c>
      <c r="E31" s="52">
        <f t="shared" si="0"/>
        <v>12728.74488</v>
      </c>
      <c r="F31" s="55">
        <v>1.175</v>
      </c>
      <c r="G31" s="52">
        <f t="shared" si="1"/>
        <v>14408.743</v>
      </c>
      <c r="H31" s="52">
        <f t="shared" si="2"/>
        <v>14956.275234</v>
      </c>
      <c r="I31" s="51">
        <v>5901</v>
      </c>
      <c r="J31" s="52">
        <v>3065.69</v>
      </c>
      <c r="K31" s="52">
        <f t="shared" si="3"/>
        <v>3182.18622</v>
      </c>
      <c r="L31" s="55">
        <v>1.175</v>
      </c>
      <c r="M31" s="52">
        <f t="shared" si="4"/>
        <v>3602.18575</v>
      </c>
      <c r="N31" s="52">
        <f t="shared" si="5"/>
        <v>3739.0688085</v>
      </c>
      <c r="O31" s="53">
        <v>12332</v>
      </c>
      <c r="P31" s="52">
        <v>6131.37</v>
      </c>
      <c r="Q31" s="52">
        <f t="shared" si="6"/>
        <v>6364.36206</v>
      </c>
      <c r="R31" s="55">
        <v>1.175</v>
      </c>
      <c r="S31" s="52">
        <f t="shared" si="7"/>
        <v>7204.3597500000005</v>
      </c>
      <c r="T31" s="52">
        <f t="shared" si="8"/>
        <v>7478.1254205000005</v>
      </c>
      <c r="U31" s="52">
        <f t="shared" si="9"/>
        <v>20535289.5783555</v>
      </c>
      <c r="V31" s="53">
        <f t="shared" si="10"/>
        <v>1389554.6</v>
      </c>
    </row>
    <row r="32" spans="1:22" s="28" customFormat="1" ht="14.25" customHeight="1">
      <c r="A32" s="14">
        <v>24</v>
      </c>
      <c r="B32" s="114" t="s">
        <v>66</v>
      </c>
      <c r="C32" s="51">
        <v>9</v>
      </c>
      <c r="D32" s="52">
        <v>12262.76</v>
      </c>
      <c r="E32" s="52">
        <f t="shared" si="0"/>
        <v>12728.74488</v>
      </c>
      <c r="F32" s="55">
        <v>1.24</v>
      </c>
      <c r="G32" s="52">
        <f t="shared" si="1"/>
        <v>15205.822400000001</v>
      </c>
      <c r="H32" s="52">
        <f t="shared" si="2"/>
        <v>15783.6436512</v>
      </c>
      <c r="I32" s="51">
        <v>3227</v>
      </c>
      <c r="J32" s="52">
        <v>3065.69</v>
      </c>
      <c r="K32" s="52">
        <f t="shared" si="3"/>
        <v>3182.18622</v>
      </c>
      <c r="L32" s="55">
        <v>1.24</v>
      </c>
      <c r="M32" s="52">
        <f t="shared" si="4"/>
        <v>3801.4556000000002</v>
      </c>
      <c r="N32" s="52">
        <f t="shared" si="5"/>
        <v>3945.9109128</v>
      </c>
      <c r="O32" s="53">
        <v>6523</v>
      </c>
      <c r="P32" s="52">
        <v>6131.37</v>
      </c>
      <c r="Q32" s="52">
        <f t="shared" si="6"/>
        <v>6364.36206</v>
      </c>
      <c r="R32" s="55">
        <v>1.24</v>
      </c>
      <c r="S32" s="52">
        <f t="shared" si="7"/>
        <v>7602.8988</v>
      </c>
      <c r="T32" s="52">
        <f t="shared" si="8"/>
        <v>7891.8089544</v>
      </c>
      <c r="U32" s="52">
        <f t="shared" si="9"/>
        <v>11548341.101900904</v>
      </c>
      <c r="V32" s="53">
        <f t="shared" si="10"/>
        <v>781437.7</v>
      </c>
    </row>
    <row r="33" spans="1:22" s="28" customFormat="1" ht="14.25" customHeight="1">
      <c r="A33" s="14">
        <v>25</v>
      </c>
      <c r="B33" s="114" t="s">
        <v>71</v>
      </c>
      <c r="C33" s="51">
        <v>14</v>
      </c>
      <c r="D33" s="52">
        <v>12262.76</v>
      </c>
      <c r="E33" s="52">
        <f t="shared" si="0"/>
        <v>12728.74488</v>
      </c>
      <c r="F33" s="55">
        <v>1.6</v>
      </c>
      <c r="G33" s="52">
        <f t="shared" si="1"/>
        <v>19620.416</v>
      </c>
      <c r="H33" s="52">
        <f t="shared" si="2"/>
        <v>20365.991808000002</v>
      </c>
      <c r="I33" s="51">
        <v>552</v>
      </c>
      <c r="J33" s="52">
        <v>3065.69</v>
      </c>
      <c r="K33" s="52">
        <f t="shared" si="3"/>
        <v>3182.18622</v>
      </c>
      <c r="L33" s="55">
        <v>1.6</v>
      </c>
      <c r="M33" s="52">
        <f t="shared" si="4"/>
        <v>4905.104</v>
      </c>
      <c r="N33" s="52">
        <f t="shared" si="5"/>
        <v>5091.497952000001</v>
      </c>
      <c r="O33" s="53">
        <v>1120</v>
      </c>
      <c r="P33" s="52">
        <v>6131.37</v>
      </c>
      <c r="Q33" s="52">
        <f t="shared" si="6"/>
        <v>6364.36206</v>
      </c>
      <c r="R33" s="55">
        <v>1.6</v>
      </c>
      <c r="S33" s="52">
        <f t="shared" si="7"/>
        <v>9810.192000000001</v>
      </c>
      <c r="T33" s="52">
        <f t="shared" si="8"/>
        <v>10182.979296000001</v>
      </c>
      <c r="U33" s="52">
        <f t="shared" si="9"/>
        <v>2602139.422525441</v>
      </c>
      <c r="V33" s="53">
        <f t="shared" si="10"/>
        <v>176078.1</v>
      </c>
    </row>
    <row r="34" spans="1:22" s="28" customFormat="1" ht="14.25" customHeight="1">
      <c r="A34" s="14">
        <v>26</v>
      </c>
      <c r="B34" s="114" t="s">
        <v>35</v>
      </c>
      <c r="C34" s="51">
        <v>30</v>
      </c>
      <c r="D34" s="52">
        <v>12262.76</v>
      </c>
      <c r="E34" s="52">
        <f t="shared" si="0"/>
        <v>12728.74488</v>
      </c>
      <c r="F34" s="55">
        <v>1</v>
      </c>
      <c r="G34" s="52">
        <f t="shared" si="1"/>
        <v>12262.76</v>
      </c>
      <c r="H34" s="52">
        <f t="shared" si="2"/>
        <v>12728.74488</v>
      </c>
      <c r="I34" s="51">
        <v>16000</v>
      </c>
      <c r="J34" s="52">
        <v>3065.69</v>
      </c>
      <c r="K34" s="52">
        <f t="shared" si="3"/>
        <v>3182.18622</v>
      </c>
      <c r="L34" s="55">
        <v>1</v>
      </c>
      <c r="M34" s="52">
        <f t="shared" si="4"/>
        <v>3065.69</v>
      </c>
      <c r="N34" s="52">
        <f t="shared" si="5"/>
        <v>3182.18622</v>
      </c>
      <c r="O34" s="53">
        <v>30288</v>
      </c>
      <c r="P34" s="52">
        <v>6131.37</v>
      </c>
      <c r="Q34" s="52">
        <f t="shared" si="6"/>
        <v>6364.36206</v>
      </c>
      <c r="R34" s="55">
        <v>1</v>
      </c>
      <c r="S34" s="52">
        <f t="shared" si="7"/>
        <v>6131.37</v>
      </c>
      <c r="T34" s="52">
        <f t="shared" si="8"/>
        <v>6364.36206</v>
      </c>
      <c r="U34" s="52">
        <f t="shared" si="9"/>
        <v>43796893.45044721</v>
      </c>
      <c r="V34" s="53">
        <f t="shared" si="10"/>
        <v>2963589.8</v>
      </c>
    </row>
    <row r="35" spans="1:22" s="28" customFormat="1" ht="14.25" customHeight="1">
      <c r="A35" s="14">
        <v>27</v>
      </c>
      <c r="B35" s="114" t="s">
        <v>60</v>
      </c>
      <c r="C35" s="51">
        <v>30</v>
      </c>
      <c r="D35" s="52">
        <v>12262.76</v>
      </c>
      <c r="E35" s="52">
        <f t="shared" si="0"/>
        <v>12728.74488</v>
      </c>
      <c r="F35" s="55">
        <v>1.25</v>
      </c>
      <c r="G35" s="52">
        <f t="shared" si="1"/>
        <v>15328.45</v>
      </c>
      <c r="H35" s="52">
        <f t="shared" si="2"/>
        <v>15910.9311</v>
      </c>
      <c r="I35" s="51">
        <v>6863</v>
      </c>
      <c r="J35" s="52">
        <v>3065.69</v>
      </c>
      <c r="K35" s="52">
        <f t="shared" si="3"/>
        <v>3182.18622</v>
      </c>
      <c r="L35" s="55">
        <v>1.25</v>
      </c>
      <c r="M35" s="52">
        <f t="shared" si="4"/>
        <v>3832.1125</v>
      </c>
      <c r="N35" s="52">
        <f t="shared" si="5"/>
        <v>3977.732775</v>
      </c>
      <c r="O35" s="53">
        <v>13685</v>
      </c>
      <c r="P35" s="52">
        <v>6131.37</v>
      </c>
      <c r="Q35" s="52">
        <f t="shared" si="6"/>
        <v>6364.36206</v>
      </c>
      <c r="R35" s="55">
        <v>1.25</v>
      </c>
      <c r="S35" s="52">
        <f t="shared" si="7"/>
        <v>7664.2125</v>
      </c>
      <c r="T35" s="52">
        <f t="shared" si="8"/>
        <v>7955.452575</v>
      </c>
      <c r="U35" s="52">
        <f t="shared" si="9"/>
        <v>24521400.4601055</v>
      </c>
      <c r="V35" s="53">
        <f t="shared" si="10"/>
        <v>1659281.4</v>
      </c>
    </row>
    <row r="36" spans="1:22" s="28" customFormat="1" ht="14.25" customHeight="1">
      <c r="A36" s="14">
        <v>28</v>
      </c>
      <c r="B36" s="114" t="s">
        <v>47</v>
      </c>
      <c r="C36" s="51">
        <v>35</v>
      </c>
      <c r="D36" s="52">
        <v>12262.76</v>
      </c>
      <c r="E36" s="52">
        <f t="shared" si="0"/>
        <v>12728.74488</v>
      </c>
      <c r="F36" s="55">
        <v>1.15</v>
      </c>
      <c r="G36" s="52">
        <f t="shared" si="1"/>
        <v>14102.173999999999</v>
      </c>
      <c r="H36" s="52">
        <f t="shared" si="2"/>
        <v>14638.056611999998</v>
      </c>
      <c r="I36" s="51">
        <v>5785</v>
      </c>
      <c r="J36" s="52">
        <v>3065.69</v>
      </c>
      <c r="K36" s="52">
        <f t="shared" si="3"/>
        <v>3182.18622</v>
      </c>
      <c r="L36" s="55">
        <v>1.15</v>
      </c>
      <c r="M36" s="52">
        <f t="shared" si="4"/>
        <v>3525.5434999999998</v>
      </c>
      <c r="N36" s="52">
        <f t="shared" si="5"/>
        <v>3659.5141529999996</v>
      </c>
      <c r="O36" s="53">
        <v>12202</v>
      </c>
      <c r="P36" s="52">
        <v>6131.37</v>
      </c>
      <c r="Q36" s="52">
        <f t="shared" si="6"/>
        <v>6364.36206</v>
      </c>
      <c r="R36" s="55">
        <v>1.15</v>
      </c>
      <c r="S36" s="52">
        <f t="shared" si="7"/>
        <v>7051.075499999999</v>
      </c>
      <c r="T36" s="52">
        <f t="shared" si="8"/>
        <v>7319.016369</v>
      </c>
      <c r="U36" s="52">
        <f t="shared" si="9"/>
        <v>19917118.77735289</v>
      </c>
      <c r="V36" s="53">
        <f t="shared" si="10"/>
        <v>1347725</v>
      </c>
    </row>
    <row r="37" spans="1:22" s="28" customFormat="1" ht="14.25" customHeight="1">
      <c r="A37" s="14">
        <v>29</v>
      </c>
      <c r="B37" s="114" t="s">
        <v>68</v>
      </c>
      <c r="C37" s="51">
        <v>20</v>
      </c>
      <c r="D37" s="52">
        <v>12262.76</v>
      </c>
      <c r="E37" s="52">
        <f t="shared" si="0"/>
        <v>12728.74488</v>
      </c>
      <c r="F37" s="55">
        <v>1.2</v>
      </c>
      <c r="G37" s="52">
        <f t="shared" si="1"/>
        <v>14715.312</v>
      </c>
      <c r="H37" s="52">
        <f t="shared" si="2"/>
        <v>15274.493856</v>
      </c>
      <c r="I37" s="51">
        <v>4281</v>
      </c>
      <c r="J37" s="52">
        <v>3065.69</v>
      </c>
      <c r="K37" s="52">
        <f t="shared" si="3"/>
        <v>3182.18622</v>
      </c>
      <c r="L37" s="55">
        <v>1.21</v>
      </c>
      <c r="M37" s="52">
        <f t="shared" si="4"/>
        <v>3709.4849</v>
      </c>
      <c r="N37" s="52">
        <f t="shared" si="5"/>
        <v>3850.4453261999997</v>
      </c>
      <c r="O37" s="53">
        <v>8703</v>
      </c>
      <c r="P37" s="52">
        <v>6131.37</v>
      </c>
      <c r="Q37" s="52">
        <f t="shared" si="6"/>
        <v>6364.36206</v>
      </c>
      <c r="R37" s="55">
        <v>1.21</v>
      </c>
      <c r="S37" s="52">
        <f t="shared" si="7"/>
        <v>7418.9577</v>
      </c>
      <c r="T37" s="52">
        <f t="shared" si="8"/>
        <v>7700.8780926</v>
      </c>
      <c r="U37" s="52">
        <f t="shared" si="9"/>
        <v>15039775.0785492</v>
      </c>
      <c r="V37" s="53">
        <f t="shared" si="10"/>
        <v>1017691.4</v>
      </c>
    </row>
    <row r="38" spans="1:22" s="28" customFormat="1" ht="14.25" customHeight="1">
      <c r="A38" s="14">
        <v>30</v>
      </c>
      <c r="B38" s="114" t="s">
        <v>33</v>
      </c>
      <c r="C38" s="51">
        <v>20</v>
      </c>
      <c r="D38" s="52">
        <v>12262.76</v>
      </c>
      <c r="E38" s="52">
        <f t="shared" si="0"/>
        <v>12728.74488</v>
      </c>
      <c r="F38" s="55">
        <v>1</v>
      </c>
      <c r="G38" s="52">
        <f t="shared" si="1"/>
        <v>12262.76</v>
      </c>
      <c r="H38" s="52">
        <f t="shared" si="2"/>
        <v>12728.74488</v>
      </c>
      <c r="I38" s="51">
        <v>8122</v>
      </c>
      <c r="J38" s="52">
        <v>3065.69</v>
      </c>
      <c r="K38" s="52">
        <f t="shared" si="3"/>
        <v>3182.18622</v>
      </c>
      <c r="L38" s="55">
        <v>1</v>
      </c>
      <c r="M38" s="52">
        <f t="shared" si="4"/>
        <v>3065.69</v>
      </c>
      <c r="N38" s="52">
        <f t="shared" si="5"/>
        <v>3182.18622</v>
      </c>
      <c r="O38" s="53">
        <v>17633</v>
      </c>
      <c r="P38" s="52">
        <v>6131.37</v>
      </c>
      <c r="Q38" s="52">
        <f t="shared" si="6"/>
        <v>6364.36206</v>
      </c>
      <c r="R38" s="55">
        <v>1</v>
      </c>
      <c r="S38" s="52">
        <f t="shared" si="7"/>
        <v>6131.37</v>
      </c>
      <c r="T38" s="52">
        <f t="shared" si="8"/>
        <v>6364.36206</v>
      </c>
      <c r="U38" s="52">
        <f t="shared" si="9"/>
        <v>24822197.9996193</v>
      </c>
      <c r="V38" s="53">
        <f t="shared" si="10"/>
        <v>1679635.4</v>
      </c>
    </row>
    <row r="39" spans="1:22" s="28" customFormat="1" ht="14.25" customHeight="1">
      <c r="A39" s="14">
        <v>31</v>
      </c>
      <c r="B39" s="114" t="s">
        <v>69</v>
      </c>
      <c r="C39" s="51">
        <v>20</v>
      </c>
      <c r="D39" s="52">
        <v>12262.76</v>
      </c>
      <c r="E39" s="52">
        <f t="shared" si="0"/>
        <v>12728.74488</v>
      </c>
      <c r="F39" s="54">
        <v>1.27</v>
      </c>
      <c r="G39" s="52">
        <f t="shared" si="1"/>
        <v>15573.7052</v>
      </c>
      <c r="H39" s="52">
        <f t="shared" si="2"/>
        <v>16165.505997600001</v>
      </c>
      <c r="I39" s="51">
        <v>2511</v>
      </c>
      <c r="J39" s="52">
        <v>3065.69</v>
      </c>
      <c r="K39" s="52">
        <f t="shared" si="3"/>
        <v>3182.18622</v>
      </c>
      <c r="L39" s="54">
        <v>1.27</v>
      </c>
      <c r="M39" s="52">
        <f t="shared" si="4"/>
        <v>3893.4263</v>
      </c>
      <c r="N39" s="52">
        <f t="shared" si="5"/>
        <v>4041.3764994000003</v>
      </c>
      <c r="O39" s="117">
        <v>5650</v>
      </c>
      <c r="P39" s="52">
        <v>6131.37</v>
      </c>
      <c r="Q39" s="52">
        <f t="shared" si="6"/>
        <v>6364.36206</v>
      </c>
      <c r="R39" s="54">
        <v>1.27</v>
      </c>
      <c r="S39" s="52">
        <f t="shared" si="7"/>
        <v>7786.8399</v>
      </c>
      <c r="T39" s="52">
        <f t="shared" si="8"/>
        <v>8082.739816200001</v>
      </c>
      <c r="U39" s="52">
        <f t="shared" si="9"/>
        <v>10074135.962467942</v>
      </c>
      <c r="V39" s="53">
        <f t="shared" si="10"/>
        <v>681683.2</v>
      </c>
    </row>
    <row r="40" spans="1:22" s="28" customFormat="1" ht="14.25" customHeight="1">
      <c r="A40" s="14">
        <v>32</v>
      </c>
      <c r="B40" s="114" t="s">
        <v>70</v>
      </c>
      <c r="C40" s="51">
        <v>10</v>
      </c>
      <c r="D40" s="52">
        <v>12262.76</v>
      </c>
      <c r="E40" s="52">
        <f t="shared" si="0"/>
        <v>12728.74488</v>
      </c>
      <c r="F40" s="54">
        <v>1</v>
      </c>
      <c r="G40" s="52">
        <f t="shared" si="1"/>
        <v>12262.76</v>
      </c>
      <c r="H40" s="52">
        <f t="shared" si="2"/>
        <v>12728.74488</v>
      </c>
      <c r="I40" s="51">
        <v>2020</v>
      </c>
      <c r="J40" s="52">
        <v>3065.69</v>
      </c>
      <c r="K40" s="52">
        <f t="shared" si="3"/>
        <v>3182.18622</v>
      </c>
      <c r="L40" s="54">
        <v>1.3</v>
      </c>
      <c r="M40" s="52">
        <f t="shared" si="4"/>
        <v>3985.3970000000004</v>
      </c>
      <c r="N40" s="52">
        <f t="shared" si="5"/>
        <v>4136.842086000001</v>
      </c>
      <c r="O40" s="117">
        <v>4173</v>
      </c>
      <c r="P40" s="52">
        <v>6131.37</v>
      </c>
      <c r="Q40" s="52">
        <f t="shared" si="6"/>
        <v>6364.36206</v>
      </c>
      <c r="R40" s="54">
        <v>1.3</v>
      </c>
      <c r="S40" s="52">
        <f t="shared" si="7"/>
        <v>7970.781</v>
      </c>
      <c r="T40" s="52">
        <f t="shared" si="8"/>
        <v>8273.670678</v>
      </c>
      <c r="U40" s="52">
        <f t="shared" si="9"/>
        <v>7718134.453094311</v>
      </c>
      <c r="V40" s="53">
        <f t="shared" si="10"/>
        <v>522260.4</v>
      </c>
    </row>
    <row r="41" spans="1:22" s="28" customFormat="1" ht="14.25" customHeight="1">
      <c r="A41" s="14">
        <v>33</v>
      </c>
      <c r="B41" s="114" t="s">
        <v>23</v>
      </c>
      <c r="C41" s="51">
        <v>4</v>
      </c>
      <c r="D41" s="52">
        <v>12262.76</v>
      </c>
      <c r="E41" s="52">
        <f t="shared" si="0"/>
        <v>12728.74488</v>
      </c>
      <c r="F41" s="55">
        <v>1.258</v>
      </c>
      <c r="G41" s="52">
        <f t="shared" si="1"/>
        <v>15426.55208</v>
      </c>
      <c r="H41" s="52">
        <f t="shared" si="2"/>
        <v>16012.76105904</v>
      </c>
      <c r="I41" s="51">
        <v>2040</v>
      </c>
      <c r="J41" s="52">
        <v>3065.69</v>
      </c>
      <c r="K41" s="52">
        <f t="shared" si="3"/>
        <v>3182.18622</v>
      </c>
      <c r="L41" s="55">
        <v>1.24</v>
      </c>
      <c r="M41" s="52">
        <f t="shared" si="4"/>
        <v>3801.4556000000002</v>
      </c>
      <c r="N41" s="52">
        <f t="shared" si="5"/>
        <v>3945.9109128</v>
      </c>
      <c r="O41" s="53">
        <v>2820</v>
      </c>
      <c r="P41" s="52">
        <v>6131.37</v>
      </c>
      <c r="Q41" s="52">
        <f t="shared" si="6"/>
        <v>6364.36206</v>
      </c>
      <c r="R41" s="55">
        <v>1.23</v>
      </c>
      <c r="S41" s="52">
        <f t="shared" si="7"/>
        <v>7541.585099999999</v>
      </c>
      <c r="T41" s="52">
        <f t="shared" si="8"/>
        <v>7828.165333800001</v>
      </c>
      <c r="U41" s="52">
        <f t="shared" si="9"/>
        <v>5417466.549579387</v>
      </c>
      <c r="V41" s="53">
        <f t="shared" si="10"/>
        <v>366581.9</v>
      </c>
    </row>
    <row r="42" spans="1:22" s="28" customFormat="1" ht="14.25" customHeight="1">
      <c r="A42" s="14">
        <v>34</v>
      </c>
      <c r="B42" s="114" t="s">
        <v>36</v>
      </c>
      <c r="C42" s="51">
        <v>23</v>
      </c>
      <c r="D42" s="52">
        <v>12262.76</v>
      </c>
      <c r="E42" s="52">
        <f t="shared" si="0"/>
        <v>12728.74488</v>
      </c>
      <c r="F42" s="55">
        <v>1</v>
      </c>
      <c r="G42" s="52">
        <f t="shared" si="1"/>
        <v>12262.76</v>
      </c>
      <c r="H42" s="52">
        <f t="shared" si="2"/>
        <v>12728.74488</v>
      </c>
      <c r="I42" s="51">
        <v>3086</v>
      </c>
      <c r="J42" s="52">
        <v>3065.69</v>
      </c>
      <c r="K42" s="52">
        <f t="shared" si="3"/>
        <v>3182.18622</v>
      </c>
      <c r="L42" s="55">
        <v>1</v>
      </c>
      <c r="M42" s="52">
        <f t="shared" si="4"/>
        <v>3065.69</v>
      </c>
      <c r="N42" s="52">
        <f t="shared" si="5"/>
        <v>3182.18622</v>
      </c>
      <c r="O42" s="53">
        <v>6203</v>
      </c>
      <c r="P42" s="52">
        <v>6131.37</v>
      </c>
      <c r="Q42" s="52">
        <f t="shared" si="6"/>
        <v>6364.36206</v>
      </c>
      <c r="R42" s="55">
        <v>1</v>
      </c>
      <c r="S42" s="52">
        <f t="shared" si="7"/>
        <v>6131.37</v>
      </c>
      <c r="T42" s="52">
        <f t="shared" si="8"/>
        <v>6364.36206</v>
      </c>
      <c r="U42" s="52">
        <f t="shared" si="9"/>
        <v>8899170.4987311</v>
      </c>
      <c r="V42" s="53">
        <f t="shared" si="10"/>
        <v>602177.2</v>
      </c>
    </row>
    <row r="43" spans="1:22" s="28" customFormat="1" ht="14.25" customHeight="1">
      <c r="A43" s="14">
        <v>35</v>
      </c>
      <c r="B43" s="114" t="s">
        <v>4</v>
      </c>
      <c r="C43" s="51">
        <v>9</v>
      </c>
      <c r="D43" s="52">
        <v>12262.76</v>
      </c>
      <c r="E43" s="52">
        <f t="shared" si="0"/>
        <v>12728.74488</v>
      </c>
      <c r="F43" s="55">
        <v>1</v>
      </c>
      <c r="G43" s="52">
        <f t="shared" si="1"/>
        <v>12262.76</v>
      </c>
      <c r="H43" s="52">
        <f t="shared" si="2"/>
        <v>12728.74488</v>
      </c>
      <c r="I43" s="51">
        <v>2849</v>
      </c>
      <c r="J43" s="52">
        <v>3065.69</v>
      </c>
      <c r="K43" s="52">
        <f t="shared" si="3"/>
        <v>3182.18622</v>
      </c>
      <c r="L43" s="55">
        <v>1</v>
      </c>
      <c r="M43" s="52">
        <f t="shared" si="4"/>
        <v>3065.69</v>
      </c>
      <c r="N43" s="52">
        <f t="shared" si="5"/>
        <v>3182.18622</v>
      </c>
      <c r="O43" s="53">
        <v>4880</v>
      </c>
      <c r="P43" s="52">
        <v>6131.37</v>
      </c>
      <c r="Q43" s="52">
        <f t="shared" si="6"/>
        <v>6364.36206</v>
      </c>
      <c r="R43" s="55">
        <v>1</v>
      </c>
      <c r="S43" s="52">
        <f t="shared" si="7"/>
        <v>6131.37</v>
      </c>
      <c r="T43" s="52">
        <f t="shared" si="8"/>
        <v>6364.36206</v>
      </c>
      <c r="U43" s="52">
        <f t="shared" si="9"/>
        <v>7220868.5448375</v>
      </c>
      <c r="V43" s="53">
        <f t="shared" si="10"/>
        <v>488612.1</v>
      </c>
    </row>
    <row r="44" spans="1:22" s="28" customFormat="1" ht="14.25" customHeight="1">
      <c r="A44" s="14">
        <v>36</v>
      </c>
      <c r="B44" s="114" t="s">
        <v>5</v>
      </c>
      <c r="C44" s="51">
        <v>18</v>
      </c>
      <c r="D44" s="52">
        <v>12262.76</v>
      </c>
      <c r="E44" s="52">
        <f t="shared" si="0"/>
        <v>12728.74488</v>
      </c>
      <c r="F44" s="55">
        <v>1</v>
      </c>
      <c r="G44" s="52">
        <f t="shared" si="1"/>
        <v>12262.76</v>
      </c>
      <c r="H44" s="52">
        <f t="shared" si="2"/>
        <v>12728.74488</v>
      </c>
      <c r="I44" s="51">
        <v>2714</v>
      </c>
      <c r="J44" s="52">
        <v>3065.69</v>
      </c>
      <c r="K44" s="52">
        <f t="shared" si="3"/>
        <v>3182.18622</v>
      </c>
      <c r="L44" s="55">
        <v>1</v>
      </c>
      <c r="M44" s="52">
        <f t="shared" si="4"/>
        <v>3065.69</v>
      </c>
      <c r="N44" s="52">
        <f t="shared" si="5"/>
        <v>3182.18622</v>
      </c>
      <c r="O44" s="53">
        <v>4517</v>
      </c>
      <c r="P44" s="52">
        <v>6131.37</v>
      </c>
      <c r="Q44" s="52">
        <f t="shared" si="6"/>
        <v>6364.36206</v>
      </c>
      <c r="R44" s="55">
        <v>1</v>
      </c>
      <c r="S44" s="52">
        <f t="shared" si="7"/>
        <v>6131.37</v>
      </c>
      <c r="T44" s="52">
        <f t="shared" si="8"/>
        <v>6364.36206</v>
      </c>
      <c r="U44" s="52">
        <f t="shared" si="9"/>
        <v>6749756.208050101</v>
      </c>
      <c r="V44" s="53">
        <f t="shared" si="10"/>
        <v>456733.5</v>
      </c>
    </row>
    <row r="45" spans="1:22" s="28" customFormat="1" ht="14.25" customHeight="1">
      <c r="A45" s="14">
        <v>37</v>
      </c>
      <c r="B45" s="114" t="s">
        <v>6</v>
      </c>
      <c r="C45" s="51">
        <v>16</v>
      </c>
      <c r="D45" s="52">
        <v>12262.76</v>
      </c>
      <c r="E45" s="52">
        <f t="shared" si="0"/>
        <v>12728.74488</v>
      </c>
      <c r="F45" s="55">
        <v>1</v>
      </c>
      <c r="G45" s="52">
        <f t="shared" si="1"/>
        <v>12262.76</v>
      </c>
      <c r="H45" s="52">
        <f t="shared" si="2"/>
        <v>12728.74488</v>
      </c>
      <c r="I45" s="51">
        <v>2543</v>
      </c>
      <c r="J45" s="52">
        <v>3065.69</v>
      </c>
      <c r="K45" s="52">
        <f t="shared" si="3"/>
        <v>3182.18622</v>
      </c>
      <c r="L45" s="55">
        <v>1</v>
      </c>
      <c r="M45" s="52">
        <f t="shared" si="4"/>
        <v>3065.69</v>
      </c>
      <c r="N45" s="52">
        <f t="shared" si="5"/>
        <v>3182.18622</v>
      </c>
      <c r="O45" s="53">
        <v>4164</v>
      </c>
      <c r="P45" s="52">
        <v>6131.37</v>
      </c>
      <c r="Q45" s="52">
        <f t="shared" si="6"/>
        <v>6364.36206</v>
      </c>
      <c r="R45" s="55">
        <v>1</v>
      </c>
      <c r="S45" s="52">
        <f t="shared" si="7"/>
        <v>6131.37</v>
      </c>
      <c r="T45" s="52">
        <f t="shared" si="8"/>
        <v>6364.36206</v>
      </c>
      <c r="U45" s="52">
        <f t="shared" si="9"/>
        <v>6244381.0880577015</v>
      </c>
      <c r="V45" s="53">
        <f t="shared" si="10"/>
        <v>422536.5</v>
      </c>
    </row>
    <row r="46" spans="1:22" s="28" customFormat="1" ht="14.25" customHeight="1">
      <c r="A46" s="14">
        <v>38</v>
      </c>
      <c r="B46" s="114" t="s">
        <v>37</v>
      </c>
      <c r="C46" s="51">
        <v>20</v>
      </c>
      <c r="D46" s="52">
        <v>12262.76</v>
      </c>
      <c r="E46" s="52">
        <f t="shared" si="0"/>
        <v>12728.74488</v>
      </c>
      <c r="F46" s="55">
        <v>1</v>
      </c>
      <c r="G46" s="52">
        <f t="shared" si="1"/>
        <v>12262.76</v>
      </c>
      <c r="H46" s="52">
        <f t="shared" si="2"/>
        <v>12728.74488</v>
      </c>
      <c r="I46" s="51">
        <v>6117</v>
      </c>
      <c r="J46" s="52">
        <v>3065.69</v>
      </c>
      <c r="K46" s="52">
        <f t="shared" si="3"/>
        <v>3182.18622</v>
      </c>
      <c r="L46" s="55">
        <v>1</v>
      </c>
      <c r="M46" s="52">
        <f t="shared" si="4"/>
        <v>3065.69</v>
      </c>
      <c r="N46" s="52">
        <f t="shared" si="5"/>
        <v>3182.18622</v>
      </c>
      <c r="O46" s="53">
        <v>11798</v>
      </c>
      <c r="P46" s="52">
        <v>6131.37</v>
      </c>
      <c r="Q46" s="52">
        <f t="shared" si="6"/>
        <v>6364.36206</v>
      </c>
      <c r="R46" s="55">
        <v>1</v>
      </c>
      <c r="S46" s="52">
        <f t="shared" si="7"/>
        <v>6131.37</v>
      </c>
      <c r="T46" s="52">
        <f t="shared" si="8"/>
        <v>6364.36206</v>
      </c>
      <c r="U46" s="52">
        <f t="shared" si="9"/>
        <v>17013153.7750713</v>
      </c>
      <c r="V46" s="53">
        <f t="shared" si="10"/>
        <v>1151223.4</v>
      </c>
    </row>
    <row r="47" spans="1:22" s="28" customFormat="1" ht="14.25" customHeight="1">
      <c r="A47" s="14">
        <v>39</v>
      </c>
      <c r="B47" s="114" t="s">
        <v>24</v>
      </c>
      <c r="C47" s="51">
        <v>6</v>
      </c>
      <c r="D47" s="52">
        <v>12262.76</v>
      </c>
      <c r="E47" s="52">
        <f t="shared" si="0"/>
        <v>12728.74488</v>
      </c>
      <c r="F47" s="55">
        <v>1.2</v>
      </c>
      <c r="G47" s="52">
        <f t="shared" si="1"/>
        <v>14715.312</v>
      </c>
      <c r="H47" s="52">
        <f t="shared" si="2"/>
        <v>15274.493856</v>
      </c>
      <c r="I47" s="51">
        <v>2258</v>
      </c>
      <c r="J47" s="52">
        <v>3065.69</v>
      </c>
      <c r="K47" s="52">
        <f t="shared" si="3"/>
        <v>3182.18622</v>
      </c>
      <c r="L47" s="55">
        <v>1.2</v>
      </c>
      <c r="M47" s="52">
        <f t="shared" si="4"/>
        <v>3678.828</v>
      </c>
      <c r="N47" s="52">
        <f t="shared" si="5"/>
        <v>3818.623464</v>
      </c>
      <c r="O47" s="53">
        <v>3796</v>
      </c>
      <c r="P47" s="52">
        <v>6131.37</v>
      </c>
      <c r="Q47" s="52">
        <f t="shared" si="6"/>
        <v>6364.36206</v>
      </c>
      <c r="R47" s="55">
        <v>1.2</v>
      </c>
      <c r="S47" s="52">
        <f t="shared" si="7"/>
        <v>7357.643999999999</v>
      </c>
      <c r="T47" s="52">
        <f t="shared" si="8"/>
        <v>7637.234472</v>
      </c>
      <c r="U47" s="52">
        <f t="shared" si="9"/>
        <v>6766202.2638924</v>
      </c>
      <c r="V47" s="53">
        <f t="shared" si="10"/>
        <v>457846.4</v>
      </c>
    </row>
    <row r="48" spans="1:22" s="28" customFormat="1" ht="14.25" customHeight="1">
      <c r="A48" s="14">
        <v>40</v>
      </c>
      <c r="B48" s="114" t="s">
        <v>7</v>
      </c>
      <c r="C48" s="51">
        <v>10</v>
      </c>
      <c r="D48" s="52">
        <v>12262.76</v>
      </c>
      <c r="E48" s="52">
        <f t="shared" si="0"/>
        <v>12728.74488</v>
      </c>
      <c r="F48" s="55">
        <v>1</v>
      </c>
      <c r="G48" s="52">
        <f t="shared" si="1"/>
        <v>12262.76</v>
      </c>
      <c r="H48" s="52">
        <f t="shared" si="2"/>
        <v>12728.74488</v>
      </c>
      <c r="I48" s="51">
        <v>4942</v>
      </c>
      <c r="J48" s="52">
        <v>3065.69</v>
      </c>
      <c r="K48" s="52">
        <f t="shared" si="3"/>
        <v>3182.18622</v>
      </c>
      <c r="L48" s="55">
        <v>1</v>
      </c>
      <c r="M48" s="52">
        <f t="shared" si="4"/>
        <v>3065.69</v>
      </c>
      <c r="N48" s="52">
        <f t="shared" si="5"/>
        <v>3182.18622</v>
      </c>
      <c r="O48" s="53">
        <v>8189</v>
      </c>
      <c r="P48" s="52">
        <v>6131.37</v>
      </c>
      <c r="Q48" s="52">
        <f t="shared" si="6"/>
        <v>6364.36206</v>
      </c>
      <c r="R48" s="55">
        <v>1</v>
      </c>
      <c r="S48" s="52">
        <f t="shared" si="7"/>
        <v>6131.37</v>
      </c>
      <c r="T48" s="52">
        <f t="shared" si="8"/>
        <v>6364.36206</v>
      </c>
      <c r="U48" s="52">
        <f t="shared" si="9"/>
        <v>12197528.9361177</v>
      </c>
      <c r="V48" s="53">
        <f t="shared" si="10"/>
        <v>825366.1</v>
      </c>
    </row>
    <row r="49" spans="1:22" s="28" customFormat="1" ht="14.25" customHeight="1">
      <c r="A49" s="14">
        <v>41</v>
      </c>
      <c r="B49" s="114" t="s">
        <v>8</v>
      </c>
      <c r="C49" s="51">
        <v>30</v>
      </c>
      <c r="D49" s="52">
        <v>12262.76</v>
      </c>
      <c r="E49" s="52">
        <f t="shared" si="0"/>
        <v>12728.74488</v>
      </c>
      <c r="F49" s="54">
        <v>1</v>
      </c>
      <c r="G49" s="52">
        <f t="shared" si="1"/>
        <v>12262.76</v>
      </c>
      <c r="H49" s="52">
        <f t="shared" si="2"/>
        <v>12728.74488</v>
      </c>
      <c r="I49" s="51">
        <v>2132</v>
      </c>
      <c r="J49" s="52">
        <v>3065.69</v>
      </c>
      <c r="K49" s="52">
        <f t="shared" si="3"/>
        <v>3182.18622</v>
      </c>
      <c r="L49" s="54">
        <v>1</v>
      </c>
      <c r="M49" s="52">
        <f t="shared" si="4"/>
        <v>3065.69</v>
      </c>
      <c r="N49" s="52">
        <f t="shared" si="5"/>
        <v>3182.18622</v>
      </c>
      <c r="O49" s="117">
        <v>3194</v>
      </c>
      <c r="P49" s="52">
        <v>6131.37</v>
      </c>
      <c r="Q49" s="52">
        <f t="shared" si="6"/>
        <v>6364.36206</v>
      </c>
      <c r="R49" s="54">
        <v>1</v>
      </c>
      <c r="S49" s="52">
        <f t="shared" si="7"/>
        <v>6131.37</v>
      </c>
      <c r="T49" s="52">
        <f t="shared" si="8"/>
        <v>6364.36206</v>
      </c>
      <c r="U49" s="52">
        <f t="shared" si="9"/>
        <v>4933832.149768201</v>
      </c>
      <c r="V49" s="53">
        <f t="shared" si="10"/>
        <v>333856</v>
      </c>
    </row>
    <row r="50" spans="1:22" s="28" customFormat="1" ht="14.25" customHeight="1">
      <c r="A50" s="14">
        <v>42</v>
      </c>
      <c r="B50" s="114" t="s">
        <v>61</v>
      </c>
      <c r="C50" s="51">
        <v>30</v>
      </c>
      <c r="D50" s="52">
        <v>12262.76</v>
      </c>
      <c r="E50" s="52">
        <f t="shared" si="0"/>
        <v>12728.74488</v>
      </c>
      <c r="F50" s="55">
        <v>1.23</v>
      </c>
      <c r="G50" s="52">
        <f t="shared" si="1"/>
        <v>15083.1948</v>
      </c>
      <c r="H50" s="52">
        <f t="shared" si="2"/>
        <v>15656.3562024</v>
      </c>
      <c r="I50" s="51">
        <v>6771</v>
      </c>
      <c r="J50" s="52">
        <v>3065.69</v>
      </c>
      <c r="K50" s="52">
        <f t="shared" si="3"/>
        <v>3182.18622</v>
      </c>
      <c r="L50" s="55">
        <v>1.23</v>
      </c>
      <c r="M50" s="52">
        <f t="shared" si="4"/>
        <v>3770.7987</v>
      </c>
      <c r="N50" s="52">
        <f t="shared" si="5"/>
        <v>3914.0890506</v>
      </c>
      <c r="O50" s="53">
        <v>14607</v>
      </c>
      <c r="P50" s="52">
        <v>6131.37</v>
      </c>
      <c r="Q50" s="52">
        <f t="shared" si="6"/>
        <v>6364.36206</v>
      </c>
      <c r="R50" s="55">
        <v>1.23</v>
      </c>
      <c r="S50" s="52">
        <f t="shared" si="7"/>
        <v>7541.585099999999</v>
      </c>
      <c r="T50" s="52">
        <f t="shared" si="8"/>
        <v>7828.165333800001</v>
      </c>
      <c r="U50" s="52">
        <f t="shared" si="9"/>
        <v>25359637.3929137</v>
      </c>
      <c r="V50" s="53">
        <f t="shared" si="10"/>
        <v>1716002.1</v>
      </c>
    </row>
    <row r="51" spans="1:22" s="28" customFormat="1" ht="14.25" customHeight="1">
      <c r="A51" s="14">
        <v>43</v>
      </c>
      <c r="B51" s="114" t="s">
        <v>25</v>
      </c>
      <c r="C51" s="51">
        <v>17</v>
      </c>
      <c r="D51" s="52">
        <v>12262.76</v>
      </c>
      <c r="E51" s="52">
        <f t="shared" si="0"/>
        <v>12728.74488</v>
      </c>
      <c r="F51" s="55">
        <v>1</v>
      </c>
      <c r="G51" s="52">
        <f t="shared" si="1"/>
        <v>12262.76</v>
      </c>
      <c r="H51" s="52">
        <f t="shared" si="2"/>
        <v>12728.74488</v>
      </c>
      <c r="I51" s="51">
        <v>2257</v>
      </c>
      <c r="J51" s="52">
        <v>3065.69</v>
      </c>
      <c r="K51" s="52">
        <f t="shared" si="3"/>
        <v>3182.18622</v>
      </c>
      <c r="L51" s="55">
        <v>1</v>
      </c>
      <c r="M51" s="52">
        <f t="shared" si="4"/>
        <v>3065.69</v>
      </c>
      <c r="N51" s="52">
        <f t="shared" si="5"/>
        <v>3182.18622</v>
      </c>
      <c r="O51" s="53">
        <v>4122</v>
      </c>
      <c r="P51" s="52">
        <v>6131.37</v>
      </c>
      <c r="Q51" s="52">
        <f t="shared" si="6"/>
        <v>6364.36206</v>
      </c>
      <c r="R51" s="55">
        <v>1</v>
      </c>
      <c r="S51" s="52">
        <f t="shared" si="7"/>
        <v>6131.37</v>
      </c>
      <c r="T51" s="52">
        <f t="shared" si="8"/>
        <v>6364.36206</v>
      </c>
      <c r="U51" s="52">
        <f t="shared" si="9"/>
        <v>6035378.3023653</v>
      </c>
      <c r="V51" s="53">
        <f t="shared" si="10"/>
        <v>408393.9</v>
      </c>
    </row>
    <row r="52" spans="1:22" s="28" customFormat="1" ht="14.25" customHeight="1">
      <c r="A52" s="14">
        <v>44</v>
      </c>
      <c r="B52" s="114" t="s">
        <v>9</v>
      </c>
      <c r="C52" s="51">
        <v>15</v>
      </c>
      <c r="D52" s="52">
        <v>12262.76</v>
      </c>
      <c r="E52" s="52">
        <f t="shared" si="0"/>
        <v>12728.74488</v>
      </c>
      <c r="F52" s="55">
        <v>1</v>
      </c>
      <c r="G52" s="52">
        <f t="shared" si="1"/>
        <v>12262.76</v>
      </c>
      <c r="H52" s="52">
        <f t="shared" si="2"/>
        <v>12728.74488</v>
      </c>
      <c r="I52" s="51">
        <v>2034</v>
      </c>
      <c r="J52" s="52">
        <v>3065.69</v>
      </c>
      <c r="K52" s="52">
        <f t="shared" si="3"/>
        <v>3182.18622</v>
      </c>
      <c r="L52" s="55">
        <v>1</v>
      </c>
      <c r="M52" s="52">
        <f t="shared" si="4"/>
        <v>3065.69</v>
      </c>
      <c r="N52" s="52">
        <f t="shared" si="5"/>
        <v>3182.18622</v>
      </c>
      <c r="O52" s="53">
        <v>3415</v>
      </c>
      <c r="P52" s="52">
        <v>6131.37</v>
      </c>
      <c r="Q52" s="52">
        <f t="shared" si="6"/>
        <v>6364.36206</v>
      </c>
      <c r="R52" s="55">
        <v>1</v>
      </c>
      <c r="S52" s="52">
        <f t="shared" si="7"/>
        <v>6131.37</v>
      </c>
      <c r="T52" s="52">
        <f t="shared" si="8"/>
        <v>6364.36206</v>
      </c>
      <c r="U52" s="52">
        <f t="shared" si="9"/>
        <v>5096008.8237807</v>
      </c>
      <c r="V52" s="53">
        <f t="shared" si="10"/>
        <v>344829.9</v>
      </c>
    </row>
    <row r="53" spans="1:22" s="28" customFormat="1" ht="14.25" customHeight="1">
      <c r="A53" s="14">
        <v>45</v>
      </c>
      <c r="B53" s="114" t="s">
        <v>62</v>
      </c>
      <c r="C53" s="51">
        <v>30</v>
      </c>
      <c r="D53" s="52">
        <v>12262.76</v>
      </c>
      <c r="E53" s="52">
        <f t="shared" si="0"/>
        <v>12728.74488</v>
      </c>
      <c r="F53" s="55">
        <v>1.3</v>
      </c>
      <c r="G53" s="52">
        <f t="shared" si="1"/>
        <v>15941.588000000002</v>
      </c>
      <c r="H53" s="52">
        <f t="shared" si="2"/>
        <v>16547.368344000002</v>
      </c>
      <c r="I53" s="51">
        <v>5621</v>
      </c>
      <c r="J53" s="52">
        <v>3065.69</v>
      </c>
      <c r="K53" s="52">
        <f t="shared" si="3"/>
        <v>3182.18622</v>
      </c>
      <c r="L53" s="55">
        <v>1.3</v>
      </c>
      <c r="M53" s="52">
        <f t="shared" si="4"/>
        <v>3985.3970000000004</v>
      </c>
      <c r="N53" s="52">
        <f t="shared" si="5"/>
        <v>4136.842086000001</v>
      </c>
      <c r="O53" s="53">
        <v>12813</v>
      </c>
      <c r="P53" s="52">
        <v>6131.37</v>
      </c>
      <c r="Q53" s="52">
        <f t="shared" si="6"/>
        <v>6364.36206</v>
      </c>
      <c r="R53" s="55">
        <v>1.3</v>
      </c>
      <c r="S53" s="52">
        <f t="shared" si="7"/>
        <v>7970.781</v>
      </c>
      <c r="T53" s="52">
        <f t="shared" si="8"/>
        <v>8273.670678</v>
      </c>
      <c r="U53" s="52">
        <f t="shared" si="9"/>
        <v>23285571.9310851</v>
      </c>
      <c r="V53" s="53">
        <f t="shared" si="10"/>
        <v>1575657</v>
      </c>
    </row>
    <row r="54" spans="1:22" s="28" customFormat="1" ht="14.25" customHeight="1">
      <c r="A54" s="14">
        <v>46</v>
      </c>
      <c r="B54" s="114" t="s">
        <v>43</v>
      </c>
      <c r="C54" s="51">
        <v>6</v>
      </c>
      <c r="D54" s="52">
        <v>12262.76</v>
      </c>
      <c r="E54" s="52">
        <f t="shared" si="0"/>
        <v>12728.74488</v>
      </c>
      <c r="F54" s="55">
        <v>1.1</v>
      </c>
      <c r="G54" s="52">
        <f t="shared" si="1"/>
        <v>13489.036000000002</v>
      </c>
      <c r="H54" s="52">
        <f t="shared" si="2"/>
        <v>14001.619368000001</v>
      </c>
      <c r="I54" s="51">
        <v>2141</v>
      </c>
      <c r="J54" s="52">
        <v>3065.69</v>
      </c>
      <c r="K54" s="52">
        <f t="shared" si="3"/>
        <v>3182.18622</v>
      </c>
      <c r="L54" s="55">
        <v>1.1</v>
      </c>
      <c r="M54" s="52">
        <f t="shared" si="4"/>
        <v>3372.2590000000005</v>
      </c>
      <c r="N54" s="52">
        <f t="shared" si="5"/>
        <v>3500.4048420000004</v>
      </c>
      <c r="O54" s="53">
        <v>4572</v>
      </c>
      <c r="P54" s="52">
        <v>6131.37</v>
      </c>
      <c r="Q54" s="52">
        <f t="shared" si="6"/>
        <v>6364.36206</v>
      </c>
      <c r="R54" s="55">
        <v>1.1</v>
      </c>
      <c r="S54" s="52">
        <f t="shared" si="7"/>
        <v>6744.5070000000005</v>
      </c>
      <c r="T54" s="52">
        <f t="shared" si="8"/>
        <v>7000.798266000001</v>
      </c>
      <c r="U54" s="52">
        <f t="shared" si="9"/>
        <v>7103746.716673532</v>
      </c>
      <c r="V54" s="53">
        <f t="shared" si="10"/>
        <v>480686.9</v>
      </c>
    </row>
    <row r="55" spans="1:22" s="28" customFormat="1" ht="14.25" customHeight="1">
      <c r="A55" s="14">
        <v>47</v>
      </c>
      <c r="B55" s="114" t="s">
        <v>10</v>
      </c>
      <c r="C55" s="51">
        <v>12</v>
      </c>
      <c r="D55" s="52">
        <v>12262.76</v>
      </c>
      <c r="E55" s="52">
        <f t="shared" si="0"/>
        <v>12728.74488</v>
      </c>
      <c r="F55" s="55">
        <v>1</v>
      </c>
      <c r="G55" s="52">
        <f t="shared" si="1"/>
        <v>12262.76</v>
      </c>
      <c r="H55" s="52">
        <f t="shared" si="2"/>
        <v>12728.74488</v>
      </c>
      <c r="I55" s="51">
        <v>1050</v>
      </c>
      <c r="J55" s="52">
        <v>3065.69</v>
      </c>
      <c r="K55" s="52">
        <f t="shared" si="3"/>
        <v>3182.18622</v>
      </c>
      <c r="L55" s="55">
        <v>1</v>
      </c>
      <c r="M55" s="52">
        <f t="shared" si="4"/>
        <v>3065.69</v>
      </c>
      <c r="N55" s="52">
        <f t="shared" si="5"/>
        <v>3182.18622</v>
      </c>
      <c r="O55" s="53">
        <v>2011</v>
      </c>
      <c r="P55" s="52">
        <v>6131.37</v>
      </c>
      <c r="Q55" s="52">
        <f t="shared" si="6"/>
        <v>6364.36206</v>
      </c>
      <c r="R55" s="55">
        <v>1</v>
      </c>
      <c r="S55" s="52">
        <f t="shared" si="7"/>
        <v>6131.37</v>
      </c>
      <c r="T55" s="52">
        <f t="shared" si="8"/>
        <v>6364.36206</v>
      </c>
      <c r="U55" s="52">
        <f t="shared" si="9"/>
        <v>2923752.1647662995</v>
      </c>
      <c r="V55" s="53">
        <f t="shared" si="10"/>
        <v>197840.6</v>
      </c>
    </row>
    <row r="56" spans="1:22" s="28" customFormat="1" ht="14.25" customHeight="1">
      <c r="A56" s="14">
        <v>48</v>
      </c>
      <c r="B56" s="114" t="s">
        <v>51</v>
      </c>
      <c r="C56" s="51">
        <v>10</v>
      </c>
      <c r="D56" s="52">
        <v>12262.76</v>
      </c>
      <c r="E56" s="52">
        <f t="shared" si="0"/>
        <v>12728.74488</v>
      </c>
      <c r="F56" s="55">
        <v>1.15</v>
      </c>
      <c r="G56" s="52">
        <f t="shared" si="1"/>
        <v>14102.173999999999</v>
      </c>
      <c r="H56" s="52">
        <f t="shared" si="2"/>
        <v>14638.056611999998</v>
      </c>
      <c r="I56" s="51">
        <v>2023</v>
      </c>
      <c r="J56" s="52">
        <v>3065.69</v>
      </c>
      <c r="K56" s="52">
        <f t="shared" si="3"/>
        <v>3182.18622</v>
      </c>
      <c r="L56" s="55">
        <v>1.15</v>
      </c>
      <c r="M56" s="52">
        <f t="shared" si="4"/>
        <v>3525.5434999999998</v>
      </c>
      <c r="N56" s="52">
        <f t="shared" si="5"/>
        <v>3659.5141529999996</v>
      </c>
      <c r="O56" s="53">
        <v>4270</v>
      </c>
      <c r="P56" s="52">
        <v>6131.37</v>
      </c>
      <c r="Q56" s="52">
        <f t="shared" si="6"/>
        <v>6364.36206</v>
      </c>
      <c r="R56" s="55">
        <v>1.15</v>
      </c>
      <c r="S56" s="52">
        <f t="shared" si="7"/>
        <v>7051.075499999999</v>
      </c>
      <c r="T56" s="52">
        <f t="shared" si="8"/>
        <v>7319.016369</v>
      </c>
      <c r="U56" s="52">
        <f t="shared" si="9"/>
        <v>6963012.632271885</v>
      </c>
      <c r="V56" s="53">
        <f t="shared" si="10"/>
        <v>471163.9</v>
      </c>
    </row>
    <row r="57" spans="1:22" s="28" customFormat="1" ht="14.25" customHeight="1">
      <c r="A57" s="14">
        <v>49</v>
      </c>
      <c r="B57" s="114" t="s">
        <v>11</v>
      </c>
      <c r="C57" s="51">
        <v>19</v>
      </c>
      <c r="D57" s="52">
        <v>12262.76</v>
      </c>
      <c r="E57" s="52">
        <f t="shared" si="0"/>
        <v>12728.74488</v>
      </c>
      <c r="F57" s="55">
        <v>1</v>
      </c>
      <c r="G57" s="52">
        <f t="shared" si="1"/>
        <v>12262.76</v>
      </c>
      <c r="H57" s="52">
        <f t="shared" si="2"/>
        <v>12728.74488</v>
      </c>
      <c r="I57" s="51">
        <v>2661</v>
      </c>
      <c r="J57" s="52">
        <v>3065.69</v>
      </c>
      <c r="K57" s="52">
        <f t="shared" si="3"/>
        <v>3182.18622</v>
      </c>
      <c r="L57" s="55">
        <v>1</v>
      </c>
      <c r="M57" s="52">
        <f t="shared" si="4"/>
        <v>3065.69</v>
      </c>
      <c r="N57" s="52">
        <f t="shared" si="5"/>
        <v>3182.18622</v>
      </c>
      <c r="O57" s="53">
        <v>4242</v>
      </c>
      <c r="P57" s="52">
        <v>6131.37</v>
      </c>
      <c r="Q57" s="52">
        <f t="shared" si="6"/>
        <v>6364.36206</v>
      </c>
      <c r="R57" s="55">
        <v>1</v>
      </c>
      <c r="S57" s="52">
        <f t="shared" si="7"/>
        <v>6131.37</v>
      </c>
      <c r="T57" s="52">
        <f t="shared" si="8"/>
        <v>6364.36206</v>
      </c>
      <c r="U57" s="52">
        <f t="shared" si="9"/>
        <v>6407700.1205889</v>
      </c>
      <c r="V57" s="53">
        <f t="shared" si="10"/>
        <v>433587.7</v>
      </c>
    </row>
    <row r="58" spans="1:22" s="28" customFormat="1" ht="14.25" customHeight="1">
      <c r="A58" s="14">
        <v>50</v>
      </c>
      <c r="B58" s="114" t="s">
        <v>26</v>
      </c>
      <c r="C58" s="51">
        <v>34</v>
      </c>
      <c r="D58" s="52">
        <v>12262.76</v>
      </c>
      <c r="E58" s="52">
        <f t="shared" si="0"/>
        <v>12728.74488</v>
      </c>
      <c r="F58" s="55">
        <v>1</v>
      </c>
      <c r="G58" s="52">
        <f t="shared" si="1"/>
        <v>12262.76</v>
      </c>
      <c r="H58" s="52">
        <f t="shared" si="2"/>
        <v>12728.74488</v>
      </c>
      <c r="I58" s="51">
        <v>2435</v>
      </c>
      <c r="J58" s="52">
        <v>3065.69</v>
      </c>
      <c r="K58" s="52">
        <f t="shared" si="3"/>
        <v>3182.18622</v>
      </c>
      <c r="L58" s="55">
        <v>1</v>
      </c>
      <c r="M58" s="52">
        <f t="shared" si="4"/>
        <v>3065.69</v>
      </c>
      <c r="N58" s="52">
        <f t="shared" si="5"/>
        <v>3182.18622</v>
      </c>
      <c r="O58" s="53">
        <v>4432</v>
      </c>
      <c r="P58" s="52">
        <v>6131.37</v>
      </c>
      <c r="Q58" s="52">
        <f t="shared" si="6"/>
        <v>6364.36206</v>
      </c>
      <c r="R58" s="55">
        <v>1</v>
      </c>
      <c r="S58" s="52">
        <f t="shared" si="7"/>
        <v>6131.37</v>
      </c>
      <c r="T58" s="52">
        <f t="shared" si="8"/>
        <v>6364.36206</v>
      </c>
      <c r="U58" s="52">
        <f t="shared" si="9"/>
        <v>6529903.6270041</v>
      </c>
      <c r="V58" s="53">
        <f t="shared" si="10"/>
        <v>441856.8</v>
      </c>
    </row>
    <row r="59" spans="1:22" s="28" customFormat="1" ht="14.25" customHeight="1">
      <c r="A59" s="14">
        <v>51</v>
      </c>
      <c r="B59" s="114" t="s">
        <v>12</v>
      </c>
      <c r="C59" s="51">
        <v>10</v>
      </c>
      <c r="D59" s="52">
        <v>12262.76</v>
      </c>
      <c r="E59" s="52">
        <f t="shared" si="0"/>
        <v>12728.74488</v>
      </c>
      <c r="F59" s="55">
        <v>1</v>
      </c>
      <c r="G59" s="52">
        <f t="shared" si="1"/>
        <v>12262.76</v>
      </c>
      <c r="H59" s="52">
        <f t="shared" si="2"/>
        <v>12728.74488</v>
      </c>
      <c r="I59" s="51">
        <v>2381</v>
      </c>
      <c r="J59" s="52">
        <v>3065.69</v>
      </c>
      <c r="K59" s="52">
        <f t="shared" si="3"/>
        <v>3182.18622</v>
      </c>
      <c r="L59" s="55">
        <v>1</v>
      </c>
      <c r="M59" s="52">
        <f t="shared" si="4"/>
        <v>3065.69</v>
      </c>
      <c r="N59" s="52">
        <f t="shared" si="5"/>
        <v>3182.18622</v>
      </c>
      <c r="O59" s="53">
        <v>4240</v>
      </c>
      <c r="P59" s="52">
        <v>6131.37</v>
      </c>
      <c r="Q59" s="52">
        <f t="shared" si="6"/>
        <v>6364.36206</v>
      </c>
      <c r="R59" s="55">
        <v>1</v>
      </c>
      <c r="S59" s="52">
        <f t="shared" si="7"/>
        <v>6131.37</v>
      </c>
      <c r="T59" s="52">
        <f t="shared" si="8"/>
        <v>6364.36206</v>
      </c>
      <c r="U59" s="52">
        <f t="shared" si="9"/>
        <v>6224965.3798983</v>
      </c>
      <c r="V59" s="53">
        <f t="shared" si="10"/>
        <v>421222.7</v>
      </c>
    </row>
    <row r="60" spans="1:22" s="28" customFormat="1" ht="14.25" customHeight="1">
      <c r="A60" s="14">
        <v>52</v>
      </c>
      <c r="B60" s="114" t="s">
        <v>72</v>
      </c>
      <c r="C60" s="51">
        <v>0</v>
      </c>
      <c r="D60" s="52">
        <v>12262.76</v>
      </c>
      <c r="E60" s="52">
        <f t="shared" si="0"/>
        <v>12728.74488</v>
      </c>
      <c r="F60" s="55">
        <v>1.7</v>
      </c>
      <c r="G60" s="52">
        <f t="shared" si="1"/>
        <v>20846.692</v>
      </c>
      <c r="H60" s="52">
        <f t="shared" si="2"/>
        <v>21638.866296</v>
      </c>
      <c r="I60" s="51">
        <v>249</v>
      </c>
      <c r="J60" s="52">
        <v>3065.69</v>
      </c>
      <c r="K60" s="52">
        <f t="shared" si="3"/>
        <v>3182.18622</v>
      </c>
      <c r="L60" s="55">
        <v>1.7</v>
      </c>
      <c r="M60" s="52">
        <f t="shared" si="4"/>
        <v>5211.673</v>
      </c>
      <c r="N60" s="52">
        <f t="shared" si="5"/>
        <v>5409.716574</v>
      </c>
      <c r="O60" s="53">
        <v>385</v>
      </c>
      <c r="P60" s="52">
        <v>6131.37</v>
      </c>
      <c r="Q60" s="52">
        <f t="shared" si="6"/>
        <v>6364.36206</v>
      </c>
      <c r="R60" s="55">
        <v>1.7</v>
      </c>
      <c r="S60" s="52">
        <f t="shared" si="7"/>
        <v>10423.329</v>
      </c>
      <c r="T60" s="52">
        <f t="shared" si="8"/>
        <v>10819.415502</v>
      </c>
      <c r="U60" s="52">
        <f t="shared" si="9"/>
        <v>989221.8988373401</v>
      </c>
      <c r="V60" s="53">
        <f t="shared" si="10"/>
        <v>66937.3</v>
      </c>
    </row>
    <row r="61" spans="1:22" s="28" customFormat="1" ht="14.25" customHeight="1">
      <c r="A61" s="14">
        <v>53</v>
      </c>
      <c r="B61" s="114" t="s">
        <v>13</v>
      </c>
      <c r="C61" s="51">
        <v>160</v>
      </c>
      <c r="D61" s="52">
        <v>12262.76</v>
      </c>
      <c r="E61" s="52">
        <f t="shared" si="0"/>
        <v>12728.74488</v>
      </c>
      <c r="F61" s="55">
        <v>1</v>
      </c>
      <c r="G61" s="52">
        <f t="shared" si="1"/>
        <v>12262.76</v>
      </c>
      <c r="H61" s="52">
        <f t="shared" si="2"/>
        <v>12728.74488</v>
      </c>
      <c r="I61" s="51">
        <v>12900</v>
      </c>
      <c r="J61" s="52">
        <v>3065.69</v>
      </c>
      <c r="K61" s="52">
        <f t="shared" si="3"/>
        <v>3182.18622</v>
      </c>
      <c r="L61" s="55">
        <v>1</v>
      </c>
      <c r="M61" s="52">
        <f t="shared" si="4"/>
        <v>3065.69</v>
      </c>
      <c r="N61" s="52">
        <f t="shared" si="5"/>
        <v>3182.18622</v>
      </c>
      <c r="O61" s="53">
        <v>20643</v>
      </c>
      <c r="P61" s="52">
        <v>6131.37</v>
      </c>
      <c r="Q61" s="52">
        <f t="shared" si="6"/>
        <v>6364.36206</v>
      </c>
      <c r="R61" s="55">
        <v>1</v>
      </c>
      <c r="S61" s="52">
        <f t="shared" si="7"/>
        <v>6131.37</v>
      </c>
      <c r="T61" s="52">
        <f t="shared" si="8"/>
        <v>6364.36206</v>
      </c>
      <c r="U61" s="52">
        <f t="shared" si="9"/>
        <v>31308133.727507707</v>
      </c>
      <c r="V61" s="53">
        <f t="shared" si="10"/>
        <v>2118517</v>
      </c>
    </row>
    <row r="62" spans="1:22" s="28" customFormat="1" ht="14.25" customHeight="1">
      <c r="A62" s="14">
        <v>54</v>
      </c>
      <c r="B62" s="114" t="s">
        <v>27</v>
      </c>
      <c r="C62" s="51">
        <v>34</v>
      </c>
      <c r="D62" s="52">
        <v>12262.76</v>
      </c>
      <c r="E62" s="52">
        <f t="shared" si="0"/>
        <v>12728.74488</v>
      </c>
      <c r="F62" s="54">
        <v>1.4</v>
      </c>
      <c r="G62" s="52">
        <f t="shared" si="1"/>
        <v>17167.863999999998</v>
      </c>
      <c r="H62" s="52">
        <f t="shared" si="2"/>
        <v>17820.242832</v>
      </c>
      <c r="I62" s="51">
        <v>1446</v>
      </c>
      <c r="J62" s="52">
        <v>3065.69</v>
      </c>
      <c r="K62" s="52">
        <f t="shared" si="3"/>
        <v>3182.18622</v>
      </c>
      <c r="L62" s="54">
        <v>1.4</v>
      </c>
      <c r="M62" s="52">
        <f t="shared" si="4"/>
        <v>4291.965999999999</v>
      </c>
      <c r="N62" s="52">
        <f t="shared" si="5"/>
        <v>4455.060708</v>
      </c>
      <c r="O62" s="53">
        <v>2426</v>
      </c>
      <c r="P62" s="52">
        <v>6131.37</v>
      </c>
      <c r="Q62" s="52">
        <f t="shared" si="6"/>
        <v>6364.36206</v>
      </c>
      <c r="R62" s="54">
        <v>1.4</v>
      </c>
      <c r="S62" s="52">
        <f t="shared" si="7"/>
        <v>8583.918</v>
      </c>
      <c r="T62" s="52">
        <f t="shared" si="8"/>
        <v>8910.106884</v>
      </c>
      <c r="U62" s="52">
        <f t="shared" si="9"/>
        <v>5143748.3104056</v>
      </c>
      <c r="V62" s="53">
        <f t="shared" si="10"/>
        <v>348060.3</v>
      </c>
    </row>
    <row r="63" spans="1:22" s="28" customFormat="1" ht="14.25" customHeight="1">
      <c r="A63" s="14">
        <v>55</v>
      </c>
      <c r="B63" s="114" t="s">
        <v>44</v>
      </c>
      <c r="C63" s="51">
        <v>40</v>
      </c>
      <c r="D63" s="52">
        <v>12262.76</v>
      </c>
      <c r="E63" s="52">
        <f t="shared" si="0"/>
        <v>12728.74488</v>
      </c>
      <c r="F63" s="55">
        <v>1</v>
      </c>
      <c r="G63" s="52">
        <f t="shared" si="1"/>
        <v>12262.76</v>
      </c>
      <c r="H63" s="52">
        <f t="shared" si="2"/>
        <v>12728.74488</v>
      </c>
      <c r="I63" s="51">
        <v>3991</v>
      </c>
      <c r="J63" s="52">
        <v>3065.69</v>
      </c>
      <c r="K63" s="52">
        <f t="shared" si="3"/>
        <v>3182.18622</v>
      </c>
      <c r="L63" s="55">
        <v>1</v>
      </c>
      <c r="M63" s="52">
        <f t="shared" si="4"/>
        <v>3065.69</v>
      </c>
      <c r="N63" s="52">
        <f t="shared" si="5"/>
        <v>3182.18622</v>
      </c>
      <c r="O63" s="53">
        <v>8522</v>
      </c>
      <c r="P63" s="52">
        <v>6131.37</v>
      </c>
      <c r="Q63" s="52">
        <f t="shared" si="6"/>
        <v>6364.36206</v>
      </c>
      <c r="R63" s="55">
        <v>1</v>
      </c>
      <c r="S63" s="52">
        <f t="shared" si="7"/>
        <v>6131.37</v>
      </c>
      <c r="T63" s="52">
        <f t="shared" si="8"/>
        <v>6364.36206</v>
      </c>
      <c r="U63" s="52">
        <f t="shared" si="9"/>
        <v>12103305.713249102</v>
      </c>
      <c r="V63" s="53">
        <f t="shared" si="10"/>
        <v>818990.4</v>
      </c>
    </row>
    <row r="64" spans="1:22" s="28" customFormat="1" ht="14.25" customHeight="1">
      <c r="A64" s="14">
        <v>56</v>
      </c>
      <c r="B64" s="114" t="s">
        <v>28</v>
      </c>
      <c r="C64" s="51">
        <v>10</v>
      </c>
      <c r="D64" s="52">
        <v>12262.76</v>
      </c>
      <c r="E64" s="52">
        <f t="shared" si="0"/>
        <v>12728.74488</v>
      </c>
      <c r="F64" s="55">
        <v>1</v>
      </c>
      <c r="G64" s="52">
        <f t="shared" si="1"/>
        <v>12262.76</v>
      </c>
      <c r="H64" s="52">
        <f t="shared" si="2"/>
        <v>12728.74488</v>
      </c>
      <c r="I64" s="51">
        <v>1036</v>
      </c>
      <c r="J64" s="52">
        <v>3065.69</v>
      </c>
      <c r="K64" s="52">
        <f t="shared" si="3"/>
        <v>3182.18622</v>
      </c>
      <c r="L64" s="55">
        <v>1</v>
      </c>
      <c r="M64" s="52">
        <f t="shared" si="4"/>
        <v>3065.69</v>
      </c>
      <c r="N64" s="52">
        <f t="shared" si="5"/>
        <v>3182.18622</v>
      </c>
      <c r="O64" s="53">
        <v>1920</v>
      </c>
      <c r="P64" s="52">
        <v>6131.37</v>
      </c>
      <c r="Q64" s="52">
        <f t="shared" si="6"/>
        <v>6364.36206</v>
      </c>
      <c r="R64" s="55">
        <v>1</v>
      </c>
      <c r="S64" s="52">
        <f t="shared" si="7"/>
        <v>6131.37</v>
      </c>
      <c r="T64" s="52">
        <f t="shared" si="8"/>
        <v>6364.36206</v>
      </c>
      <c r="U64" s="52">
        <f t="shared" si="9"/>
        <v>2807258.9347068</v>
      </c>
      <c r="V64" s="53">
        <f t="shared" si="10"/>
        <v>189957.9</v>
      </c>
    </row>
    <row r="65" spans="1:22" s="28" customFormat="1" ht="14.25" customHeight="1">
      <c r="A65" s="14">
        <v>57</v>
      </c>
      <c r="B65" s="114" t="s">
        <v>63</v>
      </c>
      <c r="C65" s="51">
        <v>7</v>
      </c>
      <c r="D65" s="52">
        <v>12262.76</v>
      </c>
      <c r="E65" s="52">
        <f t="shared" si="0"/>
        <v>12728.74488</v>
      </c>
      <c r="F65" s="55">
        <v>1.2</v>
      </c>
      <c r="G65" s="52">
        <f t="shared" si="1"/>
        <v>14715.312</v>
      </c>
      <c r="H65" s="52">
        <f t="shared" si="2"/>
        <v>15274.493856</v>
      </c>
      <c r="I65" s="51">
        <v>5748</v>
      </c>
      <c r="J65" s="52">
        <v>3065.69</v>
      </c>
      <c r="K65" s="52">
        <f t="shared" si="3"/>
        <v>3182.18622</v>
      </c>
      <c r="L65" s="55">
        <v>1.2</v>
      </c>
      <c r="M65" s="52">
        <f t="shared" si="4"/>
        <v>3678.828</v>
      </c>
      <c r="N65" s="52">
        <f t="shared" si="5"/>
        <v>3818.623464</v>
      </c>
      <c r="O65" s="53">
        <v>12534</v>
      </c>
      <c r="P65" s="52">
        <v>6131.37</v>
      </c>
      <c r="Q65" s="52">
        <f t="shared" si="6"/>
        <v>6364.36206</v>
      </c>
      <c r="R65" s="55">
        <v>1.2</v>
      </c>
      <c r="S65" s="52">
        <f t="shared" si="7"/>
        <v>7357.643999999999</v>
      </c>
      <c r="T65" s="52">
        <f t="shared" si="8"/>
        <v>7637.234472</v>
      </c>
      <c r="U65" s="52">
        <f t="shared" si="9"/>
        <v>21135986.19637848</v>
      </c>
      <c r="V65" s="53">
        <f t="shared" si="10"/>
        <v>1430201.7</v>
      </c>
    </row>
    <row r="66" spans="1:22" s="28" customFormat="1" ht="14.25" customHeight="1">
      <c r="A66" s="14">
        <v>58</v>
      </c>
      <c r="B66" s="114" t="s">
        <v>64</v>
      </c>
      <c r="C66" s="51">
        <v>8</v>
      </c>
      <c r="D66" s="52">
        <v>12262.76</v>
      </c>
      <c r="E66" s="52">
        <f t="shared" si="0"/>
        <v>12728.74488</v>
      </c>
      <c r="F66" s="55">
        <v>1.15</v>
      </c>
      <c r="G66" s="52">
        <f t="shared" si="1"/>
        <v>14102.173999999999</v>
      </c>
      <c r="H66" s="52">
        <f t="shared" si="2"/>
        <v>14638.056611999998</v>
      </c>
      <c r="I66" s="51">
        <v>4919</v>
      </c>
      <c r="J66" s="52">
        <v>3065.69</v>
      </c>
      <c r="K66" s="52">
        <f t="shared" si="3"/>
        <v>3182.18622</v>
      </c>
      <c r="L66" s="55">
        <v>1.15</v>
      </c>
      <c r="M66" s="52">
        <f t="shared" si="4"/>
        <v>3525.5434999999998</v>
      </c>
      <c r="N66" s="52">
        <f t="shared" si="5"/>
        <v>3659.5141529999996</v>
      </c>
      <c r="O66" s="53">
        <v>10848</v>
      </c>
      <c r="P66" s="52">
        <v>6131.37</v>
      </c>
      <c r="Q66" s="52">
        <f t="shared" si="6"/>
        <v>6364.36206</v>
      </c>
      <c r="R66" s="55">
        <v>1.15</v>
      </c>
      <c r="S66" s="52">
        <f t="shared" si="7"/>
        <v>7051.075499999999</v>
      </c>
      <c r="T66" s="52">
        <f t="shared" si="8"/>
        <v>7319.016369</v>
      </c>
      <c r="U66" s="52">
        <f t="shared" si="9"/>
        <v>17499141.276885975</v>
      </c>
      <c r="V66" s="53">
        <f t="shared" si="10"/>
        <v>1184108.6</v>
      </c>
    </row>
    <row r="67" spans="1:22" s="28" customFormat="1" ht="14.25" customHeight="1">
      <c r="A67" s="14">
        <v>59</v>
      </c>
      <c r="B67" s="114" t="s">
        <v>45</v>
      </c>
      <c r="C67" s="51">
        <v>5</v>
      </c>
      <c r="D67" s="52">
        <v>12262.76</v>
      </c>
      <c r="E67" s="52">
        <f t="shared" si="0"/>
        <v>12728.74488</v>
      </c>
      <c r="F67" s="55">
        <v>1.15</v>
      </c>
      <c r="G67" s="52">
        <f t="shared" si="1"/>
        <v>14102.173999999999</v>
      </c>
      <c r="H67" s="52">
        <f t="shared" si="2"/>
        <v>14638.056611999998</v>
      </c>
      <c r="I67" s="51">
        <v>5102</v>
      </c>
      <c r="J67" s="52">
        <v>3065.69</v>
      </c>
      <c r="K67" s="52">
        <f t="shared" si="3"/>
        <v>3182.18622</v>
      </c>
      <c r="L67" s="55">
        <v>1.15</v>
      </c>
      <c r="M67" s="52">
        <f t="shared" si="4"/>
        <v>3525.5434999999998</v>
      </c>
      <c r="N67" s="52">
        <f t="shared" si="5"/>
        <v>3659.5141529999996</v>
      </c>
      <c r="O67" s="53">
        <v>11747</v>
      </c>
      <c r="P67" s="52">
        <v>6131.37</v>
      </c>
      <c r="Q67" s="52">
        <f t="shared" si="6"/>
        <v>6364.36206</v>
      </c>
      <c r="R67" s="55">
        <v>1.15</v>
      </c>
      <c r="S67" s="52">
        <f t="shared" si="7"/>
        <v>7051.075499999999</v>
      </c>
      <c r="T67" s="52">
        <f t="shared" si="8"/>
        <v>7319.016369</v>
      </c>
      <c r="U67" s="52">
        <f t="shared" si="9"/>
        <v>18792187.53400348</v>
      </c>
      <c r="V67" s="53">
        <f t="shared" si="10"/>
        <v>1271604.7</v>
      </c>
    </row>
    <row r="68" spans="1:22" s="28" customFormat="1" ht="14.25" customHeight="1">
      <c r="A68" s="14">
        <v>60</v>
      </c>
      <c r="B68" s="114" t="s">
        <v>14</v>
      </c>
      <c r="C68" s="51">
        <v>12</v>
      </c>
      <c r="D68" s="52">
        <v>12262.76</v>
      </c>
      <c r="E68" s="52">
        <f t="shared" si="0"/>
        <v>12728.74488</v>
      </c>
      <c r="F68" s="55">
        <v>1</v>
      </c>
      <c r="G68" s="52">
        <f t="shared" si="1"/>
        <v>12262.76</v>
      </c>
      <c r="H68" s="52">
        <f t="shared" si="2"/>
        <v>12728.74488</v>
      </c>
      <c r="I68" s="51">
        <v>1900</v>
      </c>
      <c r="J68" s="52">
        <v>3065.69</v>
      </c>
      <c r="K68" s="52">
        <f t="shared" si="3"/>
        <v>3182.18622</v>
      </c>
      <c r="L68" s="55">
        <v>1</v>
      </c>
      <c r="M68" s="52">
        <f t="shared" si="4"/>
        <v>3065.69</v>
      </c>
      <c r="N68" s="52">
        <f t="shared" si="5"/>
        <v>3182.18622</v>
      </c>
      <c r="O68" s="53">
        <v>2521</v>
      </c>
      <c r="P68" s="52">
        <v>6131.37</v>
      </c>
      <c r="Q68" s="52">
        <f t="shared" si="6"/>
        <v>6364.36206</v>
      </c>
      <c r="R68" s="55">
        <v>1</v>
      </c>
      <c r="S68" s="52">
        <f t="shared" si="7"/>
        <v>6131.37</v>
      </c>
      <c r="T68" s="52">
        <f t="shared" si="8"/>
        <v>6364.36206</v>
      </c>
      <c r="U68" s="52">
        <f t="shared" si="9"/>
        <v>3991607.3774703</v>
      </c>
      <c r="V68" s="53">
        <f t="shared" si="10"/>
        <v>270098.8</v>
      </c>
    </row>
    <row r="69" spans="1:22" s="28" customFormat="1" ht="14.25" customHeight="1">
      <c r="A69" s="14">
        <v>61</v>
      </c>
      <c r="B69" s="114" t="s">
        <v>46</v>
      </c>
      <c r="C69" s="51">
        <v>35</v>
      </c>
      <c r="D69" s="52">
        <v>12262.76</v>
      </c>
      <c r="E69" s="52">
        <f aca="true" t="shared" si="11" ref="E69:E94">D69*1.038</f>
        <v>12728.74488</v>
      </c>
      <c r="F69" s="55">
        <v>1</v>
      </c>
      <c r="G69" s="52">
        <f aca="true" t="shared" si="12" ref="G69:G94">D69*F69</f>
        <v>12262.76</v>
      </c>
      <c r="H69" s="52">
        <f aca="true" t="shared" si="13" ref="H69:H94">E69*F69</f>
        <v>12728.74488</v>
      </c>
      <c r="I69" s="51">
        <v>2740</v>
      </c>
      <c r="J69" s="52">
        <v>3065.69</v>
      </c>
      <c r="K69" s="52">
        <f aca="true" t="shared" si="14" ref="K69:K94">J69*1.038</f>
        <v>3182.18622</v>
      </c>
      <c r="L69" s="55">
        <v>1</v>
      </c>
      <c r="M69" s="52">
        <f aca="true" t="shared" si="15" ref="M69:M94">J69*L69</f>
        <v>3065.69</v>
      </c>
      <c r="N69" s="52">
        <f aca="true" t="shared" si="16" ref="N69:N94">K69*L69</f>
        <v>3182.18622</v>
      </c>
      <c r="O69" s="53">
        <v>4970</v>
      </c>
      <c r="P69" s="52">
        <v>6131.37</v>
      </c>
      <c r="Q69" s="52">
        <f aca="true" t="shared" si="17" ref="Q69:Q94">P69*1.038</f>
        <v>6364.36206</v>
      </c>
      <c r="R69" s="55">
        <v>1</v>
      </c>
      <c r="S69" s="52">
        <f aca="true" t="shared" si="18" ref="S69:S94">P69*R69</f>
        <v>6131.37</v>
      </c>
      <c r="T69" s="52">
        <f aca="true" t="shared" si="19" ref="T69:T94">Q69*R69</f>
        <v>6364.36206</v>
      </c>
      <c r="U69" s="52">
        <f aca="true" t="shared" si="20" ref="U69:U94">((C69*G69+I69*M69+O69*S69)+(C69*H69+I69*N69+O69*T69)*11)*1.5/100</f>
        <v>7320801.440546999</v>
      </c>
      <c r="V69" s="53">
        <f aca="true" t="shared" si="21" ref="V69:V94">ROUND((((C69*G69+I69*M69+O69*S69)+(C69*H69+I69*N69+O69*T69)*11+U69)/1000),1)</f>
        <v>495374.2</v>
      </c>
    </row>
    <row r="70" spans="1:22" s="28" customFormat="1" ht="14.25" customHeight="1">
      <c r="A70" s="14">
        <v>62</v>
      </c>
      <c r="B70" s="114" t="s">
        <v>29</v>
      </c>
      <c r="C70" s="51">
        <v>12</v>
      </c>
      <c r="D70" s="52">
        <v>12262.76</v>
      </c>
      <c r="E70" s="52">
        <f t="shared" si="11"/>
        <v>12728.74488</v>
      </c>
      <c r="F70" s="55">
        <v>1</v>
      </c>
      <c r="G70" s="52">
        <f t="shared" si="12"/>
        <v>12262.76</v>
      </c>
      <c r="H70" s="52">
        <f t="shared" si="13"/>
        <v>12728.74488</v>
      </c>
      <c r="I70" s="51">
        <v>1286</v>
      </c>
      <c r="J70" s="52">
        <v>3065.69</v>
      </c>
      <c r="K70" s="52">
        <f t="shared" si="14"/>
        <v>3182.18622</v>
      </c>
      <c r="L70" s="55">
        <v>1</v>
      </c>
      <c r="M70" s="52">
        <f t="shared" si="15"/>
        <v>3065.69</v>
      </c>
      <c r="N70" s="52">
        <f t="shared" si="16"/>
        <v>3182.18622</v>
      </c>
      <c r="O70" s="53">
        <v>2300</v>
      </c>
      <c r="P70" s="52">
        <v>6131.37</v>
      </c>
      <c r="Q70" s="52">
        <f t="shared" si="17"/>
        <v>6364.36206</v>
      </c>
      <c r="R70" s="55">
        <v>1</v>
      </c>
      <c r="S70" s="52">
        <f t="shared" si="18"/>
        <v>6131.37</v>
      </c>
      <c r="T70" s="52">
        <f t="shared" si="19"/>
        <v>6364.36206</v>
      </c>
      <c r="U70" s="52">
        <f t="shared" si="20"/>
        <v>3388583.1325542005</v>
      </c>
      <c r="V70" s="53">
        <f t="shared" si="21"/>
        <v>229294.1</v>
      </c>
    </row>
    <row r="71" spans="1:22" s="28" customFormat="1" ht="14.25" customHeight="1">
      <c r="A71" s="14">
        <v>63</v>
      </c>
      <c r="B71" s="114" t="s">
        <v>38</v>
      </c>
      <c r="C71" s="51">
        <v>95</v>
      </c>
      <c r="D71" s="52">
        <v>12262.76</v>
      </c>
      <c r="E71" s="52">
        <f t="shared" si="11"/>
        <v>12728.74488</v>
      </c>
      <c r="F71" s="55">
        <v>1.006</v>
      </c>
      <c r="G71" s="52">
        <f t="shared" si="12"/>
        <v>12336.33656</v>
      </c>
      <c r="H71" s="52">
        <f t="shared" si="13"/>
        <v>12805.11734928</v>
      </c>
      <c r="I71" s="51">
        <v>9503</v>
      </c>
      <c r="J71" s="52">
        <v>3065.69</v>
      </c>
      <c r="K71" s="52">
        <f t="shared" si="14"/>
        <v>3182.18622</v>
      </c>
      <c r="L71" s="55">
        <v>1.006</v>
      </c>
      <c r="M71" s="52">
        <f t="shared" si="15"/>
        <v>3084.08414</v>
      </c>
      <c r="N71" s="52">
        <f t="shared" si="16"/>
        <v>3201.27933732</v>
      </c>
      <c r="O71" s="53">
        <v>18704</v>
      </c>
      <c r="P71" s="52">
        <v>6131.37</v>
      </c>
      <c r="Q71" s="52">
        <f t="shared" si="17"/>
        <v>6364.36206</v>
      </c>
      <c r="R71" s="55">
        <v>1.005</v>
      </c>
      <c r="S71" s="52">
        <f t="shared" si="18"/>
        <v>6162.026849999999</v>
      </c>
      <c r="T71" s="52">
        <f t="shared" si="19"/>
        <v>6396.183870299999</v>
      </c>
      <c r="U71" s="52">
        <f t="shared" si="20"/>
        <v>27145975.328506384</v>
      </c>
      <c r="V71" s="53">
        <f t="shared" si="21"/>
        <v>1836877.7</v>
      </c>
    </row>
    <row r="72" spans="1:22" s="28" customFormat="1" ht="14.25" customHeight="1">
      <c r="A72" s="14">
        <v>64</v>
      </c>
      <c r="B72" s="114" t="s">
        <v>15</v>
      </c>
      <c r="C72" s="51">
        <v>15</v>
      </c>
      <c r="D72" s="52">
        <v>12262.76</v>
      </c>
      <c r="E72" s="52">
        <f t="shared" si="11"/>
        <v>12728.74488</v>
      </c>
      <c r="F72" s="54">
        <v>1</v>
      </c>
      <c r="G72" s="52">
        <f t="shared" si="12"/>
        <v>12262.76</v>
      </c>
      <c r="H72" s="52">
        <f t="shared" si="13"/>
        <v>12728.74488</v>
      </c>
      <c r="I72" s="51">
        <v>2297</v>
      </c>
      <c r="J72" s="52">
        <v>3065.69</v>
      </c>
      <c r="K72" s="52">
        <f t="shared" si="14"/>
        <v>3182.18622</v>
      </c>
      <c r="L72" s="54">
        <v>1</v>
      </c>
      <c r="M72" s="52">
        <f t="shared" si="15"/>
        <v>3065.69</v>
      </c>
      <c r="N72" s="52">
        <f t="shared" si="16"/>
        <v>3182.18622</v>
      </c>
      <c r="O72" s="117">
        <v>3517</v>
      </c>
      <c r="P72" s="52">
        <v>6131.37</v>
      </c>
      <c r="Q72" s="52">
        <f t="shared" si="17"/>
        <v>6364.36206</v>
      </c>
      <c r="R72" s="54">
        <v>1</v>
      </c>
      <c r="S72" s="52">
        <f t="shared" si="18"/>
        <v>6131.37</v>
      </c>
      <c r="T72" s="52">
        <f t="shared" si="19"/>
        <v>6364.36206</v>
      </c>
      <c r="U72" s="52">
        <f t="shared" si="20"/>
        <v>5362687.151417401</v>
      </c>
      <c r="V72" s="53">
        <f t="shared" si="21"/>
        <v>362875.2</v>
      </c>
    </row>
    <row r="73" spans="1:22" s="28" customFormat="1" ht="14.25" customHeight="1">
      <c r="A73" s="14">
        <v>65</v>
      </c>
      <c r="B73" s="114" t="s">
        <v>48</v>
      </c>
      <c r="C73" s="51">
        <v>34</v>
      </c>
      <c r="D73" s="52">
        <v>12262.76</v>
      </c>
      <c r="E73" s="52">
        <f t="shared" si="11"/>
        <v>12728.74488</v>
      </c>
      <c r="F73" s="55">
        <v>1</v>
      </c>
      <c r="G73" s="52">
        <f t="shared" si="12"/>
        <v>12262.76</v>
      </c>
      <c r="H73" s="52">
        <f t="shared" si="13"/>
        <v>12728.74488</v>
      </c>
      <c r="I73" s="51">
        <v>5681</v>
      </c>
      <c r="J73" s="52">
        <v>3065.69</v>
      </c>
      <c r="K73" s="52">
        <f t="shared" si="14"/>
        <v>3182.18622</v>
      </c>
      <c r="L73" s="55">
        <v>1</v>
      </c>
      <c r="M73" s="52">
        <f t="shared" si="15"/>
        <v>3065.69</v>
      </c>
      <c r="N73" s="52">
        <f t="shared" si="16"/>
        <v>3182.18622</v>
      </c>
      <c r="O73" s="53">
        <v>11336</v>
      </c>
      <c r="P73" s="52">
        <v>6131.37</v>
      </c>
      <c r="Q73" s="52">
        <f t="shared" si="17"/>
        <v>6364.36206</v>
      </c>
      <c r="R73" s="55">
        <v>1</v>
      </c>
      <c r="S73" s="52">
        <f t="shared" si="18"/>
        <v>6131.37</v>
      </c>
      <c r="T73" s="52">
        <f t="shared" si="19"/>
        <v>6364.36206</v>
      </c>
      <c r="U73" s="52">
        <f t="shared" si="20"/>
        <v>16268510.5521435</v>
      </c>
      <c r="V73" s="53">
        <f t="shared" si="21"/>
        <v>1100835.9</v>
      </c>
    </row>
    <row r="74" spans="1:22" s="28" customFormat="1" ht="14.25" customHeight="1">
      <c r="A74" s="14">
        <v>66</v>
      </c>
      <c r="B74" s="114" t="s">
        <v>49</v>
      </c>
      <c r="C74" s="51">
        <v>30</v>
      </c>
      <c r="D74" s="52">
        <v>12262.76</v>
      </c>
      <c r="E74" s="52">
        <f t="shared" si="11"/>
        <v>12728.74488</v>
      </c>
      <c r="F74" s="55">
        <v>1.002</v>
      </c>
      <c r="G74" s="52">
        <f t="shared" si="12"/>
        <v>12287.28552</v>
      </c>
      <c r="H74" s="52">
        <f t="shared" si="13"/>
        <v>12754.20236976</v>
      </c>
      <c r="I74" s="51">
        <v>5176</v>
      </c>
      <c r="J74" s="52">
        <v>3065.69</v>
      </c>
      <c r="K74" s="52">
        <f t="shared" si="14"/>
        <v>3182.18622</v>
      </c>
      <c r="L74" s="55">
        <v>1.002</v>
      </c>
      <c r="M74" s="52">
        <f t="shared" si="15"/>
        <v>3071.82138</v>
      </c>
      <c r="N74" s="52">
        <f t="shared" si="16"/>
        <v>3188.55059244</v>
      </c>
      <c r="O74" s="53">
        <v>10590</v>
      </c>
      <c r="P74" s="52">
        <v>6131.37</v>
      </c>
      <c r="Q74" s="52">
        <f t="shared" si="17"/>
        <v>6364.36206</v>
      </c>
      <c r="R74" s="55">
        <v>1.002</v>
      </c>
      <c r="S74" s="52">
        <f t="shared" si="18"/>
        <v>6143.63274</v>
      </c>
      <c r="T74" s="52">
        <f t="shared" si="19"/>
        <v>6377.0907841200005</v>
      </c>
      <c r="U74" s="52">
        <f t="shared" si="20"/>
        <v>15149234.182506057</v>
      </c>
      <c r="V74" s="53">
        <f t="shared" si="21"/>
        <v>1025098.2</v>
      </c>
    </row>
    <row r="75" spans="1:22" s="28" customFormat="1" ht="14.25" customHeight="1">
      <c r="A75" s="14">
        <v>67</v>
      </c>
      <c r="B75" s="114" t="s">
        <v>73</v>
      </c>
      <c r="C75" s="51">
        <v>4</v>
      </c>
      <c r="D75" s="52">
        <v>12262.76</v>
      </c>
      <c r="E75" s="52">
        <f t="shared" si="11"/>
        <v>12728.74488</v>
      </c>
      <c r="F75" s="55">
        <v>1.43</v>
      </c>
      <c r="G75" s="52">
        <f t="shared" si="12"/>
        <v>17535.7468</v>
      </c>
      <c r="H75" s="52">
        <f t="shared" si="13"/>
        <v>18202.1051784</v>
      </c>
      <c r="I75" s="51">
        <v>1202</v>
      </c>
      <c r="J75" s="52">
        <v>3065.69</v>
      </c>
      <c r="K75" s="52">
        <f t="shared" si="14"/>
        <v>3182.18622</v>
      </c>
      <c r="L75" s="55">
        <v>1.43</v>
      </c>
      <c r="M75" s="52">
        <f t="shared" si="15"/>
        <v>4383.9367</v>
      </c>
      <c r="N75" s="52">
        <f t="shared" si="16"/>
        <v>4550.5262946</v>
      </c>
      <c r="O75" s="53">
        <v>2348</v>
      </c>
      <c r="P75" s="52">
        <v>6131.37</v>
      </c>
      <c r="Q75" s="52">
        <f t="shared" si="17"/>
        <v>6364.36206</v>
      </c>
      <c r="R75" s="55">
        <v>1.42</v>
      </c>
      <c r="S75" s="52">
        <f t="shared" si="18"/>
        <v>8706.545399999999</v>
      </c>
      <c r="T75" s="52">
        <f t="shared" si="19"/>
        <v>9037.3941252</v>
      </c>
      <c r="U75" s="52">
        <f t="shared" si="20"/>
        <v>4802525.553907747</v>
      </c>
      <c r="V75" s="53">
        <f t="shared" si="21"/>
        <v>324970.9</v>
      </c>
    </row>
    <row r="76" spans="1:22" s="28" customFormat="1" ht="14.25" customHeight="1">
      <c r="A76" s="14">
        <v>68</v>
      </c>
      <c r="B76" s="114" t="s">
        <v>52</v>
      </c>
      <c r="C76" s="51">
        <v>20</v>
      </c>
      <c r="D76" s="52">
        <v>12262.76</v>
      </c>
      <c r="E76" s="52">
        <f t="shared" si="11"/>
        <v>12728.74488</v>
      </c>
      <c r="F76" s="55">
        <v>1.152</v>
      </c>
      <c r="G76" s="52">
        <f t="shared" si="12"/>
        <v>14126.699519999998</v>
      </c>
      <c r="H76" s="52">
        <f t="shared" si="13"/>
        <v>14663.51410176</v>
      </c>
      <c r="I76" s="51">
        <v>8190</v>
      </c>
      <c r="J76" s="52">
        <v>3065.69</v>
      </c>
      <c r="K76" s="52">
        <f t="shared" si="14"/>
        <v>3182.18622</v>
      </c>
      <c r="L76" s="55">
        <v>1.152</v>
      </c>
      <c r="M76" s="52">
        <f t="shared" si="15"/>
        <v>3531.6748799999996</v>
      </c>
      <c r="N76" s="52">
        <f t="shared" si="16"/>
        <v>3665.87852544</v>
      </c>
      <c r="O76" s="53">
        <v>16960</v>
      </c>
      <c r="P76" s="52">
        <v>6131.37</v>
      </c>
      <c r="Q76" s="52">
        <f t="shared" si="17"/>
        <v>6364.36206</v>
      </c>
      <c r="R76" s="55">
        <v>1.152</v>
      </c>
      <c r="S76" s="52">
        <f t="shared" si="18"/>
        <v>7063.338239999999</v>
      </c>
      <c r="T76" s="52">
        <f t="shared" si="19"/>
        <v>7331.74509312</v>
      </c>
      <c r="U76" s="52">
        <f t="shared" si="20"/>
        <v>27754447.52759616</v>
      </c>
      <c r="V76" s="53">
        <f t="shared" si="21"/>
        <v>1878050.9</v>
      </c>
    </row>
    <row r="77" spans="1:22" s="28" customFormat="1" ht="14.25" customHeight="1">
      <c r="A77" s="14">
        <v>69</v>
      </c>
      <c r="B77" s="114" t="s">
        <v>16</v>
      </c>
      <c r="C77" s="51">
        <v>11</v>
      </c>
      <c r="D77" s="52">
        <v>12262.76</v>
      </c>
      <c r="E77" s="52">
        <f t="shared" si="11"/>
        <v>12728.74488</v>
      </c>
      <c r="F77" s="55">
        <v>1</v>
      </c>
      <c r="G77" s="52">
        <f t="shared" si="12"/>
        <v>12262.76</v>
      </c>
      <c r="H77" s="52">
        <f t="shared" si="13"/>
        <v>12728.74488</v>
      </c>
      <c r="I77" s="51">
        <v>1815</v>
      </c>
      <c r="J77" s="52">
        <v>3065.69</v>
      </c>
      <c r="K77" s="52">
        <f t="shared" si="14"/>
        <v>3182.18622</v>
      </c>
      <c r="L77" s="55">
        <v>1</v>
      </c>
      <c r="M77" s="52">
        <f t="shared" si="15"/>
        <v>3065.69</v>
      </c>
      <c r="N77" s="52">
        <f t="shared" si="16"/>
        <v>3182.18622</v>
      </c>
      <c r="O77" s="53">
        <v>2910</v>
      </c>
      <c r="P77" s="52">
        <v>6131.37</v>
      </c>
      <c r="Q77" s="52">
        <f t="shared" si="17"/>
        <v>6364.36206</v>
      </c>
      <c r="R77" s="55">
        <v>1</v>
      </c>
      <c r="S77" s="52">
        <f t="shared" si="18"/>
        <v>6131.37</v>
      </c>
      <c r="T77" s="52">
        <f t="shared" si="19"/>
        <v>6364.36206</v>
      </c>
      <c r="U77" s="52">
        <f t="shared" si="20"/>
        <v>4385057.399450701</v>
      </c>
      <c r="V77" s="53">
        <f t="shared" si="21"/>
        <v>296722.2</v>
      </c>
    </row>
    <row r="78" spans="1:22" s="28" customFormat="1" ht="14.25" customHeight="1">
      <c r="A78" s="14">
        <v>70</v>
      </c>
      <c r="B78" s="114" t="s">
        <v>17</v>
      </c>
      <c r="C78" s="51">
        <v>3</v>
      </c>
      <c r="D78" s="52">
        <v>12262.76</v>
      </c>
      <c r="E78" s="52">
        <f t="shared" si="11"/>
        <v>12728.74488</v>
      </c>
      <c r="F78" s="55">
        <v>1</v>
      </c>
      <c r="G78" s="52">
        <f t="shared" si="12"/>
        <v>12262.76</v>
      </c>
      <c r="H78" s="52">
        <f t="shared" si="13"/>
        <v>12728.74488</v>
      </c>
      <c r="I78" s="51">
        <v>2240</v>
      </c>
      <c r="J78" s="52">
        <v>3065.69</v>
      </c>
      <c r="K78" s="52">
        <f t="shared" si="14"/>
        <v>3182.18622</v>
      </c>
      <c r="L78" s="55">
        <v>1</v>
      </c>
      <c r="M78" s="52">
        <f t="shared" si="15"/>
        <v>3065.69</v>
      </c>
      <c r="N78" s="52">
        <f t="shared" si="16"/>
        <v>3182.18622</v>
      </c>
      <c r="O78" s="53">
        <v>3800</v>
      </c>
      <c r="P78" s="52">
        <v>6131.37</v>
      </c>
      <c r="Q78" s="52">
        <f t="shared" si="17"/>
        <v>6364.36206</v>
      </c>
      <c r="R78" s="55">
        <v>1</v>
      </c>
      <c r="S78" s="52">
        <f t="shared" si="18"/>
        <v>6131.37</v>
      </c>
      <c r="T78" s="52">
        <f t="shared" si="19"/>
        <v>6364.36206</v>
      </c>
      <c r="U78" s="52">
        <f t="shared" si="20"/>
        <v>5625938.865447599</v>
      </c>
      <c r="V78" s="53">
        <f t="shared" si="21"/>
        <v>380688.5</v>
      </c>
    </row>
    <row r="79" spans="1:22" s="28" customFormat="1" ht="14.25" customHeight="1">
      <c r="A79" s="14">
        <v>71</v>
      </c>
      <c r="B79" s="114" t="s">
        <v>18</v>
      </c>
      <c r="C79" s="51">
        <v>10</v>
      </c>
      <c r="D79" s="52">
        <v>12262.76</v>
      </c>
      <c r="E79" s="52">
        <f t="shared" si="11"/>
        <v>12728.74488</v>
      </c>
      <c r="F79" s="55">
        <v>1</v>
      </c>
      <c r="G79" s="52">
        <f t="shared" si="12"/>
        <v>12262.76</v>
      </c>
      <c r="H79" s="52">
        <f t="shared" si="13"/>
        <v>12728.74488</v>
      </c>
      <c r="I79" s="51">
        <v>2309</v>
      </c>
      <c r="J79" s="52">
        <v>3065.69</v>
      </c>
      <c r="K79" s="52">
        <f t="shared" si="14"/>
        <v>3182.18622</v>
      </c>
      <c r="L79" s="55">
        <v>1</v>
      </c>
      <c r="M79" s="52">
        <f t="shared" si="15"/>
        <v>3065.69</v>
      </c>
      <c r="N79" s="52">
        <f t="shared" si="16"/>
        <v>3182.18622</v>
      </c>
      <c r="O79" s="53">
        <v>4078</v>
      </c>
      <c r="P79" s="52">
        <v>6131.37</v>
      </c>
      <c r="Q79" s="52">
        <f t="shared" si="17"/>
        <v>6364.36206</v>
      </c>
      <c r="R79" s="55">
        <v>1</v>
      </c>
      <c r="S79" s="52">
        <f t="shared" si="18"/>
        <v>6131.37</v>
      </c>
      <c r="T79" s="52">
        <f t="shared" si="19"/>
        <v>6364.36206</v>
      </c>
      <c r="U79" s="52">
        <f t="shared" si="20"/>
        <v>5998831.435440901</v>
      </c>
      <c r="V79" s="53">
        <f t="shared" si="21"/>
        <v>405920.9</v>
      </c>
    </row>
    <row r="80" spans="1:22" s="28" customFormat="1" ht="14.25" customHeight="1">
      <c r="A80" s="14">
        <v>72</v>
      </c>
      <c r="B80" s="114" t="s">
        <v>65</v>
      </c>
      <c r="C80" s="51">
        <v>10</v>
      </c>
      <c r="D80" s="52">
        <v>12262.76</v>
      </c>
      <c r="E80" s="52">
        <f t="shared" si="11"/>
        <v>12728.74488</v>
      </c>
      <c r="F80" s="55">
        <v>1.4</v>
      </c>
      <c r="G80" s="52">
        <f t="shared" si="12"/>
        <v>17167.863999999998</v>
      </c>
      <c r="H80" s="52">
        <f t="shared" si="13"/>
        <v>17820.242832</v>
      </c>
      <c r="I80" s="51">
        <v>2055</v>
      </c>
      <c r="J80" s="52">
        <v>3065.69</v>
      </c>
      <c r="K80" s="52">
        <f t="shared" si="14"/>
        <v>3182.18622</v>
      </c>
      <c r="L80" s="55">
        <v>1.4</v>
      </c>
      <c r="M80" s="52">
        <f t="shared" si="15"/>
        <v>4291.965999999999</v>
      </c>
      <c r="N80" s="52">
        <f t="shared" si="16"/>
        <v>4455.060708</v>
      </c>
      <c r="O80" s="53">
        <v>4446</v>
      </c>
      <c r="P80" s="52">
        <v>6131.37</v>
      </c>
      <c r="Q80" s="52">
        <f t="shared" si="17"/>
        <v>6364.36206</v>
      </c>
      <c r="R80" s="55">
        <v>1.4</v>
      </c>
      <c r="S80" s="52">
        <f t="shared" si="18"/>
        <v>8583.918</v>
      </c>
      <c r="T80" s="52">
        <f t="shared" si="19"/>
        <v>8910.106884</v>
      </c>
      <c r="U80" s="52">
        <f t="shared" si="20"/>
        <v>8783704.94224146</v>
      </c>
      <c r="V80" s="53">
        <f t="shared" si="21"/>
        <v>594364</v>
      </c>
    </row>
    <row r="81" spans="1:22" s="28" customFormat="1" ht="14.25" customHeight="1">
      <c r="A81" s="14">
        <v>73</v>
      </c>
      <c r="B81" s="114" t="s">
        <v>19</v>
      </c>
      <c r="C81" s="51">
        <v>50</v>
      </c>
      <c r="D81" s="52">
        <v>12262.76</v>
      </c>
      <c r="E81" s="52">
        <f t="shared" si="11"/>
        <v>12728.74488</v>
      </c>
      <c r="F81" s="54">
        <v>1</v>
      </c>
      <c r="G81" s="52">
        <f t="shared" si="12"/>
        <v>12262.76</v>
      </c>
      <c r="H81" s="52">
        <f t="shared" si="13"/>
        <v>12728.74488</v>
      </c>
      <c r="I81" s="51">
        <v>2150</v>
      </c>
      <c r="J81" s="52">
        <v>3065.69</v>
      </c>
      <c r="K81" s="52">
        <f t="shared" si="14"/>
        <v>3182.18622</v>
      </c>
      <c r="L81" s="54">
        <v>1</v>
      </c>
      <c r="M81" s="52">
        <f t="shared" si="15"/>
        <v>3065.69</v>
      </c>
      <c r="N81" s="52">
        <f t="shared" si="16"/>
        <v>3182.18622</v>
      </c>
      <c r="O81" s="117">
        <v>4350</v>
      </c>
      <c r="P81" s="52">
        <v>6131.37</v>
      </c>
      <c r="Q81" s="52">
        <f t="shared" si="17"/>
        <v>6364.36206</v>
      </c>
      <c r="R81" s="54">
        <v>1</v>
      </c>
      <c r="S81" s="52">
        <f t="shared" si="18"/>
        <v>6131.37</v>
      </c>
      <c r="T81" s="52">
        <f t="shared" si="19"/>
        <v>6364.36206</v>
      </c>
      <c r="U81" s="52">
        <f t="shared" si="20"/>
        <v>6310051.0403700005</v>
      </c>
      <c r="V81" s="53">
        <f t="shared" si="21"/>
        <v>426980.1</v>
      </c>
    </row>
    <row r="82" spans="1:22" s="28" customFormat="1" ht="14.25" customHeight="1">
      <c r="A82" s="14">
        <v>74</v>
      </c>
      <c r="B82" s="114" t="s">
        <v>53</v>
      </c>
      <c r="C82" s="51">
        <v>74</v>
      </c>
      <c r="D82" s="52">
        <v>12262.76</v>
      </c>
      <c r="E82" s="52">
        <f t="shared" si="11"/>
        <v>12728.74488</v>
      </c>
      <c r="F82" s="55">
        <v>1.16</v>
      </c>
      <c r="G82" s="52">
        <f t="shared" si="12"/>
        <v>14224.801599999999</v>
      </c>
      <c r="H82" s="52">
        <f t="shared" si="13"/>
        <v>14765.3440608</v>
      </c>
      <c r="I82" s="51">
        <v>3600</v>
      </c>
      <c r="J82" s="52">
        <v>3065.69</v>
      </c>
      <c r="K82" s="52">
        <f t="shared" si="14"/>
        <v>3182.18622</v>
      </c>
      <c r="L82" s="55">
        <v>1.16</v>
      </c>
      <c r="M82" s="52">
        <f t="shared" si="15"/>
        <v>3556.2003999999997</v>
      </c>
      <c r="N82" s="52">
        <f t="shared" si="16"/>
        <v>3691.3360152</v>
      </c>
      <c r="O82" s="53">
        <v>8411</v>
      </c>
      <c r="P82" s="52">
        <v>6131.37</v>
      </c>
      <c r="Q82" s="52">
        <f t="shared" si="17"/>
        <v>6364.36206</v>
      </c>
      <c r="R82" s="55">
        <v>1.16</v>
      </c>
      <c r="S82" s="52">
        <f t="shared" si="18"/>
        <v>7112.3892</v>
      </c>
      <c r="T82" s="52">
        <f t="shared" si="19"/>
        <v>7382.6599896</v>
      </c>
      <c r="U82" s="52">
        <f t="shared" si="20"/>
        <v>13723863.652271893</v>
      </c>
      <c r="V82" s="53">
        <f t="shared" si="21"/>
        <v>928648.1</v>
      </c>
    </row>
    <row r="83" spans="1:22" s="28" customFormat="1" ht="14.25" customHeight="1">
      <c r="A83" s="14">
        <v>75</v>
      </c>
      <c r="B83" s="114" t="s">
        <v>50</v>
      </c>
      <c r="C83" s="51">
        <v>10</v>
      </c>
      <c r="D83" s="52">
        <v>12262.76</v>
      </c>
      <c r="E83" s="52">
        <f t="shared" si="11"/>
        <v>12728.74488</v>
      </c>
      <c r="F83" s="55">
        <v>1</v>
      </c>
      <c r="G83" s="52">
        <f t="shared" si="12"/>
        <v>12262.76</v>
      </c>
      <c r="H83" s="52">
        <f t="shared" si="13"/>
        <v>12728.74488</v>
      </c>
      <c r="I83" s="51">
        <v>2201</v>
      </c>
      <c r="J83" s="52">
        <v>3065.69</v>
      </c>
      <c r="K83" s="52">
        <f t="shared" si="14"/>
        <v>3182.18622</v>
      </c>
      <c r="L83" s="55">
        <v>1</v>
      </c>
      <c r="M83" s="52">
        <f t="shared" si="15"/>
        <v>3065.69</v>
      </c>
      <c r="N83" s="52">
        <f t="shared" si="16"/>
        <v>3182.18622</v>
      </c>
      <c r="O83" s="53">
        <v>4924</v>
      </c>
      <c r="P83" s="52">
        <v>6131.37</v>
      </c>
      <c r="Q83" s="52">
        <f t="shared" si="17"/>
        <v>6364.36206</v>
      </c>
      <c r="R83" s="55">
        <v>1</v>
      </c>
      <c r="S83" s="52">
        <f t="shared" si="18"/>
        <v>6131.37</v>
      </c>
      <c r="T83" s="52">
        <f t="shared" si="19"/>
        <v>6364.36206</v>
      </c>
      <c r="U83" s="52">
        <f t="shared" si="20"/>
        <v>6903366.8444559015</v>
      </c>
      <c r="V83" s="53">
        <f t="shared" si="21"/>
        <v>467127.8</v>
      </c>
    </row>
    <row r="84" spans="1:22" s="28" customFormat="1" ht="14.25" customHeight="1">
      <c r="A84" s="14">
        <v>76</v>
      </c>
      <c r="B84" s="114" t="s">
        <v>54</v>
      </c>
      <c r="C84" s="51">
        <v>20</v>
      </c>
      <c r="D84" s="52">
        <v>12262.76</v>
      </c>
      <c r="E84" s="52">
        <f t="shared" si="11"/>
        <v>12728.74488</v>
      </c>
      <c r="F84" s="55">
        <v>1.15</v>
      </c>
      <c r="G84" s="52">
        <f t="shared" si="12"/>
        <v>14102.173999999999</v>
      </c>
      <c r="H84" s="52">
        <f t="shared" si="13"/>
        <v>14638.056611999998</v>
      </c>
      <c r="I84" s="51">
        <v>7210</v>
      </c>
      <c r="J84" s="52">
        <v>3065.69</v>
      </c>
      <c r="K84" s="52">
        <f t="shared" si="14"/>
        <v>3182.18622</v>
      </c>
      <c r="L84" s="55">
        <v>1.15</v>
      </c>
      <c r="M84" s="52">
        <f t="shared" si="15"/>
        <v>3525.5434999999998</v>
      </c>
      <c r="N84" s="52">
        <f t="shared" si="16"/>
        <v>3659.5141529999996</v>
      </c>
      <c r="O84" s="53">
        <v>15530</v>
      </c>
      <c r="P84" s="52">
        <v>6131.37</v>
      </c>
      <c r="Q84" s="52">
        <f t="shared" si="17"/>
        <v>6364.36206</v>
      </c>
      <c r="R84" s="55">
        <v>1.15</v>
      </c>
      <c r="S84" s="52">
        <f t="shared" si="18"/>
        <v>7051.075499999999</v>
      </c>
      <c r="T84" s="52">
        <f t="shared" si="19"/>
        <v>7319.016369</v>
      </c>
      <c r="U84" s="52">
        <f t="shared" si="20"/>
        <v>25184526.313130103</v>
      </c>
      <c r="V84" s="53">
        <f t="shared" si="21"/>
        <v>1704152.9</v>
      </c>
    </row>
    <row r="85" spans="1:22" s="28" customFormat="1" ht="14.25" customHeight="1">
      <c r="A85" s="14">
        <v>77</v>
      </c>
      <c r="B85" s="114" t="s">
        <v>20</v>
      </c>
      <c r="C85" s="51">
        <v>24</v>
      </c>
      <c r="D85" s="52">
        <v>12262.76</v>
      </c>
      <c r="E85" s="52">
        <f t="shared" si="11"/>
        <v>12728.74488</v>
      </c>
      <c r="F85" s="55">
        <v>1</v>
      </c>
      <c r="G85" s="52">
        <f t="shared" si="12"/>
        <v>12262.76</v>
      </c>
      <c r="H85" s="52">
        <f t="shared" si="13"/>
        <v>12728.74488</v>
      </c>
      <c r="I85" s="51">
        <v>2241</v>
      </c>
      <c r="J85" s="52">
        <v>3065.69</v>
      </c>
      <c r="K85" s="52">
        <f t="shared" si="14"/>
        <v>3182.18622</v>
      </c>
      <c r="L85" s="55">
        <v>1</v>
      </c>
      <c r="M85" s="52">
        <f t="shared" si="15"/>
        <v>3065.69</v>
      </c>
      <c r="N85" s="52">
        <f t="shared" si="16"/>
        <v>3182.18622</v>
      </c>
      <c r="O85" s="53">
        <v>3564</v>
      </c>
      <c r="P85" s="52">
        <v>6131.37</v>
      </c>
      <c r="Q85" s="52">
        <f t="shared" si="17"/>
        <v>6364.36206</v>
      </c>
      <c r="R85" s="55">
        <v>1</v>
      </c>
      <c r="S85" s="52">
        <f t="shared" si="18"/>
        <v>6131.37</v>
      </c>
      <c r="T85" s="52">
        <f t="shared" si="19"/>
        <v>6364.36206</v>
      </c>
      <c r="U85" s="52">
        <f t="shared" si="20"/>
        <v>5404944.4735167</v>
      </c>
      <c r="V85" s="53">
        <f t="shared" si="21"/>
        <v>365734.6</v>
      </c>
    </row>
    <row r="86" spans="1:22" s="28" customFormat="1" ht="14.25" customHeight="1">
      <c r="A86" s="14">
        <v>78</v>
      </c>
      <c r="B86" s="114" t="s">
        <v>160</v>
      </c>
      <c r="C86" s="51">
        <v>200</v>
      </c>
      <c r="D86" s="52">
        <v>12262.76</v>
      </c>
      <c r="E86" s="52">
        <f t="shared" si="11"/>
        <v>12728.74488</v>
      </c>
      <c r="F86" s="55">
        <v>1</v>
      </c>
      <c r="G86" s="52">
        <f t="shared" si="12"/>
        <v>12262.76</v>
      </c>
      <c r="H86" s="52">
        <f t="shared" si="13"/>
        <v>12728.74488</v>
      </c>
      <c r="I86" s="51">
        <v>17200</v>
      </c>
      <c r="J86" s="52">
        <v>3065.69</v>
      </c>
      <c r="K86" s="52">
        <f t="shared" si="14"/>
        <v>3182.18622</v>
      </c>
      <c r="L86" s="55">
        <v>1</v>
      </c>
      <c r="M86" s="52">
        <f t="shared" si="15"/>
        <v>3065.69</v>
      </c>
      <c r="N86" s="52">
        <f t="shared" si="16"/>
        <v>3182.18622</v>
      </c>
      <c r="O86" s="53">
        <v>27220</v>
      </c>
      <c r="P86" s="52">
        <v>6131.37</v>
      </c>
      <c r="Q86" s="52">
        <f t="shared" si="17"/>
        <v>6364.36206</v>
      </c>
      <c r="R86" s="55">
        <v>1</v>
      </c>
      <c r="S86" s="52">
        <f t="shared" si="18"/>
        <v>6131.37</v>
      </c>
      <c r="T86" s="52">
        <f t="shared" si="19"/>
        <v>6364.36206</v>
      </c>
      <c r="U86" s="52">
        <f t="shared" si="20"/>
        <v>41366527.06447801</v>
      </c>
      <c r="V86" s="53">
        <f t="shared" si="21"/>
        <v>2799135</v>
      </c>
    </row>
    <row r="87" spans="1:22" s="28" customFormat="1" ht="14.25" customHeight="1">
      <c r="A87" s="14">
        <v>79</v>
      </c>
      <c r="B87" s="114" t="s">
        <v>161</v>
      </c>
      <c r="C87" s="51">
        <v>100</v>
      </c>
      <c r="D87" s="52">
        <v>12262.76</v>
      </c>
      <c r="E87" s="52">
        <f t="shared" si="11"/>
        <v>12728.74488</v>
      </c>
      <c r="F87" s="54">
        <v>1</v>
      </c>
      <c r="G87" s="52">
        <f t="shared" si="12"/>
        <v>12262.76</v>
      </c>
      <c r="H87" s="52">
        <f t="shared" si="13"/>
        <v>12728.74488</v>
      </c>
      <c r="I87" s="51">
        <v>9159</v>
      </c>
      <c r="J87" s="52">
        <v>3065.69</v>
      </c>
      <c r="K87" s="52">
        <f t="shared" si="14"/>
        <v>3182.18622</v>
      </c>
      <c r="L87" s="54">
        <v>1</v>
      </c>
      <c r="M87" s="52">
        <f t="shared" si="15"/>
        <v>3065.69</v>
      </c>
      <c r="N87" s="52">
        <f t="shared" si="16"/>
        <v>3182.18622</v>
      </c>
      <c r="O87" s="117">
        <v>12207</v>
      </c>
      <c r="P87" s="52">
        <v>6131.37</v>
      </c>
      <c r="Q87" s="52">
        <f t="shared" si="17"/>
        <v>6364.36206</v>
      </c>
      <c r="R87" s="54">
        <v>1</v>
      </c>
      <c r="S87" s="52">
        <f t="shared" si="18"/>
        <v>6131.37</v>
      </c>
      <c r="T87" s="52">
        <f t="shared" si="19"/>
        <v>6364.36206</v>
      </c>
      <c r="U87" s="52">
        <f t="shared" si="20"/>
        <v>19400125.612161003</v>
      </c>
      <c r="V87" s="53">
        <f t="shared" si="21"/>
        <v>1312741.8</v>
      </c>
    </row>
    <row r="88" spans="1:22" s="28" customFormat="1" ht="14.25" customHeight="1">
      <c r="A88" s="14">
        <v>80</v>
      </c>
      <c r="B88" s="114" t="s">
        <v>86</v>
      </c>
      <c r="C88" s="51">
        <v>10</v>
      </c>
      <c r="D88" s="52">
        <v>12262.76</v>
      </c>
      <c r="E88" s="52">
        <f t="shared" si="11"/>
        <v>12728.74488</v>
      </c>
      <c r="F88" s="55">
        <v>1</v>
      </c>
      <c r="G88" s="52">
        <f t="shared" si="12"/>
        <v>12262.76</v>
      </c>
      <c r="H88" s="52">
        <f t="shared" si="13"/>
        <v>12728.74488</v>
      </c>
      <c r="I88" s="51">
        <v>1206</v>
      </c>
      <c r="J88" s="52">
        <v>3065.69</v>
      </c>
      <c r="K88" s="52">
        <f t="shared" si="14"/>
        <v>3182.18622</v>
      </c>
      <c r="L88" s="55">
        <v>1</v>
      </c>
      <c r="M88" s="52">
        <f t="shared" si="15"/>
        <v>3065.69</v>
      </c>
      <c r="N88" s="52">
        <f t="shared" si="16"/>
        <v>3182.18622</v>
      </c>
      <c r="O88" s="53">
        <v>2066</v>
      </c>
      <c r="P88" s="52">
        <v>6131.37</v>
      </c>
      <c r="Q88" s="52">
        <f t="shared" si="17"/>
        <v>6364.36206</v>
      </c>
      <c r="R88" s="55">
        <v>1</v>
      </c>
      <c r="S88" s="52">
        <f t="shared" si="18"/>
        <v>6131.37</v>
      </c>
      <c r="T88" s="52">
        <f t="shared" si="19"/>
        <v>6364.36206</v>
      </c>
      <c r="U88" s="52">
        <f t="shared" si="20"/>
        <v>3071081.9500032</v>
      </c>
      <c r="V88" s="53">
        <f t="shared" si="21"/>
        <v>207809.9</v>
      </c>
    </row>
    <row r="89" spans="1:22" s="28" customFormat="1" ht="14.25" customHeight="1">
      <c r="A89" s="14">
        <v>81</v>
      </c>
      <c r="B89" s="114" t="s">
        <v>74</v>
      </c>
      <c r="C89" s="51">
        <v>0</v>
      </c>
      <c r="D89" s="52">
        <v>12262.76</v>
      </c>
      <c r="E89" s="52">
        <f t="shared" si="11"/>
        <v>12728.74488</v>
      </c>
      <c r="F89" s="55">
        <v>1.27</v>
      </c>
      <c r="G89" s="52">
        <f t="shared" si="12"/>
        <v>15573.7052</v>
      </c>
      <c r="H89" s="52">
        <f t="shared" si="13"/>
        <v>16165.505997600001</v>
      </c>
      <c r="I89" s="51">
        <v>400</v>
      </c>
      <c r="J89" s="52">
        <v>3065.69</v>
      </c>
      <c r="K89" s="52">
        <f t="shared" si="14"/>
        <v>3182.18622</v>
      </c>
      <c r="L89" s="55">
        <v>1.27</v>
      </c>
      <c r="M89" s="52">
        <f t="shared" si="15"/>
        <v>3893.4263</v>
      </c>
      <c r="N89" s="52">
        <f t="shared" si="16"/>
        <v>4041.3764994000003</v>
      </c>
      <c r="O89" s="53">
        <v>928</v>
      </c>
      <c r="P89" s="52">
        <v>6131.37</v>
      </c>
      <c r="Q89" s="52">
        <f t="shared" si="17"/>
        <v>6364.36206</v>
      </c>
      <c r="R89" s="55">
        <v>1.27</v>
      </c>
      <c r="S89" s="52">
        <f t="shared" si="18"/>
        <v>7786.8399</v>
      </c>
      <c r="T89" s="52">
        <f t="shared" si="19"/>
        <v>8082.739816200001</v>
      </c>
      <c r="U89" s="52">
        <f t="shared" si="20"/>
        <v>1636113.338824944</v>
      </c>
      <c r="V89" s="53">
        <f t="shared" si="21"/>
        <v>110710.3</v>
      </c>
    </row>
    <row r="90" spans="1:22" s="28" customFormat="1" ht="14.25" customHeight="1">
      <c r="A90" s="14">
        <v>82</v>
      </c>
      <c r="B90" s="114" t="s">
        <v>87</v>
      </c>
      <c r="C90" s="51">
        <v>2</v>
      </c>
      <c r="D90" s="52">
        <v>12262.76</v>
      </c>
      <c r="E90" s="52">
        <f t="shared" si="11"/>
        <v>12728.74488</v>
      </c>
      <c r="F90" s="55">
        <v>1.79</v>
      </c>
      <c r="G90" s="52">
        <f t="shared" si="12"/>
        <v>21950.3404</v>
      </c>
      <c r="H90" s="52">
        <f t="shared" si="13"/>
        <v>22784.4533352</v>
      </c>
      <c r="I90" s="51">
        <v>111</v>
      </c>
      <c r="J90" s="52">
        <v>3065.69</v>
      </c>
      <c r="K90" s="52">
        <f t="shared" si="14"/>
        <v>3182.18622</v>
      </c>
      <c r="L90" s="55">
        <v>1.53</v>
      </c>
      <c r="M90" s="52">
        <f t="shared" si="15"/>
        <v>4690.505700000001</v>
      </c>
      <c r="N90" s="52">
        <f t="shared" si="16"/>
        <v>4868.744916600001</v>
      </c>
      <c r="O90" s="53">
        <v>156</v>
      </c>
      <c r="P90" s="52">
        <v>6131.37</v>
      </c>
      <c r="Q90" s="52">
        <f t="shared" si="17"/>
        <v>6364.36206</v>
      </c>
      <c r="R90" s="55">
        <v>1.53</v>
      </c>
      <c r="S90" s="52">
        <f t="shared" si="18"/>
        <v>9380.9961</v>
      </c>
      <c r="T90" s="52">
        <f t="shared" si="19"/>
        <v>9737.4739518</v>
      </c>
      <c r="U90" s="52">
        <f t="shared" si="20"/>
        <v>377752.24534397706</v>
      </c>
      <c r="V90" s="53">
        <f t="shared" si="21"/>
        <v>25561.2</v>
      </c>
    </row>
    <row r="91" spans="1:22" s="28" customFormat="1" ht="14.25" customHeight="1">
      <c r="A91" s="14">
        <v>83</v>
      </c>
      <c r="B91" s="114" t="s">
        <v>162</v>
      </c>
      <c r="C91" s="51">
        <v>70</v>
      </c>
      <c r="D91" s="52">
        <v>12262.76</v>
      </c>
      <c r="E91" s="52">
        <f t="shared" si="11"/>
        <v>12728.74488</v>
      </c>
      <c r="F91" s="55">
        <v>1.5</v>
      </c>
      <c r="G91" s="52">
        <f t="shared" si="12"/>
        <v>18394.14</v>
      </c>
      <c r="H91" s="52">
        <f t="shared" si="13"/>
        <v>19093.11732</v>
      </c>
      <c r="I91" s="51">
        <v>3859</v>
      </c>
      <c r="J91" s="52">
        <v>3065.69</v>
      </c>
      <c r="K91" s="52">
        <f t="shared" si="14"/>
        <v>3182.18622</v>
      </c>
      <c r="L91" s="55">
        <v>1.5</v>
      </c>
      <c r="M91" s="52">
        <f t="shared" si="15"/>
        <v>4598.535</v>
      </c>
      <c r="N91" s="52">
        <f t="shared" si="16"/>
        <v>4773.27933</v>
      </c>
      <c r="O91" s="53">
        <v>7010</v>
      </c>
      <c r="P91" s="52">
        <v>6131.37</v>
      </c>
      <c r="Q91" s="52">
        <f t="shared" si="17"/>
        <v>6364.36206</v>
      </c>
      <c r="R91" s="55">
        <v>1.5</v>
      </c>
      <c r="S91" s="52">
        <f t="shared" si="18"/>
        <v>9197.055</v>
      </c>
      <c r="T91" s="52">
        <f t="shared" si="19"/>
        <v>9546.543090000001</v>
      </c>
      <c r="U91" s="52">
        <f t="shared" si="20"/>
        <v>15554418.963007055</v>
      </c>
      <c r="V91" s="53">
        <f t="shared" si="21"/>
        <v>1052515.7</v>
      </c>
    </row>
    <row r="92" spans="1:22" s="28" customFormat="1" ht="14.25" customHeight="1">
      <c r="A92" s="14">
        <v>84</v>
      </c>
      <c r="B92" s="114" t="s">
        <v>75</v>
      </c>
      <c r="C92" s="51">
        <v>0</v>
      </c>
      <c r="D92" s="52">
        <v>12262.76</v>
      </c>
      <c r="E92" s="52">
        <f t="shared" si="11"/>
        <v>12728.74488</v>
      </c>
      <c r="F92" s="55">
        <v>2</v>
      </c>
      <c r="G92" s="52">
        <f t="shared" si="12"/>
        <v>24525.52</v>
      </c>
      <c r="H92" s="52">
        <f t="shared" si="13"/>
        <v>25457.48976</v>
      </c>
      <c r="I92" s="51">
        <v>107</v>
      </c>
      <c r="J92" s="52">
        <v>3065.69</v>
      </c>
      <c r="K92" s="52">
        <f t="shared" si="14"/>
        <v>3182.18622</v>
      </c>
      <c r="L92" s="55">
        <v>2</v>
      </c>
      <c r="M92" s="52">
        <f t="shared" si="15"/>
        <v>6131.38</v>
      </c>
      <c r="N92" s="52">
        <f t="shared" si="16"/>
        <v>6364.37244</v>
      </c>
      <c r="O92" s="53">
        <v>217</v>
      </c>
      <c r="P92" s="52">
        <v>6131.37</v>
      </c>
      <c r="Q92" s="52">
        <f t="shared" si="17"/>
        <v>6364.36206</v>
      </c>
      <c r="R92" s="55">
        <v>2</v>
      </c>
      <c r="S92" s="52">
        <f t="shared" si="18"/>
        <v>12262.74</v>
      </c>
      <c r="T92" s="52">
        <f t="shared" si="19"/>
        <v>12728.72412</v>
      </c>
      <c r="U92" s="52">
        <f t="shared" si="20"/>
        <v>617871.0461448001</v>
      </c>
      <c r="V92" s="53">
        <f t="shared" si="21"/>
        <v>41809.3</v>
      </c>
    </row>
    <row r="93" spans="1:22" s="28" customFormat="1" ht="14.25" customHeight="1">
      <c r="A93" s="14">
        <v>85</v>
      </c>
      <c r="B93" s="114" t="s">
        <v>163</v>
      </c>
      <c r="C93" s="51">
        <v>3</v>
      </c>
      <c r="D93" s="52">
        <v>12262.76</v>
      </c>
      <c r="E93" s="52">
        <f t="shared" si="11"/>
        <v>12728.74488</v>
      </c>
      <c r="F93" s="55">
        <v>1.5</v>
      </c>
      <c r="G93" s="52">
        <f t="shared" si="12"/>
        <v>18394.14</v>
      </c>
      <c r="H93" s="52">
        <f t="shared" si="13"/>
        <v>19093.11732</v>
      </c>
      <c r="I93" s="51">
        <v>1327</v>
      </c>
      <c r="J93" s="52">
        <v>3065.69</v>
      </c>
      <c r="K93" s="52">
        <f t="shared" si="14"/>
        <v>3182.18622</v>
      </c>
      <c r="L93" s="55">
        <v>1.5</v>
      </c>
      <c r="M93" s="52">
        <f t="shared" si="15"/>
        <v>4598.535</v>
      </c>
      <c r="N93" s="52">
        <f t="shared" si="16"/>
        <v>4773.27933</v>
      </c>
      <c r="O93" s="53">
        <v>2504</v>
      </c>
      <c r="P93" s="52">
        <v>6131.37</v>
      </c>
      <c r="Q93" s="52">
        <f t="shared" si="17"/>
        <v>6364.36206</v>
      </c>
      <c r="R93" s="55">
        <v>1.5</v>
      </c>
      <c r="S93" s="52">
        <f t="shared" si="18"/>
        <v>9197.055</v>
      </c>
      <c r="T93" s="52">
        <f t="shared" si="19"/>
        <v>9546.543090000001</v>
      </c>
      <c r="U93" s="52">
        <f t="shared" si="20"/>
        <v>5436637.173112949</v>
      </c>
      <c r="V93" s="53">
        <f t="shared" si="21"/>
        <v>367879.1</v>
      </c>
    </row>
    <row r="94" spans="1:22" s="28" customFormat="1" ht="14.25" customHeight="1">
      <c r="A94" s="30">
        <v>86</v>
      </c>
      <c r="B94" s="114" t="s">
        <v>164</v>
      </c>
      <c r="C94" s="51">
        <v>0</v>
      </c>
      <c r="D94" s="52">
        <v>12262.76</v>
      </c>
      <c r="E94" s="52">
        <f t="shared" si="11"/>
        <v>12728.74488</v>
      </c>
      <c r="F94" s="55">
        <v>1.4</v>
      </c>
      <c r="G94" s="52">
        <f t="shared" si="12"/>
        <v>17167.863999999998</v>
      </c>
      <c r="H94" s="52">
        <f t="shared" si="13"/>
        <v>17820.242832</v>
      </c>
      <c r="I94" s="51">
        <v>37</v>
      </c>
      <c r="J94" s="52">
        <v>3065.69</v>
      </c>
      <c r="K94" s="52">
        <f t="shared" si="14"/>
        <v>3182.18622</v>
      </c>
      <c r="L94" s="55">
        <v>1.4</v>
      </c>
      <c r="M94" s="52">
        <f t="shared" si="15"/>
        <v>4291.965999999999</v>
      </c>
      <c r="N94" s="52">
        <f t="shared" si="16"/>
        <v>4455.060708</v>
      </c>
      <c r="O94" s="53">
        <v>51</v>
      </c>
      <c r="P94" s="52">
        <v>6131.37</v>
      </c>
      <c r="Q94" s="52">
        <f t="shared" si="17"/>
        <v>6364.36206</v>
      </c>
      <c r="R94" s="55">
        <v>1.4</v>
      </c>
      <c r="S94" s="52">
        <f t="shared" si="18"/>
        <v>8583.918</v>
      </c>
      <c r="T94" s="52">
        <f t="shared" si="19"/>
        <v>8910.106884</v>
      </c>
      <c r="U94" s="52">
        <f t="shared" si="20"/>
        <v>111125.43345119999</v>
      </c>
      <c r="V94" s="53">
        <f t="shared" si="21"/>
        <v>7519.5</v>
      </c>
    </row>
    <row r="95" spans="3:15" s="28" customFormat="1" ht="12.75">
      <c r="C95" s="29"/>
      <c r="I95" s="29"/>
      <c r="J95" s="29"/>
      <c r="O95" s="29"/>
    </row>
    <row r="96" spans="3:15" s="28" customFormat="1" ht="12.75">
      <c r="C96" s="29"/>
      <c r="I96" s="29"/>
      <c r="J96" s="29"/>
      <c r="O96" s="29"/>
    </row>
    <row r="97" spans="3:15" s="28" customFormat="1" ht="12.75">
      <c r="C97" s="29"/>
      <c r="I97" s="29"/>
      <c r="J97" s="29"/>
      <c r="O97" s="29"/>
    </row>
    <row r="98" spans="3:15" s="28" customFormat="1" ht="12.75">
      <c r="C98" s="29"/>
      <c r="I98" s="29"/>
      <c r="J98" s="29"/>
      <c r="O98" s="29"/>
    </row>
    <row r="99" spans="3:15" s="28" customFormat="1" ht="12.75">
      <c r="C99" s="29"/>
      <c r="I99" s="29"/>
      <c r="J99" s="29"/>
      <c r="O99" s="29"/>
    </row>
    <row r="100" spans="3:15" s="28" customFormat="1" ht="12.75">
      <c r="C100" s="29"/>
      <c r="I100" s="29"/>
      <c r="J100" s="29"/>
      <c r="O100" s="29"/>
    </row>
    <row r="101" spans="3:15" s="28" customFormat="1" ht="12.75">
      <c r="C101" s="29"/>
      <c r="I101" s="29"/>
      <c r="J101" s="29"/>
      <c r="O101" s="29"/>
    </row>
    <row r="102" spans="3:15" s="28" customFormat="1" ht="12.75">
      <c r="C102" s="29"/>
      <c r="I102" s="29"/>
      <c r="J102" s="29"/>
      <c r="O102" s="29"/>
    </row>
    <row r="103" spans="3:15" s="28" customFormat="1" ht="12.75">
      <c r="C103" s="29"/>
      <c r="I103" s="29"/>
      <c r="J103" s="29"/>
      <c r="O103" s="29"/>
    </row>
    <row r="104" spans="3:15" s="28" customFormat="1" ht="12.75">
      <c r="C104" s="29"/>
      <c r="I104" s="29"/>
      <c r="J104" s="29"/>
      <c r="O104" s="29"/>
    </row>
    <row r="105" spans="3:15" s="28" customFormat="1" ht="12.75">
      <c r="C105" s="29"/>
      <c r="I105" s="29"/>
      <c r="J105" s="29"/>
      <c r="O105" s="29"/>
    </row>
    <row r="106" spans="3:15" s="28" customFormat="1" ht="12.75">
      <c r="C106" s="29"/>
      <c r="I106" s="29"/>
      <c r="J106" s="29"/>
      <c r="O106" s="29"/>
    </row>
    <row r="107" spans="3:15" s="28" customFormat="1" ht="12.75">
      <c r="C107" s="29"/>
      <c r="I107" s="29"/>
      <c r="J107" s="29"/>
      <c r="O107" s="29"/>
    </row>
    <row r="108" spans="3:15" s="28" customFormat="1" ht="12.75">
      <c r="C108" s="29"/>
      <c r="I108" s="29"/>
      <c r="J108" s="29"/>
      <c r="O108" s="29"/>
    </row>
    <row r="109" spans="3:15" s="28" customFormat="1" ht="12.75">
      <c r="C109" s="29"/>
      <c r="I109" s="29"/>
      <c r="J109" s="29"/>
      <c r="O109" s="29"/>
    </row>
    <row r="110" spans="3:15" s="28" customFormat="1" ht="12.75">
      <c r="C110" s="29"/>
      <c r="I110" s="29"/>
      <c r="J110" s="29"/>
      <c r="O110" s="29"/>
    </row>
    <row r="111" spans="3:15" s="28" customFormat="1" ht="12.75">
      <c r="C111" s="29"/>
      <c r="I111" s="29"/>
      <c r="J111" s="29"/>
      <c r="O111" s="29"/>
    </row>
    <row r="112" spans="3:15" s="28" customFormat="1" ht="12.75">
      <c r="C112" s="29"/>
      <c r="I112" s="29"/>
      <c r="J112" s="29"/>
      <c r="O112" s="29"/>
    </row>
    <row r="113" spans="3:15" s="28" customFormat="1" ht="12.75">
      <c r="C113" s="29"/>
      <c r="I113" s="29"/>
      <c r="J113" s="29"/>
      <c r="O113" s="29"/>
    </row>
    <row r="114" spans="3:15" s="28" customFormat="1" ht="12.75">
      <c r="C114" s="29"/>
      <c r="I114" s="29"/>
      <c r="J114" s="29"/>
      <c r="O114" s="29"/>
    </row>
    <row r="115" spans="3:15" s="28" customFormat="1" ht="12.75">
      <c r="C115" s="29"/>
      <c r="I115" s="29"/>
      <c r="J115" s="29"/>
      <c r="O115" s="29"/>
    </row>
    <row r="116" spans="3:15" s="28" customFormat="1" ht="12.75">
      <c r="C116" s="29"/>
      <c r="I116" s="29"/>
      <c r="J116" s="29"/>
      <c r="O116" s="29"/>
    </row>
    <row r="117" spans="3:15" s="28" customFormat="1" ht="12.75">
      <c r="C117" s="29"/>
      <c r="I117" s="29"/>
      <c r="J117" s="29"/>
      <c r="O117" s="29"/>
    </row>
    <row r="118" spans="3:15" s="28" customFormat="1" ht="12.75">
      <c r="C118" s="29"/>
      <c r="I118" s="29"/>
      <c r="J118" s="29"/>
      <c r="O118" s="29"/>
    </row>
    <row r="119" spans="3:15" s="28" customFormat="1" ht="12.75">
      <c r="C119" s="29"/>
      <c r="I119" s="29"/>
      <c r="J119" s="29"/>
      <c r="O119" s="29"/>
    </row>
    <row r="120" spans="3:15" s="28" customFormat="1" ht="12.75">
      <c r="C120" s="29"/>
      <c r="I120" s="29"/>
      <c r="J120" s="29"/>
      <c r="O120" s="29"/>
    </row>
    <row r="121" spans="3:15" s="28" customFormat="1" ht="12.75">
      <c r="C121" s="29"/>
      <c r="I121" s="29"/>
      <c r="J121" s="29"/>
      <c r="O121" s="29"/>
    </row>
    <row r="122" spans="3:15" s="28" customFormat="1" ht="12.75">
      <c r="C122" s="29"/>
      <c r="I122" s="29"/>
      <c r="J122" s="29"/>
      <c r="O122" s="29"/>
    </row>
    <row r="123" spans="3:15" s="28" customFormat="1" ht="12.75">
      <c r="C123" s="29"/>
      <c r="I123" s="29"/>
      <c r="J123" s="29"/>
      <c r="O123" s="29"/>
    </row>
    <row r="124" spans="3:15" s="28" customFormat="1" ht="12.75">
      <c r="C124" s="29"/>
      <c r="I124" s="29"/>
      <c r="J124" s="29"/>
      <c r="O124" s="29"/>
    </row>
    <row r="125" spans="3:15" s="28" customFormat="1" ht="12.75">
      <c r="C125" s="29"/>
      <c r="I125" s="29"/>
      <c r="J125" s="29"/>
      <c r="O125" s="29"/>
    </row>
    <row r="126" spans="3:15" s="28" customFormat="1" ht="12.75">
      <c r="C126" s="29"/>
      <c r="I126" s="29"/>
      <c r="J126" s="29"/>
      <c r="O126" s="29"/>
    </row>
    <row r="127" spans="3:15" s="28" customFormat="1" ht="12.75">
      <c r="C127" s="29"/>
      <c r="I127" s="29"/>
      <c r="J127" s="29"/>
      <c r="O127" s="29"/>
    </row>
    <row r="128" spans="3:15" s="28" customFormat="1" ht="12.75">
      <c r="C128" s="29"/>
      <c r="I128" s="29"/>
      <c r="J128" s="29"/>
      <c r="O128" s="29"/>
    </row>
    <row r="129" spans="3:15" s="28" customFormat="1" ht="12.75">
      <c r="C129" s="29"/>
      <c r="I129" s="29"/>
      <c r="J129" s="29"/>
      <c r="O129" s="29"/>
    </row>
    <row r="130" spans="3:15" s="28" customFormat="1" ht="12.75">
      <c r="C130" s="29"/>
      <c r="I130" s="29"/>
      <c r="J130" s="29"/>
      <c r="O130" s="29"/>
    </row>
    <row r="131" spans="3:15" s="28" customFormat="1" ht="12.75">
      <c r="C131" s="29"/>
      <c r="I131" s="29"/>
      <c r="J131" s="29"/>
      <c r="O131" s="29"/>
    </row>
    <row r="132" spans="3:15" s="28" customFormat="1" ht="12.75">
      <c r="C132" s="29"/>
      <c r="I132" s="29"/>
      <c r="J132" s="29"/>
      <c r="O132" s="29"/>
    </row>
    <row r="133" spans="3:15" s="28" customFormat="1" ht="12.75">
      <c r="C133" s="29"/>
      <c r="I133" s="29"/>
      <c r="J133" s="29"/>
      <c r="O133" s="29"/>
    </row>
    <row r="134" spans="3:15" s="28" customFormat="1" ht="12.75">
      <c r="C134" s="29"/>
      <c r="I134" s="29"/>
      <c r="J134" s="29"/>
      <c r="O134" s="29"/>
    </row>
    <row r="135" spans="3:15" s="28" customFormat="1" ht="12.75">
      <c r="C135" s="29"/>
      <c r="I135" s="29"/>
      <c r="J135" s="29"/>
      <c r="O135" s="29"/>
    </row>
    <row r="136" spans="3:15" s="28" customFormat="1" ht="12.75">
      <c r="C136" s="29"/>
      <c r="I136" s="29"/>
      <c r="J136" s="29"/>
      <c r="O136" s="29"/>
    </row>
    <row r="137" spans="3:15" s="28" customFormat="1" ht="12.75">
      <c r="C137" s="29"/>
      <c r="I137" s="29"/>
      <c r="J137" s="29"/>
      <c r="O137" s="29"/>
    </row>
    <row r="138" spans="3:15" s="28" customFormat="1" ht="12.75">
      <c r="C138" s="29"/>
      <c r="I138" s="29"/>
      <c r="J138" s="29"/>
      <c r="O138" s="29"/>
    </row>
    <row r="139" spans="3:15" s="28" customFormat="1" ht="12.75">
      <c r="C139" s="29"/>
      <c r="I139" s="29"/>
      <c r="J139" s="29"/>
      <c r="O139" s="29"/>
    </row>
    <row r="140" spans="3:15" s="28" customFormat="1" ht="12.75">
      <c r="C140" s="29"/>
      <c r="I140" s="29"/>
      <c r="J140" s="29"/>
      <c r="O140" s="29"/>
    </row>
    <row r="141" spans="3:15" s="28" customFormat="1" ht="12.75">
      <c r="C141" s="29"/>
      <c r="I141" s="29"/>
      <c r="J141" s="29"/>
      <c r="O141" s="29"/>
    </row>
    <row r="142" spans="3:15" s="28" customFormat="1" ht="12.75">
      <c r="C142" s="29"/>
      <c r="I142" s="29"/>
      <c r="J142" s="29"/>
      <c r="O142" s="29"/>
    </row>
    <row r="143" spans="3:15" s="28" customFormat="1" ht="12.75">
      <c r="C143" s="29"/>
      <c r="I143" s="29"/>
      <c r="J143" s="29"/>
      <c r="O143" s="29"/>
    </row>
    <row r="144" spans="3:15" s="28" customFormat="1" ht="12.75">
      <c r="C144" s="29"/>
      <c r="I144" s="29"/>
      <c r="J144" s="29"/>
      <c r="O144" s="29"/>
    </row>
    <row r="145" spans="3:15" s="28" customFormat="1" ht="12.75">
      <c r="C145" s="29"/>
      <c r="I145" s="29"/>
      <c r="J145" s="29"/>
      <c r="O145" s="29"/>
    </row>
    <row r="146" spans="3:15" s="28" customFormat="1" ht="12.75">
      <c r="C146" s="29"/>
      <c r="I146" s="29"/>
      <c r="J146" s="29"/>
      <c r="O146" s="29"/>
    </row>
    <row r="147" spans="3:15" s="28" customFormat="1" ht="12.75">
      <c r="C147" s="29"/>
      <c r="I147" s="29"/>
      <c r="J147" s="29"/>
      <c r="O147" s="29"/>
    </row>
    <row r="148" spans="3:15" s="28" customFormat="1" ht="12.75">
      <c r="C148" s="29"/>
      <c r="I148" s="29"/>
      <c r="J148" s="29"/>
      <c r="O148" s="29"/>
    </row>
    <row r="149" spans="3:15" s="28" customFormat="1" ht="12.75">
      <c r="C149" s="29"/>
      <c r="I149" s="29"/>
      <c r="J149" s="29"/>
      <c r="O149" s="29"/>
    </row>
    <row r="150" spans="3:15" s="28" customFormat="1" ht="12.75">
      <c r="C150" s="29"/>
      <c r="I150" s="29"/>
      <c r="J150" s="29"/>
      <c r="O150" s="29"/>
    </row>
    <row r="151" spans="3:15" s="28" customFormat="1" ht="12.75">
      <c r="C151" s="29"/>
      <c r="I151" s="29"/>
      <c r="J151" s="29"/>
      <c r="O151" s="29"/>
    </row>
    <row r="152" spans="3:15" s="28" customFormat="1" ht="12.75">
      <c r="C152" s="29"/>
      <c r="I152" s="29"/>
      <c r="J152" s="29"/>
      <c r="O152" s="29"/>
    </row>
    <row r="153" spans="3:15" s="28" customFormat="1" ht="12.75">
      <c r="C153" s="29"/>
      <c r="I153" s="29"/>
      <c r="J153" s="29"/>
      <c r="O153" s="29"/>
    </row>
    <row r="154" spans="3:15" s="28" customFormat="1" ht="12.75">
      <c r="C154" s="29"/>
      <c r="I154" s="29"/>
      <c r="J154" s="29"/>
      <c r="O154" s="29"/>
    </row>
    <row r="155" spans="3:15" s="28" customFormat="1" ht="12.75">
      <c r="C155" s="29"/>
      <c r="I155" s="29"/>
      <c r="J155" s="29"/>
      <c r="O155" s="29"/>
    </row>
    <row r="156" spans="3:15" s="28" customFormat="1" ht="12.75">
      <c r="C156" s="29"/>
      <c r="I156" s="29"/>
      <c r="J156" s="29"/>
      <c r="O156" s="29"/>
    </row>
    <row r="157" spans="3:15" s="28" customFormat="1" ht="12.75">
      <c r="C157" s="29"/>
      <c r="I157" s="29"/>
      <c r="J157" s="29"/>
      <c r="O157" s="29"/>
    </row>
    <row r="158" spans="3:15" s="28" customFormat="1" ht="12.75">
      <c r="C158" s="29"/>
      <c r="I158" s="29"/>
      <c r="J158" s="29"/>
      <c r="O158" s="29"/>
    </row>
    <row r="159" spans="3:15" s="28" customFormat="1" ht="12.75">
      <c r="C159" s="29"/>
      <c r="I159" s="29"/>
      <c r="J159" s="29"/>
      <c r="O159" s="29"/>
    </row>
    <row r="160" spans="3:15" s="28" customFormat="1" ht="12.75">
      <c r="C160" s="29"/>
      <c r="I160" s="29"/>
      <c r="J160" s="29"/>
      <c r="O160" s="29"/>
    </row>
    <row r="161" spans="3:15" s="28" customFormat="1" ht="12.75">
      <c r="C161" s="29"/>
      <c r="I161" s="29"/>
      <c r="J161" s="29"/>
      <c r="O161" s="29"/>
    </row>
    <row r="162" spans="3:15" s="28" customFormat="1" ht="12.75">
      <c r="C162" s="29"/>
      <c r="I162" s="29"/>
      <c r="J162" s="29"/>
      <c r="O162" s="29"/>
    </row>
    <row r="163" spans="3:15" s="28" customFormat="1" ht="12.75">
      <c r="C163" s="29"/>
      <c r="I163" s="29"/>
      <c r="J163" s="29"/>
      <c r="O163" s="29"/>
    </row>
    <row r="164" spans="3:15" s="28" customFormat="1" ht="12.75">
      <c r="C164" s="29"/>
      <c r="I164" s="29"/>
      <c r="J164" s="29"/>
      <c r="O164" s="29"/>
    </row>
    <row r="165" spans="3:15" s="28" customFormat="1" ht="12.75">
      <c r="C165" s="29"/>
      <c r="I165" s="29"/>
      <c r="J165" s="29"/>
      <c r="O165" s="29"/>
    </row>
    <row r="166" spans="3:15" s="28" customFormat="1" ht="12.75">
      <c r="C166" s="29"/>
      <c r="I166" s="29"/>
      <c r="J166" s="29"/>
      <c r="O166" s="29"/>
    </row>
    <row r="167" spans="3:15" s="28" customFormat="1" ht="12.75">
      <c r="C167" s="29"/>
      <c r="I167" s="29"/>
      <c r="J167" s="29"/>
      <c r="O167" s="29"/>
    </row>
    <row r="168" spans="3:15" s="28" customFormat="1" ht="12.75">
      <c r="C168" s="29"/>
      <c r="I168" s="29"/>
      <c r="J168" s="29"/>
      <c r="O168" s="29"/>
    </row>
    <row r="169" spans="3:15" s="28" customFormat="1" ht="12.75">
      <c r="C169" s="29"/>
      <c r="I169" s="29"/>
      <c r="J169" s="29"/>
      <c r="O169" s="29"/>
    </row>
    <row r="170" spans="3:15" s="28" customFormat="1" ht="12.75">
      <c r="C170" s="29"/>
      <c r="I170" s="29"/>
      <c r="J170" s="29"/>
      <c r="O170" s="29"/>
    </row>
    <row r="171" spans="3:15" s="28" customFormat="1" ht="12.75">
      <c r="C171" s="29"/>
      <c r="I171" s="29"/>
      <c r="J171" s="29"/>
      <c r="O171" s="29"/>
    </row>
    <row r="172" spans="3:15" s="28" customFormat="1" ht="12.75">
      <c r="C172" s="29"/>
      <c r="I172" s="29"/>
      <c r="J172" s="29"/>
      <c r="O172" s="29"/>
    </row>
    <row r="173" spans="3:15" s="28" customFormat="1" ht="12.75">
      <c r="C173" s="29"/>
      <c r="I173" s="29"/>
      <c r="J173" s="29"/>
      <c r="O173" s="29"/>
    </row>
    <row r="174" spans="3:15" s="28" customFormat="1" ht="12.75">
      <c r="C174" s="29"/>
      <c r="I174" s="29"/>
      <c r="J174" s="29"/>
      <c r="O174" s="29"/>
    </row>
    <row r="175" spans="3:15" s="28" customFormat="1" ht="12.75">
      <c r="C175" s="29"/>
      <c r="I175" s="29"/>
      <c r="J175" s="29"/>
      <c r="O175" s="29"/>
    </row>
    <row r="176" spans="3:15" s="28" customFormat="1" ht="12.75">
      <c r="C176" s="29"/>
      <c r="I176" s="29"/>
      <c r="J176" s="29"/>
      <c r="O176" s="29"/>
    </row>
    <row r="177" spans="3:15" s="28" customFormat="1" ht="12.75">
      <c r="C177" s="29"/>
      <c r="I177" s="29"/>
      <c r="J177" s="29"/>
      <c r="O177" s="29"/>
    </row>
    <row r="178" spans="3:15" s="28" customFormat="1" ht="12.75">
      <c r="C178" s="29"/>
      <c r="I178" s="29"/>
      <c r="J178" s="29"/>
      <c r="O178" s="29"/>
    </row>
    <row r="179" spans="3:15" s="28" customFormat="1" ht="12.75">
      <c r="C179" s="29"/>
      <c r="I179" s="29"/>
      <c r="J179" s="29"/>
      <c r="O179" s="29"/>
    </row>
    <row r="180" spans="3:15" s="28" customFormat="1" ht="12.75">
      <c r="C180" s="29"/>
      <c r="I180" s="29"/>
      <c r="J180" s="29"/>
      <c r="O180" s="29"/>
    </row>
    <row r="181" spans="3:15" s="28" customFormat="1" ht="12.75">
      <c r="C181" s="29"/>
      <c r="I181" s="29"/>
      <c r="J181" s="29"/>
      <c r="O181" s="29"/>
    </row>
    <row r="182" spans="3:15" s="28" customFormat="1" ht="12.75">
      <c r="C182" s="29"/>
      <c r="I182" s="29"/>
      <c r="J182" s="29"/>
      <c r="O182" s="29"/>
    </row>
    <row r="183" spans="3:15" s="28" customFormat="1" ht="12.75">
      <c r="C183" s="29"/>
      <c r="I183" s="29"/>
      <c r="J183" s="29"/>
      <c r="O183" s="29"/>
    </row>
    <row r="184" spans="3:15" s="28" customFormat="1" ht="12.75">
      <c r="C184" s="29"/>
      <c r="I184" s="29"/>
      <c r="J184" s="29"/>
      <c r="O184" s="29"/>
    </row>
    <row r="185" spans="3:15" s="28" customFormat="1" ht="12.75">
      <c r="C185" s="29"/>
      <c r="I185" s="29"/>
      <c r="J185" s="29"/>
      <c r="O185" s="29"/>
    </row>
    <row r="186" spans="3:15" s="28" customFormat="1" ht="12.75">
      <c r="C186" s="29"/>
      <c r="I186" s="29"/>
      <c r="J186" s="29"/>
      <c r="O186" s="29"/>
    </row>
    <row r="187" spans="3:15" s="28" customFormat="1" ht="12.75">
      <c r="C187" s="29"/>
      <c r="I187" s="29"/>
      <c r="J187" s="29"/>
      <c r="O187" s="29"/>
    </row>
    <row r="188" spans="3:15" s="28" customFormat="1" ht="12.75">
      <c r="C188" s="29"/>
      <c r="I188" s="29"/>
      <c r="J188" s="29"/>
      <c r="O188" s="29"/>
    </row>
    <row r="189" spans="3:15" s="28" customFormat="1" ht="12.75">
      <c r="C189" s="29"/>
      <c r="I189" s="29"/>
      <c r="J189" s="29"/>
      <c r="O189" s="29"/>
    </row>
    <row r="190" spans="3:15" s="28" customFormat="1" ht="12.75">
      <c r="C190" s="29"/>
      <c r="I190" s="29"/>
      <c r="J190" s="29"/>
      <c r="O190" s="29"/>
    </row>
    <row r="191" spans="3:15" s="28" customFormat="1" ht="12.75">
      <c r="C191" s="29"/>
      <c r="I191" s="29"/>
      <c r="J191" s="29"/>
      <c r="O191" s="29"/>
    </row>
    <row r="192" spans="3:15" s="28" customFormat="1" ht="12.75">
      <c r="C192" s="29"/>
      <c r="I192" s="29"/>
      <c r="J192" s="29"/>
      <c r="O192" s="29"/>
    </row>
    <row r="193" spans="3:15" s="28" customFormat="1" ht="12.75">
      <c r="C193" s="29"/>
      <c r="I193" s="29"/>
      <c r="J193" s="29"/>
      <c r="O193" s="29"/>
    </row>
    <row r="194" spans="3:15" s="28" customFormat="1" ht="12.75">
      <c r="C194" s="29"/>
      <c r="I194" s="29"/>
      <c r="J194" s="29"/>
      <c r="O194" s="29"/>
    </row>
    <row r="195" spans="3:15" s="28" customFormat="1" ht="12.75">
      <c r="C195" s="29"/>
      <c r="I195" s="29"/>
      <c r="J195" s="29"/>
      <c r="O195" s="29"/>
    </row>
    <row r="196" spans="3:15" s="28" customFormat="1" ht="12.75">
      <c r="C196" s="29"/>
      <c r="I196" s="29"/>
      <c r="J196" s="29"/>
      <c r="O196" s="29"/>
    </row>
    <row r="197" spans="3:15" s="28" customFormat="1" ht="12.75">
      <c r="C197" s="29"/>
      <c r="I197" s="29"/>
      <c r="J197" s="29"/>
      <c r="O197" s="29"/>
    </row>
    <row r="198" spans="3:15" s="28" customFormat="1" ht="12.75">
      <c r="C198" s="29"/>
      <c r="I198" s="29"/>
      <c r="J198" s="29"/>
      <c r="O198" s="29"/>
    </row>
    <row r="199" spans="3:15" s="28" customFormat="1" ht="12.75">
      <c r="C199" s="29"/>
      <c r="I199" s="29"/>
      <c r="J199" s="29"/>
      <c r="O199" s="29"/>
    </row>
    <row r="200" spans="3:15" s="28" customFormat="1" ht="12.75">
      <c r="C200" s="29"/>
      <c r="I200" s="29"/>
      <c r="J200" s="29"/>
      <c r="O200" s="29"/>
    </row>
    <row r="201" spans="3:15" s="28" customFormat="1" ht="12.75">
      <c r="C201" s="29"/>
      <c r="I201" s="29"/>
      <c r="J201" s="29"/>
      <c r="O201" s="29"/>
    </row>
    <row r="202" spans="3:15" s="28" customFormat="1" ht="12.75">
      <c r="C202" s="29"/>
      <c r="I202" s="29"/>
      <c r="J202" s="29"/>
      <c r="O202" s="29"/>
    </row>
    <row r="203" spans="3:15" s="28" customFormat="1" ht="12.75">
      <c r="C203" s="29"/>
      <c r="I203" s="29"/>
      <c r="J203" s="29"/>
      <c r="O203" s="29"/>
    </row>
    <row r="204" spans="3:15" s="28" customFormat="1" ht="12.75">
      <c r="C204" s="29"/>
      <c r="I204" s="29"/>
      <c r="J204" s="29"/>
      <c r="O204" s="29"/>
    </row>
    <row r="205" spans="3:15" s="28" customFormat="1" ht="12.75">
      <c r="C205" s="29"/>
      <c r="I205" s="29"/>
      <c r="J205" s="29"/>
      <c r="O205" s="29"/>
    </row>
    <row r="206" spans="3:15" s="28" customFormat="1" ht="12.75">
      <c r="C206" s="29"/>
      <c r="I206" s="29"/>
      <c r="J206" s="29"/>
      <c r="O206" s="29"/>
    </row>
    <row r="207" spans="3:15" s="28" customFormat="1" ht="12.75">
      <c r="C207" s="29"/>
      <c r="I207" s="29"/>
      <c r="J207" s="29"/>
      <c r="O207" s="29"/>
    </row>
    <row r="208" spans="3:15" s="28" customFormat="1" ht="12.75">
      <c r="C208" s="29"/>
      <c r="I208" s="29"/>
      <c r="J208" s="29"/>
      <c r="O208" s="29"/>
    </row>
    <row r="209" spans="3:15" s="28" customFormat="1" ht="12.75">
      <c r="C209" s="29"/>
      <c r="I209" s="29"/>
      <c r="J209" s="29"/>
      <c r="O209" s="29"/>
    </row>
    <row r="210" spans="3:15" s="28" customFormat="1" ht="12.75">
      <c r="C210" s="29"/>
      <c r="I210" s="29"/>
      <c r="J210" s="29"/>
      <c r="O210" s="29"/>
    </row>
    <row r="211" spans="3:15" s="28" customFormat="1" ht="12.75">
      <c r="C211" s="29"/>
      <c r="I211" s="29"/>
      <c r="J211" s="29"/>
      <c r="O211" s="29"/>
    </row>
    <row r="212" spans="3:15" s="28" customFormat="1" ht="12.75">
      <c r="C212" s="29"/>
      <c r="I212" s="29"/>
      <c r="J212" s="29"/>
      <c r="O212" s="29"/>
    </row>
    <row r="213" spans="3:15" s="28" customFormat="1" ht="12.75">
      <c r="C213" s="29"/>
      <c r="I213" s="29"/>
      <c r="J213" s="29"/>
      <c r="O213" s="29"/>
    </row>
    <row r="214" spans="3:15" s="28" customFormat="1" ht="12.75">
      <c r="C214" s="29"/>
      <c r="I214" s="29"/>
      <c r="J214" s="29"/>
      <c r="O214" s="29"/>
    </row>
    <row r="215" spans="3:15" s="28" customFormat="1" ht="12.75">
      <c r="C215" s="29"/>
      <c r="I215" s="29"/>
      <c r="J215" s="29"/>
      <c r="O215" s="29"/>
    </row>
    <row r="216" spans="3:15" s="28" customFormat="1" ht="12.75">
      <c r="C216" s="29"/>
      <c r="I216" s="29"/>
      <c r="J216" s="29"/>
      <c r="O216" s="29"/>
    </row>
    <row r="217" spans="3:15" s="28" customFormat="1" ht="12.75">
      <c r="C217" s="29"/>
      <c r="I217" s="29"/>
      <c r="J217" s="29"/>
      <c r="O217" s="29"/>
    </row>
    <row r="218" spans="3:15" s="28" customFormat="1" ht="12.75">
      <c r="C218" s="29"/>
      <c r="I218" s="29"/>
      <c r="J218" s="29"/>
      <c r="O218" s="29"/>
    </row>
    <row r="219" spans="3:15" s="28" customFormat="1" ht="12.75">
      <c r="C219" s="29"/>
      <c r="I219" s="29"/>
      <c r="J219" s="29"/>
      <c r="O219" s="29"/>
    </row>
    <row r="220" spans="3:15" s="28" customFormat="1" ht="12.75">
      <c r="C220" s="29"/>
      <c r="I220" s="29"/>
      <c r="J220" s="29"/>
      <c r="O220" s="29"/>
    </row>
    <row r="221" spans="3:15" s="28" customFormat="1" ht="12.75">
      <c r="C221" s="29"/>
      <c r="I221" s="29"/>
      <c r="J221" s="29"/>
      <c r="O221" s="29"/>
    </row>
    <row r="222" spans="3:15" s="28" customFormat="1" ht="12.75">
      <c r="C222" s="29"/>
      <c r="I222" s="29"/>
      <c r="J222" s="29"/>
      <c r="O222" s="29"/>
    </row>
    <row r="223" spans="3:15" s="28" customFormat="1" ht="12.75">
      <c r="C223" s="29"/>
      <c r="I223" s="29"/>
      <c r="J223" s="29"/>
      <c r="O223" s="29"/>
    </row>
    <row r="224" spans="3:15" s="28" customFormat="1" ht="12.75">
      <c r="C224" s="29"/>
      <c r="I224" s="29"/>
      <c r="J224" s="29"/>
      <c r="O224" s="29"/>
    </row>
    <row r="225" spans="3:15" s="28" customFormat="1" ht="12.75">
      <c r="C225" s="29"/>
      <c r="I225" s="29"/>
      <c r="J225" s="29"/>
      <c r="O225" s="29"/>
    </row>
    <row r="226" spans="3:15" s="28" customFormat="1" ht="12.75">
      <c r="C226" s="29"/>
      <c r="I226" s="29"/>
      <c r="J226" s="29"/>
      <c r="O226" s="29"/>
    </row>
    <row r="227" spans="3:15" s="28" customFormat="1" ht="12.75">
      <c r="C227" s="29"/>
      <c r="I227" s="29"/>
      <c r="J227" s="29"/>
      <c r="O227" s="29"/>
    </row>
    <row r="228" spans="3:15" s="28" customFormat="1" ht="12.75">
      <c r="C228" s="29"/>
      <c r="I228" s="29"/>
      <c r="J228" s="29"/>
      <c r="O228" s="29"/>
    </row>
    <row r="229" spans="3:15" s="28" customFormat="1" ht="12.75">
      <c r="C229" s="29"/>
      <c r="I229" s="29"/>
      <c r="J229" s="29"/>
      <c r="O229" s="29"/>
    </row>
    <row r="230" spans="3:15" s="28" customFormat="1" ht="12.75">
      <c r="C230" s="29"/>
      <c r="I230" s="29"/>
      <c r="J230" s="29"/>
      <c r="O230" s="29"/>
    </row>
    <row r="231" spans="3:15" s="28" customFormat="1" ht="12.75">
      <c r="C231" s="29"/>
      <c r="I231" s="29"/>
      <c r="J231" s="29"/>
      <c r="O231" s="29"/>
    </row>
    <row r="232" spans="3:15" s="28" customFormat="1" ht="12.75">
      <c r="C232" s="29"/>
      <c r="I232" s="29"/>
      <c r="J232" s="29"/>
      <c r="O232" s="29"/>
    </row>
    <row r="233" spans="3:15" s="28" customFormat="1" ht="12.75">
      <c r="C233" s="29"/>
      <c r="I233" s="29"/>
      <c r="J233" s="29"/>
      <c r="O233" s="29"/>
    </row>
    <row r="234" spans="3:15" s="28" customFormat="1" ht="12.75">
      <c r="C234" s="29"/>
      <c r="I234" s="29"/>
      <c r="J234" s="29"/>
      <c r="O234" s="29"/>
    </row>
    <row r="235" spans="3:15" s="28" customFormat="1" ht="12.75">
      <c r="C235" s="29"/>
      <c r="I235" s="29"/>
      <c r="J235" s="29"/>
      <c r="O235" s="29"/>
    </row>
    <row r="236" spans="3:15" s="28" customFormat="1" ht="12.75">
      <c r="C236" s="29"/>
      <c r="I236" s="29"/>
      <c r="J236" s="29"/>
      <c r="O236" s="29"/>
    </row>
    <row r="237" spans="3:15" s="28" customFormat="1" ht="12.75">
      <c r="C237" s="29"/>
      <c r="I237" s="29"/>
      <c r="J237" s="29"/>
      <c r="O237" s="29"/>
    </row>
  </sheetData>
  <sheetProtection/>
  <mergeCells count="11">
    <mergeCell ref="V4:V5"/>
    <mergeCell ref="A3:V3"/>
    <mergeCell ref="A4:A5"/>
    <mergeCell ref="B4:B5"/>
    <mergeCell ref="C4:C5"/>
    <mergeCell ref="D4:H4"/>
    <mergeCell ref="I4:I5"/>
    <mergeCell ref="O4:O5"/>
    <mergeCell ref="P4:T4"/>
    <mergeCell ref="U4:U5"/>
    <mergeCell ref="J4:N4"/>
  </mergeCells>
  <printOptions/>
  <pageMargins left="0.2" right="0.2" top="0.75" bottom="0.75" header="0.31" footer="0.31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pane ySplit="4" topLeftCell="A17" activePane="bottomLeft" state="frozen"/>
      <selection pane="topLeft" activeCell="G105" sqref="G105:G106"/>
      <selection pane="bottomLeft" activeCell="L17" sqref="L17:M17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3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</cols>
  <sheetData>
    <row r="1" spans="1:11" ht="18" customHeight="1">
      <c r="A1" s="1"/>
      <c r="B1" s="1"/>
      <c r="C1" s="21"/>
      <c r="D1" s="21"/>
      <c r="E1" s="1"/>
      <c r="F1" s="1"/>
      <c r="G1" s="1"/>
      <c r="H1" s="1"/>
      <c r="I1" s="1"/>
      <c r="J1" s="1"/>
      <c r="K1" s="2" t="s">
        <v>82</v>
      </c>
    </row>
    <row r="2" spans="1:11" ht="80.25" customHeight="1">
      <c r="A2" s="165" t="s">
        <v>228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customHeight="1">
      <c r="A3" s="166" t="s">
        <v>77</v>
      </c>
      <c r="B3" s="166" t="s">
        <v>2</v>
      </c>
      <c r="C3" s="174" t="s">
        <v>139</v>
      </c>
      <c r="D3" s="174" t="s">
        <v>138</v>
      </c>
      <c r="E3" s="169" t="s">
        <v>83</v>
      </c>
      <c r="F3" s="170"/>
      <c r="G3" s="170"/>
      <c r="H3" s="170"/>
      <c r="I3" s="171"/>
      <c r="J3" s="166" t="s">
        <v>218</v>
      </c>
      <c r="K3" s="166" t="s">
        <v>136</v>
      </c>
    </row>
    <row r="4" spans="1:11" ht="134.25" customHeight="1">
      <c r="A4" s="168"/>
      <c r="B4" s="168"/>
      <c r="C4" s="175"/>
      <c r="D4" s="175"/>
      <c r="E4" s="3" t="s">
        <v>224</v>
      </c>
      <c r="F4" s="3" t="s">
        <v>225</v>
      </c>
      <c r="G4" s="3" t="s">
        <v>137</v>
      </c>
      <c r="H4" s="3" t="s">
        <v>226</v>
      </c>
      <c r="I4" s="3" t="s">
        <v>223</v>
      </c>
      <c r="J4" s="168"/>
      <c r="K4" s="176"/>
    </row>
    <row r="5" spans="1:11" ht="12.75">
      <c r="A5" s="4">
        <v>1</v>
      </c>
      <c r="B5" s="5">
        <v>2</v>
      </c>
      <c r="C5" s="22">
        <v>3</v>
      </c>
      <c r="D5" s="22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4"/>
      <c r="B6" s="15" t="s">
        <v>3</v>
      </c>
      <c r="C6" s="13">
        <f>SUM(C8:C93)</f>
        <v>57</v>
      </c>
      <c r="D6" s="13"/>
      <c r="E6" s="13"/>
      <c r="F6" s="13"/>
      <c r="G6" s="13"/>
      <c r="H6" s="13"/>
      <c r="I6" s="13"/>
      <c r="J6" s="24">
        <f>SUM(J8:J93)</f>
        <v>2768.2881288215985</v>
      </c>
      <c r="K6" s="26">
        <f>SUM(K8:K93)</f>
        <v>187.3</v>
      </c>
    </row>
    <row r="7" spans="1:11" ht="11.25" customHeight="1">
      <c r="A7" s="14"/>
      <c r="B7" s="6"/>
      <c r="C7" s="10"/>
      <c r="D7" s="10"/>
      <c r="E7" s="9"/>
      <c r="F7" s="9"/>
      <c r="G7" s="9"/>
      <c r="H7" s="9"/>
      <c r="I7" s="9"/>
      <c r="J7" s="9"/>
      <c r="K7" s="18"/>
    </row>
    <row r="8" spans="1:11" ht="14.25" customHeight="1">
      <c r="A8" s="14">
        <v>1</v>
      </c>
      <c r="B8" s="116" t="s">
        <v>154</v>
      </c>
      <c r="C8" s="11">
        <v>0</v>
      </c>
      <c r="D8" s="20">
        <f>C8/12</f>
        <v>0</v>
      </c>
      <c r="E8" s="12">
        <v>2861.32</v>
      </c>
      <c r="F8" s="12">
        <f>E8*1.038</f>
        <v>2970.0501600000002</v>
      </c>
      <c r="G8" s="20">
        <v>1</v>
      </c>
      <c r="H8" s="12">
        <f>E8*G8</f>
        <v>2861.32</v>
      </c>
      <c r="I8" s="9">
        <f>F8*G8</f>
        <v>2970.0501600000002</v>
      </c>
      <c r="J8" s="12">
        <f>(D8*H8+D8*I8*11)*1.5/100</f>
        <v>0</v>
      </c>
      <c r="K8" s="20">
        <f>ROUND(((D8*H8+D8*I8*11+J8)/1000),1)</f>
        <v>0</v>
      </c>
    </row>
    <row r="9" spans="1:11" ht="14.25" customHeight="1">
      <c r="A9" s="14">
        <v>2</v>
      </c>
      <c r="B9" s="116" t="s">
        <v>55</v>
      </c>
      <c r="C9" s="11">
        <v>0</v>
      </c>
      <c r="D9" s="20">
        <f aca="true" t="shared" si="0" ref="D9:D67">C9/12</f>
        <v>0</v>
      </c>
      <c r="E9" s="12">
        <v>2861.32</v>
      </c>
      <c r="F9" s="12">
        <f aca="true" t="shared" si="1" ref="F9:F67">E9*1.038</f>
        <v>2970.0501600000002</v>
      </c>
      <c r="G9" s="20">
        <v>1.4</v>
      </c>
      <c r="H9" s="12">
        <f aca="true" t="shared" si="2" ref="H9:H67">E9*G9</f>
        <v>4005.848</v>
      </c>
      <c r="I9" s="9">
        <f aca="true" t="shared" si="3" ref="I9:I67">F9*G9</f>
        <v>4158.070224</v>
      </c>
      <c r="J9" s="12">
        <f aca="true" t="shared" si="4" ref="J9:J67">(D9*H9+D9*I9*11)*1.5/100</f>
        <v>0</v>
      </c>
      <c r="K9" s="20">
        <f aca="true" t="shared" si="5" ref="K9:K67">ROUND(((D9*H9+D9*I9*11+J9)/1000),1)</f>
        <v>0</v>
      </c>
    </row>
    <row r="10" spans="1:11" ht="14.25" customHeight="1">
      <c r="A10" s="14">
        <v>3</v>
      </c>
      <c r="B10" s="116" t="s">
        <v>39</v>
      </c>
      <c r="C10" s="11">
        <v>0</v>
      </c>
      <c r="D10" s="20">
        <f t="shared" si="0"/>
        <v>0</v>
      </c>
      <c r="E10" s="12">
        <v>2861.32</v>
      </c>
      <c r="F10" s="12">
        <f t="shared" si="1"/>
        <v>2970.0501600000002</v>
      </c>
      <c r="G10" s="20">
        <v>1.15</v>
      </c>
      <c r="H10" s="12">
        <f t="shared" si="2"/>
        <v>3290.518</v>
      </c>
      <c r="I10" s="9">
        <f t="shared" si="3"/>
        <v>3415.557684</v>
      </c>
      <c r="J10" s="12">
        <f t="shared" si="4"/>
        <v>0</v>
      </c>
      <c r="K10" s="20">
        <f t="shared" si="5"/>
        <v>0</v>
      </c>
    </row>
    <row r="11" spans="1:11" ht="14.25" customHeight="1">
      <c r="A11" s="14">
        <v>4</v>
      </c>
      <c r="B11" s="116" t="s">
        <v>56</v>
      </c>
      <c r="C11" s="11">
        <v>0</v>
      </c>
      <c r="D11" s="20">
        <f t="shared" si="0"/>
        <v>0</v>
      </c>
      <c r="E11" s="12">
        <v>2861.32</v>
      </c>
      <c r="F11" s="12">
        <f t="shared" si="1"/>
        <v>2970.0501600000002</v>
      </c>
      <c r="G11" s="20">
        <v>1.21</v>
      </c>
      <c r="H11" s="12">
        <f t="shared" si="2"/>
        <v>3462.1972</v>
      </c>
      <c r="I11" s="9">
        <f t="shared" si="3"/>
        <v>3593.7606936</v>
      </c>
      <c r="J11" s="12">
        <f t="shared" si="4"/>
        <v>0</v>
      </c>
      <c r="K11" s="20">
        <f t="shared" si="5"/>
        <v>0</v>
      </c>
    </row>
    <row r="12" spans="1:11" ht="14.25" customHeight="1">
      <c r="A12" s="14">
        <v>5</v>
      </c>
      <c r="B12" s="116" t="s">
        <v>30</v>
      </c>
      <c r="C12" s="11">
        <v>0</v>
      </c>
      <c r="D12" s="20">
        <f t="shared" si="0"/>
        <v>0</v>
      </c>
      <c r="E12" s="12">
        <v>2861.32</v>
      </c>
      <c r="F12" s="12">
        <f t="shared" si="1"/>
        <v>2970.0501600000002</v>
      </c>
      <c r="G12" s="20">
        <v>1</v>
      </c>
      <c r="H12" s="12">
        <f t="shared" si="2"/>
        <v>2861.32</v>
      </c>
      <c r="I12" s="9">
        <f t="shared" si="3"/>
        <v>2970.0501600000002</v>
      </c>
      <c r="J12" s="12">
        <f t="shared" si="4"/>
        <v>0</v>
      </c>
      <c r="K12" s="20">
        <f t="shared" si="5"/>
        <v>0</v>
      </c>
    </row>
    <row r="13" spans="1:11" ht="14.25" customHeight="1">
      <c r="A13" s="14">
        <v>6</v>
      </c>
      <c r="B13" s="116" t="s">
        <v>31</v>
      </c>
      <c r="C13" s="11">
        <v>0</v>
      </c>
      <c r="D13" s="20">
        <f t="shared" si="0"/>
        <v>0</v>
      </c>
      <c r="E13" s="12">
        <v>2861.32</v>
      </c>
      <c r="F13" s="12">
        <f t="shared" si="1"/>
        <v>2970.0501600000002</v>
      </c>
      <c r="G13" s="20">
        <v>1</v>
      </c>
      <c r="H13" s="12">
        <f t="shared" si="2"/>
        <v>2861.32</v>
      </c>
      <c r="I13" s="9">
        <f t="shared" si="3"/>
        <v>2970.0501600000002</v>
      </c>
      <c r="J13" s="12">
        <f t="shared" si="4"/>
        <v>0</v>
      </c>
      <c r="K13" s="20">
        <f t="shared" si="5"/>
        <v>0</v>
      </c>
    </row>
    <row r="14" spans="1:11" ht="14.25" customHeight="1">
      <c r="A14" s="14">
        <v>7</v>
      </c>
      <c r="B14" s="116" t="s">
        <v>155</v>
      </c>
      <c r="C14" s="11">
        <v>1</v>
      </c>
      <c r="D14" s="20">
        <f t="shared" si="0"/>
        <v>0.08333333333333333</v>
      </c>
      <c r="E14" s="12">
        <v>2861.32</v>
      </c>
      <c r="F14" s="12">
        <f t="shared" si="1"/>
        <v>2970.0501600000002</v>
      </c>
      <c r="G14" s="20">
        <v>1</v>
      </c>
      <c r="H14" s="12">
        <f t="shared" si="2"/>
        <v>2861.32</v>
      </c>
      <c r="I14" s="9">
        <f t="shared" si="3"/>
        <v>2970.0501600000002</v>
      </c>
      <c r="J14" s="12">
        <f t="shared" si="4"/>
        <v>44.4148397</v>
      </c>
      <c r="K14" s="20">
        <f t="shared" si="5"/>
        <v>3</v>
      </c>
    </row>
    <row r="15" spans="1:11" ht="14.25" customHeight="1">
      <c r="A15" s="14">
        <v>8</v>
      </c>
      <c r="B15" s="116" t="s">
        <v>34</v>
      </c>
      <c r="C15" s="11">
        <v>0</v>
      </c>
      <c r="D15" s="20">
        <f t="shared" si="0"/>
        <v>0</v>
      </c>
      <c r="E15" s="12">
        <v>2861.32</v>
      </c>
      <c r="F15" s="12">
        <f t="shared" si="1"/>
        <v>2970.0501600000002</v>
      </c>
      <c r="G15" s="20">
        <v>1.2</v>
      </c>
      <c r="H15" s="12">
        <f t="shared" si="2"/>
        <v>3433.5840000000003</v>
      </c>
      <c r="I15" s="9">
        <f t="shared" si="3"/>
        <v>3564.0601920000004</v>
      </c>
      <c r="J15" s="12">
        <f t="shared" si="4"/>
        <v>0</v>
      </c>
      <c r="K15" s="20">
        <f t="shared" si="5"/>
        <v>0</v>
      </c>
    </row>
    <row r="16" spans="1:11" ht="14.25" customHeight="1">
      <c r="A16" s="14">
        <v>9</v>
      </c>
      <c r="B16" s="116" t="s">
        <v>156</v>
      </c>
      <c r="C16" s="11">
        <v>0</v>
      </c>
      <c r="D16" s="20">
        <f t="shared" si="0"/>
        <v>0</v>
      </c>
      <c r="E16" s="12">
        <v>2861.32</v>
      </c>
      <c r="F16" s="12">
        <f t="shared" si="1"/>
        <v>2970.0501600000002</v>
      </c>
      <c r="G16" s="20">
        <v>1</v>
      </c>
      <c r="H16" s="12">
        <f t="shared" si="2"/>
        <v>2861.32</v>
      </c>
      <c r="I16" s="9">
        <f t="shared" si="3"/>
        <v>2970.0501600000002</v>
      </c>
      <c r="J16" s="12">
        <f t="shared" si="4"/>
        <v>0</v>
      </c>
      <c r="K16" s="20">
        <f t="shared" si="5"/>
        <v>0</v>
      </c>
    </row>
    <row r="17" spans="1:11" ht="14.25" customHeight="1">
      <c r="A17" s="14">
        <v>10</v>
      </c>
      <c r="B17" s="116" t="s">
        <v>21</v>
      </c>
      <c r="C17" s="11">
        <v>2</v>
      </c>
      <c r="D17" s="20">
        <f t="shared" si="0"/>
        <v>0.16666666666666666</v>
      </c>
      <c r="E17" s="12">
        <v>2861.32</v>
      </c>
      <c r="F17" s="12">
        <f t="shared" si="1"/>
        <v>2970.0501600000002</v>
      </c>
      <c r="G17" s="20">
        <v>1.208</v>
      </c>
      <c r="H17" s="12">
        <f t="shared" si="2"/>
        <v>3456.47456</v>
      </c>
      <c r="I17" s="9">
        <f t="shared" si="3"/>
        <v>3587.82059328</v>
      </c>
      <c r="J17" s="12">
        <f t="shared" si="4"/>
        <v>107.30625271520003</v>
      </c>
      <c r="K17" s="20">
        <f t="shared" si="5"/>
        <v>7.3</v>
      </c>
    </row>
    <row r="18" spans="1:11" ht="14.25" customHeight="1">
      <c r="A18" s="14">
        <v>11</v>
      </c>
      <c r="B18" s="116" t="s">
        <v>22</v>
      </c>
      <c r="C18" s="11">
        <v>1</v>
      </c>
      <c r="D18" s="20">
        <f t="shared" si="0"/>
        <v>0.08333333333333333</v>
      </c>
      <c r="E18" s="12">
        <v>2861.32</v>
      </c>
      <c r="F18" s="12">
        <f t="shared" si="1"/>
        <v>2970.0501600000002</v>
      </c>
      <c r="G18" s="20">
        <v>1.3</v>
      </c>
      <c r="H18" s="12">
        <f t="shared" si="2"/>
        <v>3719.7160000000003</v>
      </c>
      <c r="I18" s="9">
        <f t="shared" si="3"/>
        <v>3861.0652080000004</v>
      </c>
      <c r="J18" s="12">
        <f t="shared" si="4"/>
        <v>57.73929161000001</v>
      </c>
      <c r="K18" s="20">
        <f t="shared" si="5"/>
        <v>3.9</v>
      </c>
    </row>
    <row r="19" spans="1:11" ht="14.25" customHeight="1">
      <c r="A19" s="14">
        <v>12</v>
      </c>
      <c r="B19" s="116" t="s">
        <v>85</v>
      </c>
      <c r="C19" s="11">
        <v>1</v>
      </c>
      <c r="D19" s="20">
        <f t="shared" si="0"/>
        <v>0.08333333333333333</v>
      </c>
      <c r="E19" s="12">
        <v>2861.32</v>
      </c>
      <c r="F19" s="12">
        <f t="shared" si="1"/>
        <v>2970.0501600000002</v>
      </c>
      <c r="G19" s="20">
        <v>1</v>
      </c>
      <c r="H19" s="12">
        <f t="shared" si="2"/>
        <v>2861.32</v>
      </c>
      <c r="I19" s="9">
        <f t="shared" si="3"/>
        <v>2970.0501600000002</v>
      </c>
      <c r="J19" s="12">
        <f t="shared" si="4"/>
        <v>44.4148397</v>
      </c>
      <c r="K19" s="20">
        <f t="shared" si="5"/>
        <v>3</v>
      </c>
    </row>
    <row r="20" spans="1:11" ht="14.25" customHeight="1">
      <c r="A20" s="14">
        <v>13</v>
      </c>
      <c r="B20" s="116" t="s">
        <v>40</v>
      </c>
      <c r="C20" s="11">
        <v>1</v>
      </c>
      <c r="D20" s="20">
        <f t="shared" si="0"/>
        <v>0.08333333333333333</v>
      </c>
      <c r="E20" s="12">
        <v>2861.32</v>
      </c>
      <c r="F20" s="12">
        <f t="shared" si="1"/>
        <v>2970.0501600000002</v>
      </c>
      <c r="G20" s="20">
        <v>1</v>
      </c>
      <c r="H20" s="12">
        <f t="shared" si="2"/>
        <v>2861.32</v>
      </c>
      <c r="I20" s="9">
        <f t="shared" si="3"/>
        <v>2970.0501600000002</v>
      </c>
      <c r="J20" s="12">
        <f t="shared" si="4"/>
        <v>44.4148397</v>
      </c>
      <c r="K20" s="20">
        <f t="shared" si="5"/>
        <v>3</v>
      </c>
    </row>
    <row r="21" spans="1:11" ht="14.25" customHeight="1">
      <c r="A21" s="14">
        <v>14</v>
      </c>
      <c r="B21" s="116" t="s">
        <v>41</v>
      </c>
      <c r="C21" s="11">
        <v>0</v>
      </c>
      <c r="D21" s="20">
        <f t="shared" si="0"/>
        <v>0</v>
      </c>
      <c r="E21" s="12">
        <v>2861.32</v>
      </c>
      <c r="F21" s="12">
        <f t="shared" si="1"/>
        <v>2970.0501600000002</v>
      </c>
      <c r="G21" s="20">
        <v>1</v>
      </c>
      <c r="H21" s="12">
        <f t="shared" si="2"/>
        <v>2861.32</v>
      </c>
      <c r="I21" s="9">
        <f t="shared" si="3"/>
        <v>2970.0501600000002</v>
      </c>
      <c r="J21" s="12">
        <f t="shared" si="4"/>
        <v>0</v>
      </c>
      <c r="K21" s="20">
        <f t="shared" si="5"/>
        <v>0</v>
      </c>
    </row>
    <row r="22" spans="1:11" ht="14.25" customHeight="1">
      <c r="A22" s="14">
        <v>15</v>
      </c>
      <c r="B22" s="116" t="s">
        <v>67</v>
      </c>
      <c r="C22" s="11">
        <v>0</v>
      </c>
      <c r="D22" s="20">
        <f t="shared" si="0"/>
        <v>0</v>
      </c>
      <c r="E22" s="12">
        <v>2861.32</v>
      </c>
      <c r="F22" s="12">
        <f t="shared" si="1"/>
        <v>2970.0501600000002</v>
      </c>
      <c r="G22" s="20">
        <v>1.47</v>
      </c>
      <c r="H22" s="12">
        <f t="shared" si="2"/>
        <v>4206.1404</v>
      </c>
      <c r="I22" s="9">
        <f t="shared" si="3"/>
        <v>4365.9737352</v>
      </c>
      <c r="J22" s="12">
        <f t="shared" si="4"/>
        <v>0</v>
      </c>
      <c r="K22" s="20">
        <f t="shared" si="5"/>
        <v>0</v>
      </c>
    </row>
    <row r="23" spans="1:11" ht="14.25" customHeight="1">
      <c r="A23" s="14">
        <v>16</v>
      </c>
      <c r="B23" s="116" t="s">
        <v>157</v>
      </c>
      <c r="C23" s="11">
        <v>0</v>
      </c>
      <c r="D23" s="20">
        <f t="shared" si="0"/>
        <v>0</v>
      </c>
      <c r="E23" s="12">
        <v>2861.32</v>
      </c>
      <c r="F23" s="12">
        <f t="shared" si="1"/>
        <v>2970.0501600000002</v>
      </c>
      <c r="G23" s="20">
        <v>1</v>
      </c>
      <c r="H23" s="12">
        <f t="shared" si="2"/>
        <v>2861.32</v>
      </c>
      <c r="I23" s="9">
        <f t="shared" si="3"/>
        <v>2970.0501600000002</v>
      </c>
      <c r="J23" s="12">
        <f t="shared" si="4"/>
        <v>0</v>
      </c>
      <c r="K23" s="20">
        <f t="shared" si="5"/>
        <v>0</v>
      </c>
    </row>
    <row r="24" spans="1:11" ht="14.25" customHeight="1">
      <c r="A24" s="14">
        <v>17</v>
      </c>
      <c r="B24" s="116" t="s">
        <v>158</v>
      </c>
      <c r="C24" s="11">
        <v>1</v>
      </c>
      <c r="D24" s="20">
        <f t="shared" si="0"/>
        <v>0.08333333333333333</v>
      </c>
      <c r="E24" s="12">
        <v>2861.32</v>
      </c>
      <c r="F24" s="12">
        <f t="shared" si="1"/>
        <v>2970.0501600000002</v>
      </c>
      <c r="G24" s="20">
        <v>1</v>
      </c>
      <c r="H24" s="12">
        <f t="shared" si="2"/>
        <v>2861.32</v>
      </c>
      <c r="I24" s="9">
        <f t="shared" si="3"/>
        <v>2970.0501600000002</v>
      </c>
      <c r="J24" s="12">
        <f t="shared" si="4"/>
        <v>44.4148397</v>
      </c>
      <c r="K24" s="20">
        <f t="shared" si="5"/>
        <v>3</v>
      </c>
    </row>
    <row r="25" spans="1:11" ht="14.25" customHeight="1">
      <c r="A25" s="14">
        <v>18</v>
      </c>
      <c r="B25" s="116" t="s">
        <v>57</v>
      </c>
      <c r="C25" s="11">
        <v>0</v>
      </c>
      <c r="D25" s="20">
        <f t="shared" si="0"/>
        <v>0</v>
      </c>
      <c r="E25" s="12">
        <v>2861.32</v>
      </c>
      <c r="F25" s="12">
        <f t="shared" si="1"/>
        <v>2970.0501600000002</v>
      </c>
      <c r="G25" s="20">
        <v>1.4</v>
      </c>
      <c r="H25" s="12">
        <f t="shared" si="2"/>
        <v>4005.848</v>
      </c>
      <c r="I25" s="9">
        <f t="shared" si="3"/>
        <v>4158.070224</v>
      </c>
      <c r="J25" s="12">
        <f t="shared" si="4"/>
        <v>0</v>
      </c>
      <c r="K25" s="20">
        <f t="shared" si="5"/>
        <v>0</v>
      </c>
    </row>
    <row r="26" spans="1:11" ht="14.25" customHeight="1">
      <c r="A26" s="14">
        <v>19</v>
      </c>
      <c r="B26" s="116" t="s">
        <v>42</v>
      </c>
      <c r="C26" s="11">
        <v>1</v>
      </c>
      <c r="D26" s="20">
        <f t="shared" si="0"/>
        <v>0.08333333333333333</v>
      </c>
      <c r="E26" s="12">
        <v>2861.32</v>
      </c>
      <c r="F26" s="12">
        <f t="shared" si="1"/>
        <v>2970.0501600000002</v>
      </c>
      <c r="G26" s="20">
        <v>1.15</v>
      </c>
      <c r="H26" s="12">
        <f t="shared" si="2"/>
        <v>3290.518</v>
      </c>
      <c r="I26" s="9">
        <f t="shared" si="3"/>
        <v>3415.557684</v>
      </c>
      <c r="J26" s="12">
        <f t="shared" si="4"/>
        <v>51.077065655</v>
      </c>
      <c r="K26" s="20">
        <f t="shared" si="5"/>
        <v>3.5</v>
      </c>
    </row>
    <row r="27" spans="1:11" ht="14.25" customHeight="1">
      <c r="A27" s="14">
        <v>20</v>
      </c>
      <c r="B27" s="116" t="s">
        <v>58</v>
      </c>
      <c r="C27" s="11">
        <v>0</v>
      </c>
      <c r="D27" s="20">
        <f t="shared" si="0"/>
        <v>0</v>
      </c>
      <c r="E27" s="12">
        <v>2861.32</v>
      </c>
      <c r="F27" s="12">
        <f t="shared" si="1"/>
        <v>2970.0501600000002</v>
      </c>
      <c r="G27" s="20">
        <v>1.3</v>
      </c>
      <c r="H27" s="12">
        <f t="shared" si="2"/>
        <v>3719.7160000000003</v>
      </c>
      <c r="I27" s="9">
        <f t="shared" si="3"/>
        <v>3861.0652080000004</v>
      </c>
      <c r="J27" s="12">
        <f t="shared" si="4"/>
        <v>0</v>
      </c>
      <c r="K27" s="20">
        <f t="shared" si="5"/>
        <v>0</v>
      </c>
    </row>
    <row r="28" spans="1:11" ht="14.25" customHeight="1">
      <c r="A28" s="14">
        <v>21</v>
      </c>
      <c r="B28" s="116" t="s">
        <v>32</v>
      </c>
      <c r="C28" s="11">
        <v>0</v>
      </c>
      <c r="D28" s="20">
        <f t="shared" si="0"/>
        <v>0</v>
      </c>
      <c r="E28" s="12">
        <v>2861.32</v>
      </c>
      <c r="F28" s="12">
        <f t="shared" si="1"/>
        <v>2970.0501600000002</v>
      </c>
      <c r="G28" s="20">
        <v>1</v>
      </c>
      <c r="H28" s="12">
        <f t="shared" si="2"/>
        <v>2861.32</v>
      </c>
      <c r="I28" s="9">
        <f t="shared" si="3"/>
        <v>2970.0501600000002</v>
      </c>
      <c r="J28" s="12">
        <f t="shared" si="4"/>
        <v>0</v>
      </c>
      <c r="K28" s="20">
        <f t="shared" si="5"/>
        <v>0</v>
      </c>
    </row>
    <row r="29" spans="1:11" ht="14.25" customHeight="1">
      <c r="A29" s="14">
        <v>22</v>
      </c>
      <c r="B29" s="116" t="s">
        <v>159</v>
      </c>
      <c r="C29" s="11">
        <v>0</v>
      </c>
      <c r="D29" s="20">
        <f t="shared" si="0"/>
        <v>0</v>
      </c>
      <c r="E29" s="12">
        <v>2861.32</v>
      </c>
      <c r="F29" s="12">
        <f t="shared" si="1"/>
        <v>2970.0501600000002</v>
      </c>
      <c r="G29" s="20">
        <v>1</v>
      </c>
      <c r="H29" s="12">
        <f t="shared" si="2"/>
        <v>2861.32</v>
      </c>
      <c r="I29" s="9">
        <f t="shared" si="3"/>
        <v>2970.0501600000002</v>
      </c>
      <c r="J29" s="12">
        <f t="shared" si="4"/>
        <v>0</v>
      </c>
      <c r="K29" s="20">
        <f t="shared" si="5"/>
        <v>0</v>
      </c>
    </row>
    <row r="30" spans="1:11" ht="14.25" customHeight="1">
      <c r="A30" s="14">
        <v>23</v>
      </c>
      <c r="B30" s="116" t="s">
        <v>59</v>
      </c>
      <c r="C30" s="11">
        <v>2</v>
      </c>
      <c r="D30" s="20">
        <f t="shared" si="0"/>
        <v>0.16666666666666666</v>
      </c>
      <c r="E30" s="12">
        <v>2861.32</v>
      </c>
      <c r="F30" s="12">
        <f t="shared" si="1"/>
        <v>2970.0501600000002</v>
      </c>
      <c r="G30" s="20">
        <v>1.175</v>
      </c>
      <c r="H30" s="12">
        <f t="shared" si="2"/>
        <v>3362.0510000000004</v>
      </c>
      <c r="I30" s="9">
        <f t="shared" si="3"/>
        <v>3489.8089380000006</v>
      </c>
      <c r="J30" s="12">
        <f t="shared" si="4"/>
        <v>104.374873295</v>
      </c>
      <c r="K30" s="20">
        <f t="shared" si="5"/>
        <v>7.1</v>
      </c>
    </row>
    <row r="31" spans="1:11" ht="14.25" customHeight="1">
      <c r="A31" s="14">
        <v>24</v>
      </c>
      <c r="B31" s="116" t="s">
        <v>66</v>
      </c>
      <c r="C31" s="11">
        <v>0</v>
      </c>
      <c r="D31" s="20">
        <f t="shared" si="0"/>
        <v>0</v>
      </c>
      <c r="E31" s="12">
        <v>2861.32</v>
      </c>
      <c r="F31" s="12">
        <f t="shared" si="1"/>
        <v>2970.0501600000002</v>
      </c>
      <c r="G31" s="20">
        <v>1.24</v>
      </c>
      <c r="H31" s="12">
        <f t="shared" si="2"/>
        <v>3548.0368000000003</v>
      </c>
      <c r="I31" s="9">
        <f t="shared" si="3"/>
        <v>3682.8621984</v>
      </c>
      <c r="J31" s="12">
        <f t="shared" si="4"/>
        <v>0</v>
      </c>
      <c r="K31" s="20">
        <f t="shared" si="5"/>
        <v>0</v>
      </c>
    </row>
    <row r="32" spans="1:11" ht="14.25" customHeight="1">
      <c r="A32" s="14">
        <v>25</v>
      </c>
      <c r="B32" s="116" t="s">
        <v>71</v>
      </c>
      <c r="C32" s="11">
        <v>0</v>
      </c>
      <c r="D32" s="20">
        <f t="shared" si="0"/>
        <v>0</v>
      </c>
      <c r="E32" s="12">
        <v>2861.32</v>
      </c>
      <c r="F32" s="12">
        <f t="shared" si="1"/>
        <v>2970.0501600000002</v>
      </c>
      <c r="G32" s="20">
        <v>1.6</v>
      </c>
      <c r="H32" s="12">
        <f t="shared" si="2"/>
        <v>4578.112</v>
      </c>
      <c r="I32" s="9">
        <f t="shared" si="3"/>
        <v>4752.080256</v>
      </c>
      <c r="J32" s="12">
        <f t="shared" si="4"/>
        <v>0</v>
      </c>
      <c r="K32" s="20">
        <f t="shared" si="5"/>
        <v>0</v>
      </c>
    </row>
    <row r="33" spans="1:11" ht="14.25" customHeight="1">
      <c r="A33" s="14">
        <v>26</v>
      </c>
      <c r="B33" s="116" t="s">
        <v>35</v>
      </c>
      <c r="C33" s="11">
        <v>0</v>
      </c>
      <c r="D33" s="20">
        <f t="shared" si="0"/>
        <v>0</v>
      </c>
      <c r="E33" s="12">
        <v>2861.32</v>
      </c>
      <c r="F33" s="12">
        <f t="shared" si="1"/>
        <v>2970.0501600000002</v>
      </c>
      <c r="G33" s="20">
        <v>1</v>
      </c>
      <c r="H33" s="12">
        <f t="shared" si="2"/>
        <v>2861.32</v>
      </c>
      <c r="I33" s="9">
        <f t="shared" si="3"/>
        <v>2970.0501600000002</v>
      </c>
      <c r="J33" s="12">
        <f t="shared" si="4"/>
        <v>0</v>
      </c>
      <c r="K33" s="20">
        <f t="shared" si="5"/>
        <v>0</v>
      </c>
    </row>
    <row r="34" spans="1:11" ht="14.25" customHeight="1">
      <c r="A34" s="14">
        <v>27</v>
      </c>
      <c r="B34" s="116" t="s">
        <v>60</v>
      </c>
      <c r="C34" s="11">
        <v>0</v>
      </c>
      <c r="D34" s="20">
        <f t="shared" si="0"/>
        <v>0</v>
      </c>
      <c r="E34" s="12">
        <v>2861.32</v>
      </c>
      <c r="F34" s="12">
        <f t="shared" si="1"/>
        <v>2970.0501600000002</v>
      </c>
      <c r="G34" s="20">
        <v>1.25</v>
      </c>
      <c r="H34" s="12">
        <f t="shared" si="2"/>
        <v>3576.65</v>
      </c>
      <c r="I34" s="9">
        <f t="shared" si="3"/>
        <v>3712.5627000000004</v>
      </c>
      <c r="J34" s="12">
        <f t="shared" si="4"/>
        <v>0</v>
      </c>
      <c r="K34" s="20">
        <f t="shared" si="5"/>
        <v>0</v>
      </c>
    </row>
    <row r="35" spans="1:11" ht="14.25" customHeight="1">
      <c r="A35" s="14">
        <v>28</v>
      </c>
      <c r="B35" s="116" t="s">
        <v>47</v>
      </c>
      <c r="C35" s="11">
        <v>1</v>
      </c>
      <c r="D35" s="20">
        <f t="shared" si="0"/>
        <v>0.08333333333333333</v>
      </c>
      <c r="E35" s="12">
        <v>2861.32</v>
      </c>
      <c r="F35" s="12">
        <f t="shared" si="1"/>
        <v>2970.0501600000002</v>
      </c>
      <c r="G35" s="20">
        <v>1.15</v>
      </c>
      <c r="H35" s="12">
        <f t="shared" si="2"/>
        <v>3290.518</v>
      </c>
      <c r="I35" s="9">
        <f t="shared" si="3"/>
        <v>3415.557684</v>
      </c>
      <c r="J35" s="12">
        <f t="shared" si="4"/>
        <v>51.077065655</v>
      </c>
      <c r="K35" s="20">
        <f t="shared" si="5"/>
        <v>3.5</v>
      </c>
    </row>
    <row r="36" spans="1:11" ht="14.25" customHeight="1">
      <c r="A36" s="14">
        <v>29</v>
      </c>
      <c r="B36" s="116" t="s">
        <v>68</v>
      </c>
      <c r="C36" s="11">
        <v>0</v>
      </c>
      <c r="D36" s="20">
        <f t="shared" si="0"/>
        <v>0</v>
      </c>
      <c r="E36" s="12">
        <v>2861.32</v>
      </c>
      <c r="F36" s="12">
        <f t="shared" si="1"/>
        <v>2970.0501600000002</v>
      </c>
      <c r="G36" s="20">
        <v>1.2</v>
      </c>
      <c r="H36" s="12">
        <f t="shared" si="2"/>
        <v>3433.5840000000003</v>
      </c>
      <c r="I36" s="9">
        <f t="shared" si="3"/>
        <v>3564.0601920000004</v>
      </c>
      <c r="J36" s="12">
        <f t="shared" si="4"/>
        <v>0</v>
      </c>
      <c r="K36" s="20">
        <f t="shared" si="5"/>
        <v>0</v>
      </c>
    </row>
    <row r="37" spans="1:11" ht="14.25" customHeight="1">
      <c r="A37" s="14">
        <v>30</v>
      </c>
      <c r="B37" s="116" t="s">
        <v>33</v>
      </c>
      <c r="C37" s="11">
        <v>0</v>
      </c>
      <c r="D37" s="20">
        <f t="shared" si="0"/>
        <v>0</v>
      </c>
      <c r="E37" s="12">
        <v>2861.32</v>
      </c>
      <c r="F37" s="12">
        <f t="shared" si="1"/>
        <v>2970.0501600000002</v>
      </c>
      <c r="G37" s="20">
        <v>1</v>
      </c>
      <c r="H37" s="12">
        <f t="shared" si="2"/>
        <v>2861.32</v>
      </c>
      <c r="I37" s="9">
        <f t="shared" si="3"/>
        <v>2970.0501600000002</v>
      </c>
      <c r="J37" s="12">
        <f t="shared" si="4"/>
        <v>0</v>
      </c>
      <c r="K37" s="20">
        <f t="shared" si="5"/>
        <v>0</v>
      </c>
    </row>
    <row r="38" spans="1:11" ht="14.25" customHeight="1">
      <c r="A38" s="14">
        <v>31</v>
      </c>
      <c r="B38" s="116" t="s">
        <v>69</v>
      </c>
      <c r="C38" s="11">
        <v>2</v>
      </c>
      <c r="D38" s="20">
        <f t="shared" si="0"/>
        <v>0.16666666666666666</v>
      </c>
      <c r="E38" s="12">
        <v>2861.32</v>
      </c>
      <c r="F38" s="12">
        <f t="shared" si="1"/>
        <v>2970.0501600000002</v>
      </c>
      <c r="G38" s="20">
        <v>1.27</v>
      </c>
      <c r="H38" s="12">
        <f t="shared" si="2"/>
        <v>3633.8764</v>
      </c>
      <c r="I38" s="9">
        <f t="shared" si="3"/>
        <v>3771.9637032000005</v>
      </c>
      <c r="J38" s="12">
        <f t="shared" si="4"/>
        <v>112.81369283800001</v>
      </c>
      <c r="K38" s="20">
        <f t="shared" si="5"/>
        <v>7.6</v>
      </c>
    </row>
    <row r="39" spans="1:11" ht="14.25" customHeight="1">
      <c r="A39" s="14">
        <v>32</v>
      </c>
      <c r="B39" s="116" t="s">
        <v>70</v>
      </c>
      <c r="C39" s="11">
        <v>0</v>
      </c>
      <c r="D39" s="20">
        <f t="shared" si="0"/>
        <v>0</v>
      </c>
      <c r="E39" s="12">
        <v>2861.32</v>
      </c>
      <c r="F39" s="12">
        <f t="shared" si="1"/>
        <v>2970.0501600000002</v>
      </c>
      <c r="G39" s="20">
        <v>1.3</v>
      </c>
      <c r="H39" s="12">
        <f t="shared" si="2"/>
        <v>3719.7160000000003</v>
      </c>
      <c r="I39" s="9">
        <f t="shared" si="3"/>
        <v>3861.0652080000004</v>
      </c>
      <c r="J39" s="12">
        <f t="shared" si="4"/>
        <v>0</v>
      </c>
      <c r="K39" s="20">
        <f t="shared" si="5"/>
        <v>0</v>
      </c>
    </row>
    <row r="40" spans="1:11" ht="14.25" customHeight="1">
      <c r="A40" s="14">
        <v>33</v>
      </c>
      <c r="B40" s="116" t="s">
        <v>23</v>
      </c>
      <c r="C40" s="11">
        <v>0</v>
      </c>
      <c r="D40" s="20">
        <f t="shared" si="0"/>
        <v>0</v>
      </c>
      <c r="E40" s="12">
        <v>2861.32</v>
      </c>
      <c r="F40" s="12">
        <f t="shared" si="1"/>
        <v>2970.0501600000002</v>
      </c>
      <c r="G40" s="20">
        <v>1.3</v>
      </c>
      <c r="H40" s="12">
        <f t="shared" si="2"/>
        <v>3719.7160000000003</v>
      </c>
      <c r="I40" s="9">
        <f t="shared" si="3"/>
        <v>3861.0652080000004</v>
      </c>
      <c r="J40" s="12">
        <f t="shared" si="4"/>
        <v>0</v>
      </c>
      <c r="K40" s="20">
        <f t="shared" si="5"/>
        <v>0</v>
      </c>
    </row>
    <row r="41" spans="1:11" ht="14.25" customHeight="1">
      <c r="A41" s="14">
        <v>34</v>
      </c>
      <c r="B41" s="116" t="s">
        <v>36</v>
      </c>
      <c r="C41" s="11">
        <v>1</v>
      </c>
      <c r="D41" s="20">
        <f t="shared" si="0"/>
        <v>0.08333333333333333</v>
      </c>
      <c r="E41" s="12">
        <v>2861.32</v>
      </c>
      <c r="F41" s="12">
        <f t="shared" si="1"/>
        <v>2970.0501600000002</v>
      </c>
      <c r="G41" s="20">
        <v>1</v>
      </c>
      <c r="H41" s="12">
        <f t="shared" si="2"/>
        <v>2861.32</v>
      </c>
      <c r="I41" s="9">
        <f t="shared" si="3"/>
        <v>2970.0501600000002</v>
      </c>
      <c r="J41" s="12">
        <f t="shared" si="4"/>
        <v>44.4148397</v>
      </c>
      <c r="K41" s="20">
        <f t="shared" si="5"/>
        <v>3</v>
      </c>
    </row>
    <row r="42" spans="1:11" ht="14.25" customHeight="1">
      <c r="A42" s="14">
        <v>35</v>
      </c>
      <c r="B42" s="116" t="s">
        <v>4</v>
      </c>
      <c r="C42" s="11">
        <v>0</v>
      </c>
      <c r="D42" s="20">
        <f t="shared" si="0"/>
        <v>0</v>
      </c>
      <c r="E42" s="12">
        <v>2861.32</v>
      </c>
      <c r="F42" s="12">
        <f t="shared" si="1"/>
        <v>2970.0501600000002</v>
      </c>
      <c r="G42" s="20">
        <v>1</v>
      </c>
      <c r="H42" s="12">
        <f t="shared" si="2"/>
        <v>2861.32</v>
      </c>
      <c r="I42" s="9">
        <f t="shared" si="3"/>
        <v>2970.0501600000002</v>
      </c>
      <c r="J42" s="12">
        <f t="shared" si="4"/>
        <v>0</v>
      </c>
      <c r="K42" s="20">
        <f t="shared" si="5"/>
        <v>0</v>
      </c>
    </row>
    <row r="43" spans="1:11" ht="14.25" customHeight="1">
      <c r="A43" s="14">
        <v>36</v>
      </c>
      <c r="B43" s="116" t="s">
        <v>5</v>
      </c>
      <c r="C43" s="11">
        <v>1</v>
      </c>
      <c r="D43" s="20">
        <f t="shared" si="0"/>
        <v>0.08333333333333333</v>
      </c>
      <c r="E43" s="12">
        <v>2861.32</v>
      </c>
      <c r="F43" s="12">
        <f t="shared" si="1"/>
        <v>2970.0501600000002</v>
      </c>
      <c r="G43" s="20">
        <v>1</v>
      </c>
      <c r="H43" s="12">
        <f t="shared" si="2"/>
        <v>2861.32</v>
      </c>
      <c r="I43" s="9">
        <f t="shared" si="3"/>
        <v>2970.0501600000002</v>
      </c>
      <c r="J43" s="12">
        <f t="shared" si="4"/>
        <v>44.4148397</v>
      </c>
      <c r="K43" s="20">
        <f t="shared" si="5"/>
        <v>3</v>
      </c>
    </row>
    <row r="44" spans="1:11" ht="14.25" customHeight="1">
      <c r="A44" s="14">
        <v>37</v>
      </c>
      <c r="B44" s="116" t="s">
        <v>6</v>
      </c>
      <c r="C44" s="11">
        <v>0</v>
      </c>
      <c r="D44" s="20">
        <f t="shared" si="0"/>
        <v>0</v>
      </c>
      <c r="E44" s="12">
        <v>2861.32</v>
      </c>
      <c r="F44" s="12">
        <f t="shared" si="1"/>
        <v>2970.0501600000002</v>
      </c>
      <c r="G44" s="20">
        <v>1</v>
      </c>
      <c r="H44" s="12">
        <f t="shared" si="2"/>
        <v>2861.32</v>
      </c>
      <c r="I44" s="9">
        <f t="shared" si="3"/>
        <v>2970.0501600000002</v>
      </c>
      <c r="J44" s="12">
        <f t="shared" si="4"/>
        <v>0</v>
      </c>
      <c r="K44" s="20">
        <f t="shared" si="5"/>
        <v>0</v>
      </c>
    </row>
    <row r="45" spans="1:11" ht="14.25" customHeight="1">
      <c r="A45" s="14">
        <v>38</v>
      </c>
      <c r="B45" s="116" t="s">
        <v>37</v>
      </c>
      <c r="C45" s="11">
        <v>4</v>
      </c>
      <c r="D45" s="20">
        <f t="shared" si="0"/>
        <v>0.3333333333333333</v>
      </c>
      <c r="E45" s="12">
        <v>2861.32</v>
      </c>
      <c r="F45" s="12">
        <f t="shared" si="1"/>
        <v>2970.0501600000002</v>
      </c>
      <c r="G45" s="20">
        <v>1</v>
      </c>
      <c r="H45" s="12">
        <f t="shared" si="2"/>
        <v>2861.32</v>
      </c>
      <c r="I45" s="9">
        <f t="shared" si="3"/>
        <v>2970.0501600000002</v>
      </c>
      <c r="J45" s="12">
        <f t="shared" si="4"/>
        <v>177.6593588</v>
      </c>
      <c r="K45" s="20">
        <f t="shared" si="5"/>
        <v>12</v>
      </c>
    </row>
    <row r="46" spans="1:11" ht="14.25" customHeight="1">
      <c r="A46" s="14">
        <v>39</v>
      </c>
      <c r="B46" s="116" t="s">
        <v>24</v>
      </c>
      <c r="C46" s="11">
        <v>1</v>
      </c>
      <c r="D46" s="20">
        <f t="shared" si="0"/>
        <v>0.08333333333333333</v>
      </c>
      <c r="E46" s="12">
        <v>2861.32</v>
      </c>
      <c r="F46" s="12">
        <f t="shared" si="1"/>
        <v>2970.0501600000002</v>
      </c>
      <c r="G46" s="20">
        <v>1.2</v>
      </c>
      <c r="H46" s="12">
        <f t="shared" si="2"/>
        <v>3433.5840000000003</v>
      </c>
      <c r="I46" s="9">
        <f t="shared" si="3"/>
        <v>3564.0601920000004</v>
      </c>
      <c r="J46" s="12">
        <f t="shared" si="4"/>
        <v>53.29780764000001</v>
      </c>
      <c r="K46" s="20">
        <f t="shared" si="5"/>
        <v>3.6</v>
      </c>
    </row>
    <row r="47" spans="1:11" ht="14.25" customHeight="1">
      <c r="A47" s="14">
        <v>40</v>
      </c>
      <c r="B47" s="116" t="s">
        <v>7</v>
      </c>
      <c r="C47" s="11">
        <v>1</v>
      </c>
      <c r="D47" s="20">
        <f t="shared" si="0"/>
        <v>0.08333333333333333</v>
      </c>
      <c r="E47" s="12">
        <v>2861.32</v>
      </c>
      <c r="F47" s="12">
        <f t="shared" si="1"/>
        <v>2970.0501600000002</v>
      </c>
      <c r="G47" s="20">
        <v>1</v>
      </c>
      <c r="H47" s="12">
        <f t="shared" si="2"/>
        <v>2861.32</v>
      </c>
      <c r="I47" s="9">
        <f t="shared" si="3"/>
        <v>2970.0501600000002</v>
      </c>
      <c r="J47" s="12">
        <f t="shared" si="4"/>
        <v>44.4148397</v>
      </c>
      <c r="K47" s="20">
        <f t="shared" si="5"/>
        <v>3</v>
      </c>
    </row>
    <row r="48" spans="1:11" ht="14.25" customHeight="1">
      <c r="A48" s="14">
        <v>41</v>
      </c>
      <c r="B48" s="116" t="s">
        <v>8</v>
      </c>
      <c r="C48" s="11">
        <v>1</v>
      </c>
      <c r="D48" s="20">
        <f t="shared" si="0"/>
        <v>0.08333333333333333</v>
      </c>
      <c r="E48" s="12">
        <v>2861.32</v>
      </c>
      <c r="F48" s="12">
        <f t="shared" si="1"/>
        <v>2970.0501600000002</v>
      </c>
      <c r="G48" s="20">
        <v>1</v>
      </c>
      <c r="H48" s="12">
        <f t="shared" si="2"/>
        <v>2861.32</v>
      </c>
      <c r="I48" s="9">
        <f t="shared" si="3"/>
        <v>2970.0501600000002</v>
      </c>
      <c r="J48" s="12">
        <f t="shared" si="4"/>
        <v>44.4148397</v>
      </c>
      <c r="K48" s="20">
        <f t="shared" si="5"/>
        <v>3</v>
      </c>
    </row>
    <row r="49" spans="1:11" ht="14.25" customHeight="1">
      <c r="A49" s="14">
        <v>42</v>
      </c>
      <c r="B49" s="116" t="s">
        <v>61</v>
      </c>
      <c r="C49" s="11">
        <v>0</v>
      </c>
      <c r="D49" s="20">
        <f t="shared" si="0"/>
        <v>0</v>
      </c>
      <c r="E49" s="12">
        <v>2861.32</v>
      </c>
      <c r="F49" s="12">
        <f t="shared" si="1"/>
        <v>2970.0501600000002</v>
      </c>
      <c r="G49" s="20">
        <v>1.23</v>
      </c>
      <c r="H49" s="12">
        <f t="shared" si="2"/>
        <v>3519.4236</v>
      </c>
      <c r="I49" s="9">
        <f t="shared" si="3"/>
        <v>3653.1616968000003</v>
      </c>
      <c r="J49" s="12">
        <f t="shared" si="4"/>
        <v>0</v>
      </c>
      <c r="K49" s="20">
        <f t="shared" si="5"/>
        <v>0</v>
      </c>
    </row>
    <row r="50" spans="1:11" ht="14.25" customHeight="1">
      <c r="A50" s="14">
        <v>43</v>
      </c>
      <c r="B50" s="116" t="s">
        <v>25</v>
      </c>
      <c r="C50" s="11">
        <v>0</v>
      </c>
      <c r="D50" s="20">
        <f t="shared" si="0"/>
        <v>0</v>
      </c>
      <c r="E50" s="12">
        <v>2861.32</v>
      </c>
      <c r="F50" s="12">
        <f t="shared" si="1"/>
        <v>2970.0501600000002</v>
      </c>
      <c r="G50" s="20">
        <v>1</v>
      </c>
      <c r="H50" s="12">
        <f t="shared" si="2"/>
        <v>2861.32</v>
      </c>
      <c r="I50" s="9">
        <f t="shared" si="3"/>
        <v>2970.0501600000002</v>
      </c>
      <c r="J50" s="12">
        <f t="shared" si="4"/>
        <v>0</v>
      </c>
      <c r="K50" s="20">
        <f t="shared" si="5"/>
        <v>0</v>
      </c>
    </row>
    <row r="51" spans="1:11" ht="14.25" customHeight="1">
      <c r="A51" s="14">
        <v>44</v>
      </c>
      <c r="B51" s="116" t="s">
        <v>9</v>
      </c>
      <c r="C51" s="11">
        <v>0</v>
      </c>
      <c r="D51" s="20">
        <f t="shared" si="0"/>
        <v>0</v>
      </c>
      <c r="E51" s="12">
        <v>2861.32</v>
      </c>
      <c r="F51" s="12">
        <f t="shared" si="1"/>
        <v>2970.0501600000002</v>
      </c>
      <c r="G51" s="20">
        <v>1</v>
      </c>
      <c r="H51" s="12">
        <f t="shared" si="2"/>
        <v>2861.32</v>
      </c>
      <c r="I51" s="9">
        <f t="shared" si="3"/>
        <v>2970.0501600000002</v>
      </c>
      <c r="J51" s="12">
        <f t="shared" si="4"/>
        <v>0</v>
      </c>
      <c r="K51" s="20">
        <f t="shared" si="5"/>
        <v>0</v>
      </c>
    </row>
    <row r="52" spans="1:11" ht="14.25" customHeight="1">
      <c r="A52" s="14">
        <v>45</v>
      </c>
      <c r="B52" s="116" t="s">
        <v>62</v>
      </c>
      <c r="C52" s="11">
        <v>0</v>
      </c>
      <c r="D52" s="20">
        <f t="shared" si="0"/>
        <v>0</v>
      </c>
      <c r="E52" s="12">
        <v>2861.32</v>
      </c>
      <c r="F52" s="12">
        <f t="shared" si="1"/>
        <v>2970.0501600000002</v>
      </c>
      <c r="G52" s="20">
        <v>1.3</v>
      </c>
      <c r="H52" s="12">
        <f t="shared" si="2"/>
        <v>3719.7160000000003</v>
      </c>
      <c r="I52" s="9">
        <f t="shared" si="3"/>
        <v>3861.0652080000004</v>
      </c>
      <c r="J52" s="12">
        <f t="shared" si="4"/>
        <v>0</v>
      </c>
      <c r="K52" s="20">
        <f t="shared" si="5"/>
        <v>0</v>
      </c>
    </row>
    <row r="53" spans="1:11" ht="14.25" customHeight="1">
      <c r="A53" s="14">
        <v>46</v>
      </c>
      <c r="B53" s="116" t="s">
        <v>43</v>
      </c>
      <c r="C53" s="11">
        <v>1</v>
      </c>
      <c r="D53" s="20">
        <f t="shared" si="0"/>
        <v>0.08333333333333333</v>
      </c>
      <c r="E53" s="12">
        <v>2861.32</v>
      </c>
      <c r="F53" s="12">
        <f t="shared" si="1"/>
        <v>2970.0501600000002</v>
      </c>
      <c r="G53" s="20">
        <v>1.1</v>
      </c>
      <c r="H53" s="12">
        <f t="shared" si="2"/>
        <v>3147.452</v>
      </c>
      <c r="I53" s="9">
        <f t="shared" si="3"/>
        <v>3267.0551760000003</v>
      </c>
      <c r="J53" s="12">
        <f t="shared" si="4"/>
        <v>48.85632367</v>
      </c>
      <c r="K53" s="20">
        <f t="shared" si="5"/>
        <v>3.3</v>
      </c>
    </row>
    <row r="54" spans="1:11" ht="14.25" customHeight="1">
      <c r="A54" s="14">
        <v>47</v>
      </c>
      <c r="B54" s="116" t="s">
        <v>10</v>
      </c>
      <c r="C54" s="11">
        <v>0</v>
      </c>
      <c r="D54" s="20">
        <f t="shared" si="0"/>
        <v>0</v>
      </c>
      <c r="E54" s="12">
        <v>2861.32</v>
      </c>
      <c r="F54" s="12">
        <f t="shared" si="1"/>
        <v>2970.0501600000002</v>
      </c>
      <c r="G54" s="20">
        <v>1</v>
      </c>
      <c r="H54" s="12">
        <f t="shared" si="2"/>
        <v>2861.32</v>
      </c>
      <c r="I54" s="9">
        <f t="shared" si="3"/>
        <v>2970.0501600000002</v>
      </c>
      <c r="J54" s="12">
        <f t="shared" si="4"/>
        <v>0</v>
      </c>
      <c r="K54" s="20">
        <f t="shared" si="5"/>
        <v>0</v>
      </c>
    </row>
    <row r="55" spans="1:11" ht="14.25" customHeight="1">
      <c r="A55" s="14">
        <v>48</v>
      </c>
      <c r="B55" s="116" t="s">
        <v>51</v>
      </c>
      <c r="C55" s="11">
        <v>3</v>
      </c>
      <c r="D55" s="20">
        <f t="shared" si="0"/>
        <v>0.25</v>
      </c>
      <c r="E55" s="12">
        <v>2861.32</v>
      </c>
      <c r="F55" s="12">
        <f t="shared" si="1"/>
        <v>2970.0501600000002</v>
      </c>
      <c r="G55" s="20">
        <v>1.15</v>
      </c>
      <c r="H55" s="12">
        <f t="shared" si="2"/>
        <v>3290.518</v>
      </c>
      <c r="I55" s="9">
        <f t="shared" si="3"/>
        <v>3415.557684</v>
      </c>
      <c r="J55" s="12">
        <f t="shared" si="4"/>
        <v>153.231196965</v>
      </c>
      <c r="K55" s="20">
        <f t="shared" si="5"/>
        <v>10.4</v>
      </c>
    </row>
    <row r="56" spans="1:11" ht="14.25" customHeight="1">
      <c r="A56" s="14">
        <v>49</v>
      </c>
      <c r="B56" s="116" t="s">
        <v>11</v>
      </c>
      <c r="C56" s="11">
        <v>0</v>
      </c>
      <c r="D56" s="20">
        <f t="shared" si="0"/>
        <v>0</v>
      </c>
      <c r="E56" s="12">
        <v>2861.32</v>
      </c>
      <c r="F56" s="12">
        <f t="shared" si="1"/>
        <v>2970.0501600000002</v>
      </c>
      <c r="G56" s="20">
        <v>1</v>
      </c>
      <c r="H56" s="12">
        <f t="shared" si="2"/>
        <v>2861.32</v>
      </c>
      <c r="I56" s="9">
        <f t="shared" si="3"/>
        <v>2970.0501600000002</v>
      </c>
      <c r="J56" s="12">
        <f t="shared" si="4"/>
        <v>0</v>
      </c>
      <c r="K56" s="20">
        <f t="shared" si="5"/>
        <v>0</v>
      </c>
    </row>
    <row r="57" spans="1:11" ht="14.25" customHeight="1">
      <c r="A57" s="14">
        <v>50</v>
      </c>
      <c r="B57" s="116" t="s">
        <v>26</v>
      </c>
      <c r="C57" s="11">
        <v>0</v>
      </c>
      <c r="D57" s="20">
        <f t="shared" si="0"/>
        <v>0</v>
      </c>
      <c r="E57" s="12">
        <v>2861.32</v>
      </c>
      <c r="F57" s="12">
        <f t="shared" si="1"/>
        <v>2970.0501600000002</v>
      </c>
      <c r="G57" s="20">
        <v>1</v>
      </c>
      <c r="H57" s="12">
        <f t="shared" si="2"/>
        <v>2861.32</v>
      </c>
      <c r="I57" s="9">
        <f t="shared" si="3"/>
        <v>2970.0501600000002</v>
      </c>
      <c r="J57" s="12">
        <f t="shared" si="4"/>
        <v>0</v>
      </c>
      <c r="K57" s="20">
        <f t="shared" si="5"/>
        <v>0</v>
      </c>
    </row>
    <row r="58" spans="1:11" ht="14.25" customHeight="1">
      <c r="A58" s="14">
        <v>51</v>
      </c>
      <c r="B58" s="116" t="s">
        <v>12</v>
      </c>
      <c r="C58" s="11">
        <v>0</v>
      </c>
      <c r="D58" s="20">
        <f t="shared" si="0"/>
        <v>0</v>
      </c>
      <c r="E58" s="12">
        <v>2861.32</v>
      </c>
      <c r="F58" s="12">
        <f t="shared" si="1"/>
        <v>2970.0501600000002</v>
      </c>
      <c r="G58" s="20">
        <v>1</v>
      </c>
      <c r="H58" s="12">
        <f t="shared" si="2"/>
        <v>2861.32</v>
      </c>
      <c r="I58" s="9">
        <f t="shared" si="3"/>
        <v>2970.0501600000002</v>
      </c>
      <c r="J58" s="12">
        <f t="shared" si="4"/>
        <v>0</v>
      </c>
      <c r="K58" s="20">
        <f t="shared" si="5"/>
        <v>0</v>
      </c>
    </row>
    <row r="59" spans="1:11" ht="14.25" customHeight="1">
      <c r="A59" s="14">
        <v>52</v>
      </c>
      <c r="B59" s="116" t="s">
        <v>72</v>
      </c>
      <c r="C59" s="11">
        <v>0</v>
      </c>
      <c r="D59" s="20">
        <f t="shared" si="0"/>
        <v>0</v>
      </c>
      <c r="E59" s="12">
        <v>2861.32</v>
      </c>
      <c r="F59" s="12">
        <f t="shared" si="1"/>
        <v>2970.0501600000002</v>
      </c>
      <c r="G59" s="20">
        <v>1.7</v>
      </c>
      <c r="H59" s="12">
        <f t="shared" si="2"/>
        <v>4864.244000000001</v>
      </c>
      <c r="I59" s="9">
        <f t="shared" si="3"/>
        <v>5049.085272</v>
      </c>
      <c r="J59" s="12">
        <f t="shared" si="4"/>
        <v>0</v>
      </c>
      <c r="K59" s="20">
        <f t="shared" si="5"/>
        <v>0</v>
      </c>
    </row>
    <row r="60" spans="1:11" ht="14.25" customHeight="1">
      <c r="A60" s="14">
        <v>53</v>
      </c>
      <c r="B60" s="116" t="s">
        <v>13</v>
      </c>
      <c r="C60" s="11">
        <v>1</v>
      </c>
      <c r="D60" s="20">
        <f t="shared" si="0"/>
        <v>0.08333333333333333</v>
      </c>
      <c r="E60" s="12">
        <v>2861.32</v>
      </c>
      <c r="F60" s="12">
        <f t="shared" si="1"/>
        <v>2970.0501600000002</v>
      </c>
      <c r="G60" s="20">
        <v>1</v>
      </c>
      <c r="H60" s="12">
        <f t="shared" si="2"/>
        <v>2861.32</v>
      </c>
      <c r="I60" s="9">
        <f t="shared" si="3"/>
        <v>2970.0501600000002</v>
      </c>
      <c r="J60" s="12">
        <f t="shared" si="4"/>
        <v>44.4148397</v>
      </c>
      <c r="K60" s="20">
        <f t="shared" si="5"/>
        <v>3</v>
      </c>
    </row>
    <row r="61" spans="1:11" ht="14.25" customHeight="1">
      <c r="A61" s="14">
        <v>54</v>
      </c>
      <c r="B61" s="116" t="s">
        <v>27</v>
      </c>
      <c r="C61" s="11">
        <v>1</v>
      </c>
      <c r="D61" s="20">
        <f t="shared" si="0"/>
        <v>0.08333333333333333</v>
      </c>
      <c r="E61" s="12">
        <v>2861.32</v>
      </c>
      <c r="F61" s="12">
        <f t="shared" si="1"/>
        <v>2970.0501600000002</v>
      </c>
      <c r="G61" s="20">
        <v>1.4</v>
      </c>
      <c r="H61" s="12">
        <f t="shared" si="2"/>
        <v>4005.848</v>
      </c>
      <c r="I61" s="9">
        <f t="shared" si="3"/>
        <v>4158.070224</v>
      </c>
      <c r="J61" s="12">
        <f t="shared" si="4"/>
        <v>62.18077557999999</v>
      </c>
      <c r="K61" s="20">
        <f t="shared" si="5"/>
        <v>4.2</v>
      </c>
    </row>
    <row r="62" spans="1:11" ht="14.25" customHeight="1">
      <c r="A62" s="14">
        <v>55</v>
      </c>
      <c r="B62" s="116" t="s">
        <v>44</v>
      </c>
      <c r="C62" s="11">
        <v>0</v>
      </c>
      <c r="D62" s="20">
        <f t="shared" si="0"/>
        <v>0</v>
      </c>
      <c r="E62" s="12">
        <v>2861.32</v>
      </c>
      <c r="F62" s="12">
        <f t="shared" si="1"/>
        <v>2970.0501600000002</v>
      </c>
      <c r="G62" s="20">
        <v>1</v>
      </c>
      <c r="H62" s="12">
        <f t="shared" si="2"/>
        <v>2861.32</v>
      </c>
      <c r="I62" s="9">
        <f t="shared" si="3"/>
        <v>2970.0501600000002</v>
      </c>
      <c r="J62" s="12">
        <f t="shared" si="4"/>
        <v>0</v>
      </c>
      <c r="K62" s="20">
        <f t="shared" si="5"/>
        <v>0</v>
      </c>
    </row>
    <row r="63" spans="1:11" ht="14.25" customHeight="1">
      <c r="A63" s="14">
        <v>56</v>
      </c>
      <c r="B63" s="116" t="s">
        <v>28</v>
      </c>
      <c r="C63" s="11">
        <v>0</v>
      </c>
      <c r="D63" s="20">
        <f t="shared" si="0"/>
        <v>0</v>
      </c>
      <c r="E63" s="12">
        <v>2861.32</v>
      </c>
      <c r="F63" s="12">
        <f t="shared" si="1"/>
        <v>2970.0501600000002</v>
      </c>
      <c r="G63" s="20">
        <v>1</v>
      </c>
      <c r="H63" s="12">
        <f t="shared" si="2"/>
        <v>2861.32</v>
      </c>
      <c r="I63" s="9">
        <f t="shared" si="3"/>
        <v>2970.0501600000002</v>
      </c>
      <c r="J63" s="12">
        <f t="shared" si="4"/>
        <v>0</v>
      </c>
      <c r="K63" s="20">
        <f t="shared" si="5"/>
        <v>0</v>
      </c>
    </row>
    <row r="64" spans="1:11" ht="14.25" customHeight="1">
      <c r="A64" s="14">
        <v>57</v>
      </c>
      <c r="B64" s="116" t="s">
        <v>63</v>
      </c>
      <c r="C64" s="11">
        <v>0</v>
      </c>
      <c r="D64" s="20">
        <f t="shared" si="0"/>
        <v>0</v>
      </c>
      <c r="E64" s="12">
        <v>2861.32</v>
      </c>
      <c r="F64" s="12">
        <f t="shared" si="1"/>
        <v>2970.0501600000002</v>
      </c>
      <c r="G64" s="20">
        <v>1.2</v>
      </c>
      <c r="H64" s="12">
        <f t="shared" si="2"/>
        <v>3433.5840000000003</v>
      </c>
      <c r="I64" s="9">
        <f t="shared" si="3"/>
        <v>3564.0601920000004</v>
      </c>
      <c r="J64" s="12">
        <f t="shared" si="4"/>
        <v>0</v>
      </c>
      <c r="K64" s="20">
        <f t="shared" si="5"/>
        <v>0</v>
      </c>
    </row>
    <row r="65" spans="1:11" ht="14.25" customHeight="1">
      <c r="A65" s="14">
        <v>58</v>
      </c>
      <c r="B65" s="116" t="s">
        <v>64</v>
      </c>
      <c r="C65" s="11">
        <v>0</v>
      </c>
      <c r="D65" s="20">
        <f t="shared" si="0"/>
        <v>0</v>
      </c>
      <c r="E65" s="12">
        <v>2861.32</v>
      </c>
      <c r="F65" s="12">
        <f t="shared" si="1"/>
        <v>2970.0501600000002</v>
      </c>
      <c r="G65" s="20">
        <v>1.15</v>
      </c>
      <c r="H65" s="12">
        <f t="shared" si="2"/>
        <v>3290.518</v>
      </c>
      <c r="I65" s="9">
        <f t="shared" si="3"/>
        <v>3415.557684</v>
      </c>
      <c r="J65" s="12">
        <f t="shared" si="4"/>
        <v>0</v>
      </c>
      <c r="K65" s="20">
        <f t="shared" si="5"/>
        <v>0</v>
      </c>
    </row>
    <row r="66" spans="1:11" ht="14.25" customHeight="1">
      <c r="A66" s="14">
        <v>59</v>
      </c>
      <c r="B66" s="116" t="s">
        <v>45</v>
      </c>
      <c r="C66" s="11">
        <v>2</v>
      </c>
      <c r="D66" s="20">
        <f t="shared" si="0"/>
        <v>0.16666666666666666</v>
      </c>
      <c r="E66" s="12">
        <v>2861.32</v>
      </c>
      <c r="F66" s="12">
        <f t="shared" si="1"/>
        <v>2970.0501600000002</v>
      </c>
      <c r="G66" s="20">
        <v>1.15</v>
      </c>
      <c r="H66" s="12">
        <f t="shared" si="2"/>
        <v>3290.518</v>
      </c>
      <c r="I66" s="9">
        <f t="shared" si="3"/>
        <v>3415.557684</v>
      </c>
      <c r="J66" s="12">
        <f t="shared" si="4"/>
        <v>102.15413131</v>
      </c>
      <c r="K66" s="20">
        <f t="shared" si="5"/>
        <v>6.9</v>
      </c>
    </row>
    <row r="67" spans="1:11" ht="14.25" customHeight="1">
      <c r="A67" s="14">
        <v>60</v>
      </c>
      <c r="B67" s="116" t="s">
        <v>14</v>
      </c>
      <c r="C67" s="11">
        <v>0</v>
      </c>
      <c r="D67" s="20">
        <f t="shared" si="0"/>
        <v>0</v>
      </c>
      <c r="E67" s="12">
        <v>2861.32</v>
      </c>
      <c r="F67" s="12">
        <f t="shared" si="1"/>
        <v>2970.0501600000002</v>
      </c>
      <c r="G67" s="20">
        <v>1</v>
      </c>
      <c r="H67" s="12">
        <f t="shared" si="2"/>
        <v>2861.32</v>
      </c>
      <c r="I67" s="9">
        <f t="shared" si="3"/>
        <v>2970.0501600000002</v>
      </c>
      <c r="J67" s="12">
        <f t="shared" si="4"/>
        <v>0</v>
      </c>
      <c r="K67" s="20">
        <f t="shared" si="5"/>
        <v>0</v>
      </c>
    </row>
    <row r="68" spans="1:11" ht="14.25" customHeight="1">
      <c r="A68" s="14">
        <v>61</v>
      </c>
      <c r="B68" s="116" t="s">
        <v>46</v>
      </c>
      <c r="C68" s="11">
        <v>1</v>
      </c>
      <c r="D68" s="20">
        <f aca="true" t="shared" si="6" ref="D68:D93">C68/12</f>
        <v>0.08333333333333333</v>
      </c>
      <c r="E68" s="12">
        <v>2861.32</v>
      </c>
      <c r="F68" s="12">
        <f aca="true" t="shared" si="7" ref="F68:F93">E68*1.038</f>
        <v>2970.0501600000002</v>
      </c>
      <c r="G68" s="20">
        <v>1</v>
      </c>
      <c r="H68" s="12">
        <f aca="true" t="shared" si="8" ref="H68:H93">E68*G68</f>
        <v>2861.32</v>
      </c>
      <c r="I68" s="9">
        <f aca="true" t="shared" si="9" ref="I68:I93">F68*G68</f>
        <v>2970.0501600000002</v>
      </c>
      <c r="J68" s="12">
        <f aca="true" t="shared" si="10" ref="J68:J93">(D68*H68+D68*I68*11)*1.5/100</f>
        <v>44.4148397</v>
      </c>
      <c r="K68" s="20">
        <f aca="true" t="shared" si="11" ref="K68:K93">ROUND(((D68*H68+D68*I68*11+J68)/1000),1)</f>
        <v>3</v>
      </c>
    </row>
    <row r="69" spans="1:11" ht="14.25" customHeight="1">
      <c r="A69" s="14">
        <v>62</v>
      </c>
      <c r="B69" s="116" t="s">
        <v>29</v>
      </c>
      <c r="C69" s="11">
        <v>1</v>
      </c>
      <c r="D69" s="20">
        <f t="shared" si="6"/>
        <v>0.08333333333333333</v>
      </c>
      <c r="E69" s="12">
        <v>2861.32</v>
      </c>
      <c r="F69" s="12">
        <f t="shared" si="7"/>
        <v>2970.0501600000002</v>
      </c>
      <c r="G69" s="20">
        <v>1</v>
      </c>
      <c r="H69" s="12">
        <f t="shared" si="8"/>
        <v>2861.32</v>
      </c>
      <c r="I69" s="9">
        <f t="shared" si="9"/>
        <v>2970.0501600000002</v>
      </c>
      <c r="J69" s="12">
        <f t="shared" si="10"/>
        <v>44.4148397</v>
      </c>
      <c r="K69" s="20">
        <f t="shared" si="11"/>
        <v>3</v>
      </c>
    </row>
    <row r="70" spans="1:11" ht="14.25" customHeight="1">
      <c r="A70" s="14">
        <v>63</v>
      </c>
      <c r="B70" s="116" t="s">
        <v>38</v>
      </c>
      <c r="C70" s="11">
        <v>0</v>
      </c>
      <c r="D70" s="20">
        <f t="shared" si="6"/>
        <v>0</v>
      </c>
      <c r="E70" s="12">
        <v>2861.32</v>
      </c>
      <c r="F70" s="12">
        <f t="shared" si="7"/>
        <v>2970.0501600000002</v>
      </c>
      <c r="G70" s="20">
        <v>1.03</v>
      </c>
      <c r="H70" s="12">
        <f t="shared" si="8"/>
        <v>2947.1596000000004</v>
      </c>
      <c r="I70" s="9">
        <f t="shared" si="9"/>
        <v>3059.1516648</v>
      </c>
      <c r="J70" s="12">
        <f t="shared" si="10"/>
        <v>0</v>
      </c>
      <c r="K70" s="20">
        <f t="shared" si="11"/>
        <v>0</v>
      </c>
    </row>
    <row r="71" spans="1:11" ht="14.25" customHeight="1">
      <c r="A71" s="14">
        <v>64</v>
      </c>
      <c r="B71" s="116" t="s">
        <v>15</v>
      </c>
      <c r="C71" s="11">
        <v>1</v>
      </c>
      <c r="D71" s="20">
        <f t="shared" si="6"/>
        <v>0.08333333333333333</v>
      </c>
      <c r="E71" s="12">
        <v>2861.32</v>
      </c>
      <c r="F71" s="12">
        <f t="shared" si="7"/>
        <v>2970.0501600000002</v>
      </c>
      <c r="G71" s="20">
        <v>1</v>
      </c>
      <c r="H71" s="12">
        <f t="shared" si="8"/>
        <v>2861.32</v>
      </c>
      <c r="I71" s="9">
        <f t="shared" si="9"/>
        <v>2970.0501600000002</v>
      </c>
      <c r="J71" s="12">
        <f t="shared" si="10"/>
        <v>44.4148397</v>
      </c>
      <c r="K71" s="20">
        <f t="shared" si="11"/>
        <v>3</v>
      </c>
    </row>
    <row r="72" spans="1:11" ht="14.25" customHeight="1">
      <c r="A72" s="14">
        <v>65</v>
      </c>
      <c r="B72" s="116" t="s">
        <v>48</v>
      </c>
      <c r="C72" s="11">
        <v>1</v>
      </c>
      <c r="D72" s="20">
        <f t="shared" si="6"/>
        <v>0.08333333333333333</v>
      </c>
      <c r="E72" s="12">
        <v>2861.32</v>
      </c>
      <c r="F72" s="12">
        <f t="shared" si="7"/>
        <v>2970.0501600000002</v>
      </c>
      <c r="G72" s="20">
        <v>1</v>
      </c>
      <c r="H72" s="12">
        <f t="shared" si="8"/>
        <v>2861.32</v>
      </c>
      <c r="I72" s="9">
        <f t="shared" si="9"/>
        <v>2970.0501600000002</v>
      </c>
      <c r="J72" s="12">
        <f t="shared" si="10"/>
        <v>44.4148397</v>
      </c>
      <c r="K72" s="20">
        <f t="shared" si="11"/>
        <v>3</v>
      </c>
    </row>
    <row r="73" spans="1:11" ht="14.25" customHeight="1">
      <c r="A73" s="14">
        <v>66</v>
      </c>
      <c r="B73" s="116" t="s">
        <v>49</v>
      </c>
      <c r="C73" s="11">
        <v>0</v>
      </c>
      <c r="D73" s="20">
        <f t="shared" si="6"/>
        <v>0</v>
      </c>
      <c r="E73" s="12">
        <v>2861.32</v>
      </c>
      <c r="F73" s="12">
        <f t="shared" si="7"/>
        <v>2970.0501600000002</v>
      </c>
      <c r="G73" s="20">
        <v>1.003</v>
      </c>
      <c r="H73" s="12">
        <f t="shared" si="8"/>
        <v>2869.9039599999996</v>
      </c>
      <c r="I73" s="9">
        <f t="shared" si="9"/>
        <v>2978.96031048</v>
      </c>
      <c r="J73" s="12">
        <f t="shared" si="10"/>
        <v>0</v>
      </c>
      <c r="K73" s="20">
        <f t="shared" si="11"/>
        <v>0</v>
      </c>
    </row>
    <row r="74" spans="1:11" ht="14.25" customHeight="1">
      <c r="A74" s="14">
        <v>67</v>
      </c>
      <c r="B74" s="116" t="s">
        <v>73</v>
      </c>
      <c r="C74" s="11">
        <v>0</v>
      </c>
      <c r="D74" s="20">
        <f t="shared" si="6"/>
        <v>0</v>
      </c>
      <c r="E74" s="12">
        <v>2861.32</v>
      </c>
      <c r="F74" s="12">
        <f t="shared" si="7"/>
        <v>2970.0501600000002</v>
      </c>
      <c r="G74" s="20">
        <v>1.4</v>
      </c>
      <c r="H74" s="12">
        <f t="shared" si="8"/>
        <v>4005.848</v>
      </c>
      <c r="I74" s="9">
        <f t="shared" si="9"/>
        <v>4158.070224</v>
      </c>
      <c r="J74" s="12">
        <f t="shared" si="10"/>
        <v>0</v>
      </c>
      <c r="K74" s="20">
        <f t="shared" si="11"/>
        <v>0</v>
      </c>
    </row>
    <row r="75" spans="1:11" ht="14.25" customHeight="1">
      <c r="A75" s="14">
        <v>68</v>
      </c>
      <c r="B75" s="116" t="s">
        <v>52</v>
      </c>
      <c r="C75" s="11">
        <v>6</v>
      </c>
      <c r="D75" s="20">
        <f t="shared" si="6"/>
        <v>0.5</v>
      </c>
      <c r="E75" s="12">
        <v>2861.32</v>
      </c>
      <c r="F75" s="12">
        <f t="shared" si="7"/>
        <v>2970.0501600000002</v>
      </c>
      <c r="G75" s="20">
        <v>1.152</v>
      </c>
      <c r="H75" s="12">
        <f t="shared" si="8"/>
        <v>3296.24064</v>
      </c>
      <c r="I75" s="9">
        <f t="shared" si="9"/>
        <v>3421.49778432</v>
      </c>
      <c r="J75" s="12">
        <f t="shared" si="10"/>
        <v>306.9953720064</v>
      </c>
      <c r="K75" s="20">
        <f t="shared" si="11"/>
        <v>20.8</v>
      </c>
    </row>
    <row r="76" spans="1:11" ht="14.25" customHeight="1">
      <c r="A76" s="14">
        <v>69</v>
      </c>
      <c r="B76" s="116" t="s">
        <v>16</v>
      </c>
      <c r="C76" s="11">
        <v>2</v>
      </c>
      <c r="D76" s="20">
        <f t="shared" si="6"/>
        <v>0.16666666666666666</v>
      </c>
      <c r="E76" s="12">
        <v>2861.32</v>
      </c>
      <c r="F76" s="12">
        <f t="shared" si="7"/>
        <v>2970.0501600000002</v>
      </c>
      <c r="G76" s="20">
        <v>1</v>
      </c>
      <c r="H76" s="12">
        <f t="shared" si="8"/>
        <v>2861.32</v>
      </c>
      <c r="I76" s="9">
        <f t="shared" si="9"/>
        <v>2970.0501600000002</v>
      </c>
      <c r="J76" s="12">
        <f t="shared" si="10"/>
        <v>88.8296794</v>
      </c>
      <c r="K76" s="20">
        <f t="shared" si="11"/>
        <v>6</v>
      </c>
    </row>
    <row r="77" spans="1:11" ht="14.25" customHeight="1">
      <c r="A77" s="14">
        <v>70</v>
      </c>
      <c r="B77" s="116" t="s">
        <v>17</v>
      </c>
      <c r="C77" s="11">
        <v>0</v>
      </c>
      <c r="D77" s="20">
        <f t="shared" si="6"/>
        <v>0</v>
      </c>
      <c r="E77" s="12">
        <v>2861.32</v>
      </c>
      <c r="F77" s="12">
        <f t="shared" si="7"/>
        <v>2970.0501600000002</v>
      </c>
      <c r="G77" s="20">
        <v>1</v>
      </c>
      <c r="H77" s="12">
        <f t="shared" si="8"/>
        <v>2861.32</v>
      </c>
      <c r="I77" s="9">
        <f t="shared" si="9"/>
        <v>2970.0501600000002</v>
      </c>
      <c r="J77" s="12">
        <f t="shared" si="10"/>
        <v>0</v>
      </c>
      <c r="K77" s="20">
        <f t="shared" si="11"/>
        <v>0</v>
      </c>
    </row>
    <row r="78" spans="1:11" ht="14.25" customHeight="1">
      <c r="A78" s="14">
        <v>71</v>
      </c>
      <c r="B78" s="116" t="s">
        <v>18</v>
      </c>
      <c r="C78" s="11">
        <v>0</v>
      </c>
      <c r="D78" s="20">
        <f t="shared" si="6"/>
        <v>0</v>
      </c>
      <c r="E78" s="12">
        <v>2861.32</v>
      </c>
      <c r="F78" s="12">
        <f t="shared" si="7"/>
        <v>2970.0501600000002</v>
      </c>
      <c r="G78" s="20">
        <v>1</v>
      </c>
      <c r="H78" s="12">
        <f t="shared" si="8"/>
        <v>2861.32</v>
      </c>
      <c r="I78" s="9">
        <f t="shared" si="9"/>
        <v>2970.0501600000002</v>
      </c>
      <c r="J78" s="12">
        <f t="shared" si="10"/>
        <v>0</v>
      </c>
      <c r="K78" s="20">
        <f t="shared" si="11"/>
        <v>0</v>
      </c>
    </row>
    <row r="79" spans="1:11" ht="14.25" customHeight="1">
      <c r="A79" s="14">
        <v>72</v>
      </c>
      <c r="B79" s="116" t="s">
        <v>65</v>
      </c>
      <c r="C79" s="11">
        <v>1</v>
      </c>
      <c r="D79" s="20">
        <f t="shared" si="6"/>
        <v>0.08333333333333333</v>
      </c>
      <c r="E79" s="12">
        <v>2861.32</v>
      </c>
      <c r="F79" s="12">
        <f t="shared" si="7"/>
        <v>2970.0501600000002</v>
      </c>
      <c r="G79" s="20">
        <v>1.4</v>
      </c>
      <c r="H79" s="12">
        <f t="shared" si="8"/>
        <v>4005.848</v>
      </c>
      <c r="I79" s="9">
        <f t="shared" si="9"/>
        <v>4158.070224</v>
      </c>
      <c r="J79" s="12">
        <f t="shared" si="10"/>
        <v>62.18077557999999</v>
      </c>
      <c r="K79" s="20">
        <f t="shared" si="11"/>
        <v>4.2</v>
      </c>
    </row>
    <row r="80" spans="1:11" ht="14.25" customHeight="1">
      <c r="A80" s="14">
        <v>73</v>
      </c>
      <c r="B80" s="116" t="s">
        <v>19</v>
      </c>
      <c r="C80" s="11">
        <v>0</v>
      </c>
      <c r="D80" s="20">
        <f t="shared" si="6"/>
        <v>0</v>
      </c>
      <c r="E80" s="12">
        <v>2861.32</v>
      </c>
      <c r="F80" s="12">
        <f t="shared" si="7"/>
        <v>2970.0501600000002</v>
      </c>
      <c r="G80" s="20">
        <v>1</v>
      </c>
      <c r="H80" s="12">
        <f t="shared" si="8"/>
        <v>2861.32</v>
      </c>
      <c r="I80" s="9">
        <f t="shared" si="9"/>
        <v>2970.0501600000002</v>
      </c>
      <c r="J80" s="12">
        <f t="shared" si="10"/>
        <v>0</v>
      </c>
      <c r="K80" s="20">
        <f t="shared" si="11"/>
        <v>0</v>
      </c>
    </row>
    <row r="81" spans="1:11" ht="14.25" customHeight="1">
      <c r="A81" s="14">
        <v>74</v>
      </c>
      <c r="B81" s="116" t="s">
        <v>53</v>
      </c>
      <c r="C81" s="11">
        <v>1</v>
      </c>
      <c r="D81" s="20">
        <f t="shared" si="6"/>
        <v>0.08333333333333333</v>
      </c>
      <c r="E81" s="12">
        <v>2861.32</v>
      </c>
      <c r="F81" s="12">
        <f t="shared" si="7"/>
        <v>2970.0501600000002</v>
      </c>
      <c r="G81" s="20">
        <v>1.16</v>
      </c>
      <c r="H81" s="12">
        <f t="shared" si="8"/>
        <v>3319.1312</v>
      </c>
      <c r="I81" s="9">
        <f t="shared" si="9"/>
        <v>3445.2581856</v>
      </c>
      <c r="J81" s="12">
        <f t="shared" si="10"/>
        <v>51.521214052</v>
      </c>
      <c r="K81" s="20">
        <f t="shared" si="11"/>
        <v>3.5</v>
      </c>
    </row>
    <row r="82" spans="1:11" ht="14.25" customHeight="1">
      <c r="A82" s="14">
        <v>75</v>
      </c>
      <c r="B82" s="116" t="s">
        <v>50</v>
      </c>
      <c r="C82" s="11">
        <v>0</v>
      </c>
      <c r="D82" s="20">
        <f t="shared" si="6"/>
        <v>0</v>
      </c>
      <c r="E82" s="12">
        <v>2861.32</v>
      </c>
      <c r="F82" s="12">
        <f t="shared" si="7"/>
        <v>2970.0501600000002</v>
      </c>
      <c r="G82" s="20">
        <v>1</v>
      </c>
      <c r="H82" s="12">
        <f t="shared" si="8"/>
        <v>2861.32</v>
      </c>
      <c r="I82" s="9">
        <f t="shared" si="9"/>
        <v>2970.0501600000002</v>
      </c>
      <c r="J82" s="12">
        <f t="shared" si="10"/>
        <v>0</v>
      </c>
      <c r="K82" s="20">
        <f t="shared" si="11"/>
        <v>0</v>
      </c>
    </row>
    <row r="83" spans="1:11" ht="14.25" customHeight="1">
      <c r="A83" s="14">
        <v>76</v>
      </c>
      <c r="B83" s="116" t="s">
        <v>54</v>
      </c>
      <c r="C83" s="11">
        <v>0</v>
      </c>
      <c r="D83" s="20">
        <f t="shared" si="6"/>
        <v>0</v>
      </c>
      <c r="E83" s="12">
        <v>2861.32</v>
      </c>
      <c r="F83" s="12">
        <f t="shared" si="7"/>
        <v>2970.0501600000002</v>
      </c>
      <c r="G83" s="20">
        <v>1.15</v>
      </c>
      <c r="H83" s="12">
        <f t="shared" si="8"/>
        <v>3290.518</v>
      </c>
      <c r="I83" s="9">
        <f t="shared" si="9"/>
        <v>3415.557684</v>
      </c>
      <c r="J83" s="12">
        <f t="shared" si="10"/>
        <v>0</v>
      </c>
      <c r="K83" s="20">
        <f t="shared" si="11"/>
        <v>0</v>
      </c>
    </row>
    <row r="84" spans="1:11" ht="14.25" customHeight="1">
      <c r="A84" s="14">
        <v>77</v>
      </c>
      <c r="B84" s="116" t="s">
        <v>20</v>
      </c>
      <c r="C84" s="11">
        <v>6</v>
      </c>
      <c r="D84" s="20">
        <f t="shared" si="6"/>
        <v>0.5</v>
      </c>
      <c r="E84" s="12">
        <v>2861.32</v>
      </c>
      <c r="F84" s="12">
        <f t="shared" si="7"/>
        <v>2970.0501600000002</v>
      </c>
      <c r="G84" s="20">
        <v>1</v>
      </c>
      <c r="H84" s="12">
        <f t="shared" si="8"/>
        <v>2861.32</v>
      </c>
      <c r="I84" s="9">
        <f t="shared" si="9"/>
        <v>2970.0501600000002</v>
      </c>
      <c r="J84" s="12">
        <f t="shared" si="10"/>
        <v>266.4890382</v>
      </c>
      <c r="K84" s="20">
        <f t="shared" si="11"/>
        <v>18</v>
      </c>
    </row>
    <row r="85" spans="1:11" ht="14.25" customHeight="1">
      <c r="A85" s="14">
        <v>78</v>
      </c>
      <c r="B85" s="116" t="s">
        <v>160</v>
      </c>
      <c r="C85" s="11">
        <v>5</v>
      </c>
      <c r="D85" s="20">
        <f t="shared" si="6"/>
        <v>0.4166666666666667</v>
      </c>
      <c r="E85" s="12">
        <v>2861.32</v>
      </c>
      <c r="F85" s="12">
        <f t="shared" si="7"/>
        <v>2970.0501600000002</v>
      </c>
      <c r="G85" s="20">
        <v>1</v>
      </c>
      <c r="H85" s="12">
        <f t="shared" si="8"/>
        <v>2861.32</v>
      </c>
      <c r="I85" s="9">
        <f t="shared" si="9"/>
        <v>2970.0501600000002</v>
      </c>
      <c r="J85" s="12">
        <f t="shared" si="10"/>
        <v>222.07419850000005</v>
      </c>
      <c r="K85" s="20">
        <f t="shared" si="11"/>
        <v>15</v>
      </c>
    </row>
    <row r="86" spans="1:11" ht="14.25" customHeight="1">
      <c r="A86" s="14">
        <v>79</v>
      </c>
      <c r="B86" s="116" t="s">
        <v>161</v>
      </c>
      <c r="C86" s="11">
        <v>0</v>
      </c>
      <c r="D86" s="20">
        <f t="shared" si="6"/>
        <v>0</v>
      </c>
      <c r="E86" s="12">
        <v>2861.32</v>
      </c>
      <c r="F86" s="12">
        <f t="shared" si="7"/>
        <v>2970.0501600000002</v>
      </c>
      <c r="G86" s="20">
        <v>1</v>
      </c>
      <c r="H86" s="12">
        <f t="shared" si="8"/>
        <v>2861.32</v>
      </c>
      <c r="I86" s="9">
        <f t="shared" si="9"/>
        <v>2970.0501600000002</v>
      </c>
      <c r="J86" s="12">
        <f t="shared" si="10"/>
        <v>0</v>
      </c>
      <c r="K86" s="20">
        <f t="shared" si="11"/>
        <v>0</v>
      </c>
    </row>
    <row r="87" spans="1:11" ht="14.25" customHeight="1">
      <c r="A87" s="14">
        <v>80</v>
      </c>
      <c r="B87" s="116" t="s">
        <v>86</v>
      </c>
      <c r="C87" s="11">
        <v>1</v>
      </c>
      <c r="D87" s="20">
        <f t="shared" si="6"/>
        <v>0.08333333333333333</v>
      </c>
      <c r="E87" s="12">
        <v>2861.32</v>
      </c>
      <c r="F87" s="12">
        <f t="shared" si="7"/>
        <v>2970.0501600000002</v>
      </c>
      <c r="G87" s="20">
        <v>1</v>
      </c>
      <c r="H87" s="12">
        <f t="shared" si="8"/>
        <v>2861.32</v>
      </c>
      <c r="I87" s="9">
        <f t="shared" si="9"/>
        <v>2970.0501600000002</v>
      </c>
      <c r="J87" s="12">
        <f t="shared" si="10"/>
        <v>44.4148397</v>
      </c>
      <c r="K87" s="20">
        <f t="shared" si="11"/>
        <v>3</v>
      </c>
    </row>
    <row r="88" spans="1:11" ht="14.25" customHeight="1">
      <c r="A88" s="14">
        <v>81</v>
      </c>
      <c r="B88" s="116" t="s">
        <v>74</v>
      </c>
      <c r="C88" s="11">
        <v>0</v>
      </c>
      <c r="D88" s="20">
        <f t="shared" si="6"/>
        <v>0</v>
      </c>
      <c r="E88" s="12">
        <v>2861.32</v>
      </c>
      <c r="F88" s="12">
        <f t="shared" si="7"/>
        <v>2970.0501600000002</v>
      </c>
      <c r="G88" s="20">
        <v>1.27</v>
      </c>
      <c r="H88" s="12">
        <f t="shared" si="8"/>
        <v>3633.8764</v>
      </c>
      <c r="I88" s="9">
        <f t="shared" si="9"/>
        <v>3771.9637032000005</v>
      </c>
      <c r="J88" s="12">
        <f t="shared" si="10"/>
        <v>0</v>
      </c>
      <c r="K88" s="20">
        <f t="shared" si="11"/>
        <v>0</v>
      </c>
    </row>
    <row r="89" spans="1:11" ht="14.25" customHeight="1">
      <c r="A89" s="14">
        <v>82</v>
      </c>
      <c r="B89" s="116" t="s">
        <v>87</v>
      </c>
      <c r="C89" s="11">
        <v>0</v>
      </c>
      <c r="D89" s="20">
        <f t="shared" si="6"/>
        <v>0</v>
      </c>
      <c r="E89" s="12">
        <v>2861.32</v>
      </c>
      <c r="F89" s="12">
        <f t="shared" si="7"/>
        <v>2970.0501600000002</v>
      </c>
      <c r="G89" s="20">
        <v>1.5</v>
      </c>
      <c r="H89" s="12">
        <f t="shared" si="8"/>
        <v>4291.9800000000005</v>
      </c>
      <c r="I89" s="9">
        <f t="shared" si="9"/>
        <v>4455.07524</v>
      </c>
      <c r="J89" s="12">
        <f t="shared" si="10"/>
        <v>0</v>
      </c>
      <c r="K89" s="20">
        <f t="shared" si="11"/>
        <v>0</v>
      </c>
    </row>
    <row r="90" spans="1:11" ht="14.25" customHeight="1">
      <c r="A90" s="14">
        <v>83</v>
      </c>
      <c r="B90" s="116" t="s">
        <v>162</v>
      </c>
      <c r="C90" s="11">
        <v>0</v>
      </c>
      <c r="D90" s="20">
        <f t="shared" si="6"/>
        <v>0</v>
      </c>
      <c r="E90" s="12">
        <v>2861.32</v>
      </c>
      <c r="F90" s="12">
        <f t="shared" si="7"/>
        <v>2970.0501600000002</v>
      </c>
      <c r="G90" s="20">
        <v>1.5</v>
      </c>
      <c r="H90" s="12">
        <f t="shared" si="8"/>
        <v>4291.9800000000005</v>
      </c>
      <c r="I90" s="9">
        <f t="shared" si="9"/>
        <v>4455.07524</v>
      </c>
      <c r="J90" s="12">
        <f t="shared" si="10"/>
        <v>0</v>
      </c>
      <c r="K90" s="20">
        <f t="shared" si="11"/>
        <v>0</v>
      </c>
    </row>
    <row r="91" spans="1:11" ht="14.25" customHeight="1">
      <c r="A91" s="14">
        <v>84</v>
      </c>
      <c r="B91" s="116" t="s">
        <v>75</v>
      </c>
      <c r="C91" s="11">
        <v>0</v>
      </c>
      <c r="D91" s="20">
        <f t="shared" si="6"/>
        <v>0</v>
      </c>
      <c r="E91" s="12">
        <v>2861.32</v>
      </c>
      <c r="F91" s="12">
        <f t="shared" si="7"/>
        <v>2970.0501600000002</v>
      </c>
      <c r="G91" s="20">
        <v>2</v>
      </c>
      <c r="H91" s="12">
        <f t="shared" si="8"/>
        <v>5722.64</v>
      </c>
      <c r="I91" s="9">
        <f t="shared" si="9"/>
        <v>5940.1003200000005</v>
      </c>
      <c r="J91" s="12">
        <f t="shared" si="10"/>
        <v>0</v>
      </c>
      <c r="K91" s="20">
        <f t="shared" si="11"/>
        <v>0</v>
      </c>
    </row>
    <row r="92" spans="1:11" ht="14.25" customHeight="1">
      <c r="A92" s="14">
        <v>85</v>
      </c>
      <c r="B92" s="116" t="s">
        <v>163</v>
      </c>
      <c r="C92" s="11">
        <v>1</v>
      </c>
      <c r="D92" s="20">
        <f t="shared" si="6"/>
        <v>0.08333333333333333</v>
      </c>
      <c r="E92" s="12">
        <v>2861.32</v>
      </c>
      <c r="F92" s="12">
        <f t="shared" si="7"/>
        <v>2970.0501600000002</v>
      </c>
      <c r="G92" s="20">
        <v>1.5</v>
      </c>
      <c r="H92" s="12">
        <f t="shared" si="8"/>
        <v>4291.9800000000005</v>
      </c>
      <c r="I92" s="9">
        <f t="shared" si="9"/>
        <v>4455.07524</v>
      </c>
      <c r="J92" s="12">
        <f t="shared" si="10"/>
        <v>66.62225955</v>
      </c>
      <c r="K92" s="20">
        <f t="shared" si="11"/>
        <v>4.5</v>
      </c>
    </row>
    <row r="93" spans="1:11" ht="14.25" customHeight="1">
      <c r="A93" s="30">
        <v>86</v>
      </c>
      <c r="B93" s="116" t="s">
        <v>164</v>
      </c>
      <c r="C93" s="11">
        <v>0</v>
      </c>
      <c r="D93" s="20">
        <f t="shared" si="6"/>
        <v>0</v>
      </c>
      <c r="E93" s="12">
        <v>2861.32</v>
      </c>
      <c r="F93" s="12">
        <f t="shared" si="7"/>
        <v>2970.0501600000002</v>
      </c>
      <c r="G93" s="20">
        <v>1.4</v>
      </c>
      <c r="H93" s="12">
        <f t="shared" si="8"/>
        <v>4005.848</v>
      </c>
      <c r="I93" s="9">
        <f t="shared" si="9"/>
        <v>4158.070224</v>
      </c>
      <c r="J93" s="12">
        <f t="shared" si="10"/>
        <v>0</v>
      </c>
      <c r="K93" s="20">
        <f t="shared" si="11"/>
        <v>0</v>
      </c>
    </row>
    <row r="94" spans="1:11" ht="12.75">
      <c r="A94" s="17"/>
      <c r="B94" s="17"/>
      <c r="C94" s="25"/>
      <c r="D94" s="25"/>
      <c r="E94" s="17"/>
      <c r="F94" s="17"/>
      <c r="G94" s="17"/>
      <c r="H94" s="17"/>
      <c r="I94" s="17"/>
      <c r="J94" s="17"/>
      <c r="K94" s="17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pane ySplit="4" topLeftCell="A5" activePane="bottomLeft" state="frozen"/>
      <selection pane="topLeft" activeCell="G105" sqref="G105:G106"/>
      <selection pane="bottomLeft" activeCell="O17" sqref="O17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3" customWidth="1"/>
    <col min="4" max="4" width="11.625" style="23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</cols>
  <sheetData>
    <row r="1" spans="1:11" ht="18" customHeight="1">
      <c r="A1" s="1"/>
      <c r="B1" s="1"/>
      <c r="C1" s="21"/>
      <c r="D1" s="21"/>
      <c r="E1" s="1"/>
      <c r="F1" s="1"/>
      <c r="G1" s="1"/>
      <c r="H1" s="1"/>
      <c r="I1" s="1"/>
      <c r="J1" s="1"/>
      <c r="K1" s="2" t="s">
        <v>84</v>
      </c>
    </row>
    <row r="2" spans="1:11" ht="80.25" customHeight="1">
      <c r="A2" s="165" t="s">
        <v>229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customHeight="1">
      <c r="A3" s="166" t="s">
        <v>77</v>
      </c>
      <c r="B3" s="166" t="s">
        <v>2</v>
      </c>
      <c r="C3" s="174" t="s">
        <v>140</v>
      </c>
      <c r="D3" s="174" t="s">
        <v>141</v>
      </c>
      <c r="E3" s="169" t="s">
        <v>78</v>
      </c>
      <c r="F3" s="170"/>
      <c r="G3" s="170"/>
      <c r="H3" s="170"/>
      <c r="I3" s="171"/>
      <c r="J3" s="166" t="s">
        <v>219</v>
      </c>
      <c r="K3" s="166" t="s">
        <v>142</v>
      </c>
    </row>
    <row r="4" spans="1:11" ht="134.25" customHeight="1">
      <c r="A4" s="168"/>
      <c r="B4" s="168"/>
      <c r="C4" s="175"/>
      <c r="D4" s="175"/>
      <c r="E4" s="3" t="s">
        <v>220</v>
      </c>
      <c r="F4" s="3" t="s">
        <v>221</v>
      </c>
      <c r="G4" s="3" t="s">
        <v>124</v>
      </c>
      <c r="H4" s="3" t="s">
        <v>222</v>
      </c>
      <c r="I4" s="3" t="s">
        <v>223</v>
      </c>
      <c r="J4" s="168"/>
      <c r="K4" s="176"/>
    </row>
    <row r="5" spans="1:11" ht="12.75">
      <c r="A5" s="4">
        <v>1</v>
      </c>
      <c r="B5" s="5">
        <v>2</v>
      </c>
      <c r="C5" s="22">
        <v>3</v>
      </c>
      <c r="D5" s="22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4"/>
      <c r="B6" s="15" t="s">
        <v>3</v>
      </c>
      <c r="C6" s="13">
        <f>SUM(C8:C93)</f>
        <v>55</v>
      </c>
      <c r="D6" s="13"/>
      <c r="E6" s="13"/>
      <c r="F6" s="13"/>
      <c r="G6" s="13"/>
      <c r="H6" s="13"/>
      <c r="I6" s="13"/>
      <c r="J6" s="24">
        <f>SUM(J8:J93)</f>
        <v>576.95828516865</v>
      </c>
      <c r="K6" s="26">
        <f>SUM(K8:K93)</f>
        <v>38.600000000000016</v>
      </c>
    </row>
    <row r="7" spans="1:11" ht="12.75" customHeight="1">
      <c r="A7" s="14"/>
      <c r="B7" s="15"/>
      <c r="C7" s="10"/>
      <c r="D7" s="10"/>
      <c r="E7" s="9"/>
      <c r="F7" s="9"/>
      <c r="G7" s="9"/>
      <c r="H7" s="9"/>
      <c r="I7" s="9"/>
      <c r="J7" s="9"/>
      <c r="K7" s="18"/>
    </row>
    <row r="8" spans="1:11" ht="14.25" customHeight="1">
      <c r="A8" s="14">
        <v>1</v>
      </c>
      <c r="B8" s="116" t="s">
        <v>154</v>
      </c>
      <c r="C8" s="11">
        <v>0</v>
      </c>
      <c r="D8" s="20">
        <f>C8/12</f>
        <v>0</v>
      </c>
      <c r="E8" s="12">
        <v>613.14</v>
      </c>
      <c r="F8" s="12">
        <f>E8*1.038</f>
        <v>636.43932</v>
      </c>
      <c r="G8" s="27">
        <v>1</v>
      </c>
      <c r="H8" s="12">
        <f>E8*G8</f>
        <v>613.14</v>
      </c>
      <c r="I8" s="12">
        <f>F8*G8</f>
        <v>636.43932</v>
      </c>
      <c r="J8" s="12">
        <f>(D8*H8+D8*I8*11)*1.5/100</f>
        <v>0</v>
      </c>
      <c r="K8" s="20">
        <f>ROUND(((D8*H8+D8*I8*11+J8)/1000),1)</f>
        <v>0</v>
      </c>
    </row>
    <row r="9" spans="1:11" ht="14.25" customHeight="1">
      <c r="A9" s="14">
        <v>2</v>
      </c>
      <c r="B9" s="116" t="s">
        <v>55</v>
      </c>
      <c r="C9" s="11">
        <v>0</v>
      </c>
      <c r="D9" s="20">
        <f aca="true" t="shared" si="0" ref="D9:D67">C9/12</f>
        <v>0</v>
      </c>
      <c r="E9" s="12">
        <v>613.14</v>
      </c>
      <c r="F9" s="12">
        <f aca="true" t="shared" si="1" ref="F9:F67">E9*1.038</f>
        <v>636.43932</v>
      </c>
      <c r="G9" s="27">
        <v>1.4</v>
      </c>
      <c r="H9" s="12">
        <f aca="true" t="shared" si="2" ref="H9:H67">E9*G9</f>
        <v>858.396</v>
      </c>
      <c r="I9" s="12">
        <f aca="true" t="shared" si="3" ref="I9:I67">F9*G9</f>
        <v>891.0150479999999</v>
      </c>
      <c r="J9" s="12">
        <f>((D9*H9)+(D9*I9*11))*1.5/100</f>
        <v>0</v>
      </c>
      <c r="K9" s="20">
        <f aca="true" t="shared" si="4" ref="K9:K67">ROUND(((D9*H9+D9*I9*11+J9)/1000),1)</f>
        <v>0</v>
      </c>
    </row>
    <row r="10" spans="1:11" ht="14.25" customHeight="1">
      <c r="A10" s="14">
        <v>3</v>
      </c>
      <c r="B10" s="116" t="s">
        <v>39</v>
      </c>
      <c r="C10" s="11">
        <v>1</v>
      </c>
      <c r="D10" s="20">
        <f t="shared" si="0"/>
        <v>0.08333333333333333</v>
      </c>
      <c r="E10" s="12">
        <v>613.14</v>
      </c>
      <c r="F10" s="12">
        <f t="shared" si="1"/>
        <v>636.43932</v>
      </c>
      <c r="G10" s="27">
        <v>1.15</v>
      </c>
      <c r="H10" s="12">
        <f t="shared" si="2"/>
        <v>705.1109999999999</v>
      </c>
      <c r="I10" s="12">
        <f t="shared" si="3"/>
        <v>731.9052179999999</v>
      </c>
      <c r="J10" s="12">
        <f aca="true" t="shared" si="5" ref="J10:J68">((D10*H10)+(D10*I10*11))*1.5/100</f>
        <v>10.945085497499997</v>
      </c>
      <c r="K10" s="20">
        <f t="shared" si="4"/>
        <v>0.7</v>
      </c>
    </row>
    <row r="11" spans="1:11" ht="14.25" customHeight="1">
      <c r="A11" s="14">
        <v>4</v>
      </c>
      <c r="B11" s="116" t="s">
        <v>56</v>
      </c>
      <c r="C11" s="11">
        <v>1</v>
      </c>
      <c r="D11" s="20">
        <f t="shared" si="0"/>
        <v>0.08333333333333333</v>
      </c>
      <c r="E11" s="12">
        <v>613.14</v>
      </c>
      <c r="F11" s="12">
        <f t="shared" si="1"/>
        <v>636.43932</v>
      </c>
      <c r="G11" s="27">
        <v>1.21</v>
      </c>
      <c r="H11" s="12">
        <f t="shared" si="2"/>
        <v>741.8994</v>
      </c>
      <c r="I11" s="12">
        <f t="shared" si="3"/>
        <v>770.0915772</v>
      </c>
      <c r="J11" s="12">
        <f t="shared" si="5"/>
        <v>11.516133436499997</v>
      </c>
      <c r="K11" s="20">
        <f t="shared" si="4"/>
        <v>0.8</v>
      </c>
    </row>
    <row r="12" spans="1:11" ht="14.25" customHeight="1">
      <c r="A12" s="14">
        <v>5</v>
      </c>
      <c r="B12" s="116" t="s">
        <v>30</v>
      </c>
      <c r="C12" s="11">
        <v>0</v>
      </c>
      <c r="D12" s="20">
        <f t="shared" si="0"/>
        <v>0</v>
      </c>
      <c r="E12" s="12">
        <v>613.14</v>
      </c>
      <c r="F12" s="12">
        <f t="shared" si="1"/>
        <v>636.43932</v>
      </c>
      <c r="G12" s="27">
        <v>1</v>
      </c>
      <c r="H12" s="12">
        <f t="shared" si="2"/>
        <v>613.14</v>
      </c>
      <c r="I12" s="12">
        <f t="shared" si="3"/>
        <v>636.43932</v>
      </c>
      <c r="J12" s="12">
        <f t="shared" si="5"/>
        <v>0</v>
      </c>
      <c r="K12" s="20">
        <f t="shared" si="4"/>
        <v>0</v>
      </c>
    </row>
    <row r="13" spans="1:11" ht="14.25" customHeight="1">
      <c r="A13" s="14">
        <v>6</v>
      </c>
      <c r="B13" s="116" t="s">
        <v>31</v>
      </c>
      <c r="C13" s="11">
        <v>0</v>
      </c>
      <c r="D13" s="20">
        <f t="shared" si="0"/>
        <v>0</v>
      </c>
      <c r="E13" s="12">
        <v>613.14</v>
      </c>
      <c r="F13" s="12">
        <f t="shared" si="1"/>
        <v>636.43932</v>
      </c>
      <c r="G13" s="27">
        <v>1</v>
      </c>
      <c r="H13" s="12">
        <f t="shared" si="2"/>
        <v>613.14</v>
      </c>
      <c r="I13" s="12">
        <f t="shared" si="3"/>
        <v>636.43932</v>
      </c>
      <c r="J13" s="12">
        <f t="shared" si="5"/>
        <v>0</v>
      </c>
      <c r="K13" s="20">
        <f t="shared" si="4"/>
        <v>0</v>
      </c>
    </row>
    <row r="14" spans="1:11" ht="14.25" customHeight="1">
      <c r="A14" s="14">
        <v>7</v>
      </c>
      <c r="B14" s="116" t="s">
        <v>155</v>
      </c>
      <c r="C14" s="11">
        <v>0</v>
      </c>
      <c r="D14" s="20">
        <f t="shared" si="0"/>
        <v>0</v>
      </c>
      <c r="E14" s="12">
        <v>613.14</v>
      </c>
      <c r="F14" s="12">
        <f t="shared" si="1"/>
        <v>636.43932</v>
      </c>
      <c r="G14" s="27">
        <v>1</v>
      </c>
      <c r="H14" s="12">
        <f t="shared" si="2"/>
        <v>613.14</v>
      </c>
      <c r="I14" s="12">
        <f t="shared" si="3"/>
        <v>636.43932</v>
      </c>
      <c r="J14" s="12">
        <f t="shared" si="5"/>
        <v>0</v>
      </c>
      <c r="K14" s="20">
        <f t="shared" si="4"/>
        <v>0</v>
      </c>
    </row>
    <row r="15" spans="1:11" ht="14.25" customHeight="1">
      <c r="A15" s="14">
        <v>8</v>
      </c>
      <c r="B15" s="116" t="s">
        <v>34</v>
      </c>
      <c r="C15" s="11">
        <v>0</v>
      </c>
      <c r="D15" s="20">
        <f t="shared" si="0"/>
        <v>0</v>
      </c>
      <c r="E15" s="12">
        <v>613.14</v>
      </c>
      <c r="F15" s="12">
        <f t="shared" si="1"/>
        <v>636.43932</v>
      </c>
      <c r="G15" s="27">
        <v>1.2</v>
      </c>
      <c r="H15" s="12">
        <f t="shared" si="2"/>
        <v>735.7679999999999</v>
      </c>
      <c r="I15" s="12">
        <f t="shared" si="3"/>
        <v>763.727184</v>
      </c>
      <c r="J15" s="12">
        <f t="shared" si="5"/>
        <v>0</v>
      </c>
      <c r="K15" s="20">
        <f t="shared" si="4"/>
        <v>0</v>
      </c>
    </row>
    <row r="16" spans="1:11" ht="14.25" customHeight="1">
      <c r="A16" s="14">
        <v>9</v>
      </c>
      <c r="B16" s="116" t="s">
        <v>156</v>
      </c>
      <c r="C16" s="11">
        <v>0</v>
      </c>
      <c r="D16" s="20">
        <f t="shared" si="0"/>
        <v>0</v>
      </c>
      <c r="E16" s="12">
        <v>613.14</v>
      </c>
      <c r="F16" s="12">
        <f t="shared" si="1"/>
        <v>636.43932</v>
      </c>
      <c r="G16" s="27">
        <v>1</v>
      </c>
      <c r="H16" s="12">
        <f t="shared" si="2"/>
        <v>613.14</v>
      </c>
      <c r="I16" s="12">
        <f t="shared" si="3"/>
        <v>636.43932</v>
      </c>
      <c r="J16" s="12">
        <f t="shared" si="5"/>
        <v>0</v>
      </c>
      <c r="K16" s="20">
        <f t="shared" si="4"/>
        <v>0</v>
      </c>
    </row>
    <row r="17" spans="1:11" ht="14.25" customHeight="1">
      <c r="A17" s="14">
        <v>10</v>
      </c>
      <c r="B17" s="116" t="s">
        <v>21</v>
      </c>
      <c r="C17" s="11">
        <v>2</v>
      </c>
      <c r="D17" s="20">
        <f t="shared" si="0"/>
        <v>0.16666666666666666</v>
      </c>
      <c r="E17" s="12">
        <v>613.14</v>
      </c>
      <c r="F17" s="12">
        <f t="shared" si="1"/>
        <v>636.43932</v>
      </c>
      <c r="G17" s="27">
        <v>1.208</v>
      </c>
      <c r="H17" s="12">
        <f t="shared" si="2"/>
        <v>740.6731199999999</v>
      </c>
      <c r="I17" s="12">
        <f t="shared" si="3"/>
        <v>768.8186985599999</v>
      </c>
      <c r="J17" s="12">
        <f t="shared" si="5"/>
        <v>22.994197010399997</v>
      </c>
      <c r="K17" s="20">
        <f t="shared" si="4"/>
        <v>1.6</v>
      </c>
    </row>
    <row r="18" spans="1:11" ht="14.25" customHeight="1">
      <c r="A18" s="14">
        <v>11</v>
      </c>
      <c r="B18" s="116" t="s">
        <v>22</v>
      </c>
      <c r="C18" s="11">
        <v>0</v>
      </c>
      <c r="D18" s="20">
        <f t="shared" si="0"/>
        <v>0</v>
      </c>
      <c r="E18" s="12">
        <v>613.14</v>
      </c>
      <c r="F18" s="12">
        <f t="shared" si="1"/>
        <v>636.43932</v>
      </c>
      <c r="G18" s="27">
        <v>1.3</v>
      </c>
      <c r="H18" s="12">
        <f t="shared" si="2"/>
        <v>797.082</v>
      </c>
      <c r="I18" s="12">
        <f t="shared" si="3"/>
        <v>827.3711159999999</v>
      </c>
      <c r="J18" s="12">
        <f t="shared" si="5"/>
        <v>0</v>
      </c>
      <c r="K18" s="20">
        <f t="shared" si="4"/>
        <v>0</v>
      </c>
    </row>
    <row r="19" spans="1:11" ht="14.25" customHeight="1">
      <c r="A19" s="14">
        <v>12</v>
      </c>
      <c r="B19" s="116" t="s">
        <v>85</v>
      </c>
      <c r="C19" s="11">
        <v>1</v>
      </c>
      <c r="D19" s="20">
        <f t="shared" si="0"/>
        <v>0.08333333333333333</v>
      </c>
      <c r="E19" s="12">
        <v>613.14</v>
      </c>
      <c r="F19" s="12">
        <f t="shared" si="1"/>
        <v>636.43932</v>
      </c>
      <c r="G19" s="27">
        <v>1</v>
      </c>
      <c r="H19" s="12">
        <f t="shared" si="2"/>
        <v>613.14</v>
      </c>
      <c r="I19" s="12">
        <f t="shared" si="3"/>
        <v>636.43932</v>
      </c>
      <c r="J19" s="12">
        <f t="shared" si="5"/>
        <v>9.517465649999998</v>
      </c>
      <c r="K19" s="20">
        <f t="shared" si="4"/>
        <v>0.6</v>
      </c>
    </row>
    <row r="20" spans="1:11" ht="14.25" customHeight="1">
      <c r="A20" s="14">
        <v>13</v>
      </c>
      <c r="B20" s="116" t="s">
        <v>40</v>
      </c>
      <c r="C20" s="11">
        <v>2</v>
      </c>
      <c r="D20" s="20">
        <f t="shared" si="0"/>
        <v>0.16666666666666666</v>
      </c>
      <c r="E20" s="12">
        <v>613.14</v>
      </c>
      <c r="F20" s="12">
        <f t="shared" si="1"/>
        <v>636.43932</v>
      </c>
      <c r="G20" s="27">
        <v>1</v>
      </c>
      <c r="H20" s="12">
        <f t="shared" si="2"/>
        <v>613.14</v>
      </c>
      <c r="I20" s="12">
        <f t="shared" si="3"/>
        <v>636.43932</v>
      </c>
      <c r="J20" s="12">
        <f t="shared" si="5"/>
        <v>19.034931299999997</v>
      </c>
      <c r="K20" s="20">
        <f t="shared" si="4"/>
        <v>1.3</v>
      </c>
    </row>
    <row r="21" spans="1:11" ht="14.25" customHeight="1">
      <c r="A21" s="14">
        <v>14</v>
      </c>
      <c r="B21" s="116" t="s">
        <v>41</v>
      </c>
      <c r="C21" s="11">
        <v>0</v>
      </c>
      <c r="D21" s="20">
        <f t="shared" si="0"/>
        <v>0</v>
      </c>
      <c r="E21" s="12">
        <v>613.14</v>
      </c>
      <c r="F21" s="12">
        <f t="shared" si="1"/>
        <v>636.43932</v>
      </c>
      <c r="G21" s="27">
        <v>1</v>
      </c>
      <c r="H21" s="12">
        <f t="shared" si="2"/>
        <v>613.14</v>
      </c>
      <c r="I21" s="12">
        <f t="shared" si="3"/>
        <v>636.43932</v>
      </c>
      <c r="J21" s="12">
        <f t="shared" si="5"/>
        <v>0</v>
      </c>
      <c r="K21" s="20">
        <f t="shared" si="4"/>
        <v>0</v>
      </c>
    </row>
    <row r="22" spans="1:11" ht="14.25" customHeight="1">
      <c r="A22" s="14">
        <v>15</v>
      </c>
      <c r="B22" s="116" t="s">
        <v>67</v>
      </c>
      <c r="C22" s="11">
        <v>0</v>
      </c>
      <c r="D22" s="20">
        <f t="shared" si="0"/>
        <v>0</v>
      </c>
      <c r="E22" s="12">
        <v>613.14</v>
      </c>
      <c r="F22" s="12">
        <f t="shared" si="1"/>
        <v>636.43932</v>
      </c>
      <c r="G22" s="27">
        <v>1.47</v>
      </c>
      <c r="H22" s="12">
        <f t="shared" si="2"/>
        <v>901.3158</v>
      </c>
      <c r="I22" s="12">
        <f t="shared" si="3"/>
        <v>935.5658004</v>
      </c>
      <c r="J22" s="12">
        <f t="shared" si="5"/>
        <v>0</v>
      </c>
      <c r="K22" s="20">
        <f t="shared" si="4"/>
        <v>0</v>
      </c>
    </row>
    <row r="23" spans="1:11" ht="14.25" customHeight="1">
      <c r="A23" s="14">
        <v>16</v>
      </c>
      <c r="B23" s="116" t="s">
        <v>157</v>
      </c>
      <c r="C23" s="11">
        <v>0</v>
      </c>
      <c r="D23" s="20">
        <f t="shared" si="0"/>
        <v>0</v>
      </c>
      <c r="E23" s="12">
        <v>613.14</v>
      </c>
      <c r="F23" s="12">
        <f t="shared" si="1"/>
        <v>636.43932</v>
      </c>
      <c r="G23" s="27">
        <v>1</v>
      </c>
      <c r="H23" s="12">
        <f t="shared" si="2"/>
        <v>613.14</v>
      </c>
      <c r="I23" s="12">
        <f t="shared" si="3"/>
        <v>636.43932</v>
      </c>
      <c r="J23" s="12">
        <f t="shared" si="5"/>
        <v>0</v>
      </c>
      <c r="K23" s="20">
        <f t="shared" si="4"/>
        <v>0</v>
      </c>
    </row>
    <row r="24" spans="1:11" ht="14.25" customHeight="1">
      <c r="A24" s="14">
        <v>17</v>
      </c>
      <c r="B24" s="116" t="s">
        <v>158</v>
      </c>
      <c r="C24" s="11">
        <v>1</v>
      </c>
      <c r="D24" s="20">
        <f t="shared" si="0"/>
        <v>0.08333333333333333</v>
      </c>
      <c r="E24" s="12">
        <v>613.14</v>
      </c>
      <c r="F24" s="12">
        <f t="shared" si="1"/>
        <v>636.43932</v>
      </c>
      <c r="G24" s="27">
        <v>1</v>
      </c>
      <c r="H24" s="12">
        <f t="shared" si="2"/>
        <v>613.14</v>
      </c>
      <c r="I24" s="12">
        <f t="shared" si="3"/>
        <v>636.43932</v>
      </c>
      <c r="J24" s="12">
        <f t="shared" si="5"/>
        <v>9.517465649999998</v>
      </c>
      <c r="K24" s="20">
        <f t="shared" si="4"/>
        <v>0.6</v>
      </c>
    </row>
    <row r="25" spans="1:11" ht="14.25" customHeight="1">
      <c r="A25" s="14">
        <v>18</v>
      </c>
      <c r="B25" s="116" t="s">
        <v>57</v>
      </c>
      <c r="C25" s="11">
        <v>0</v>
      </c>
      <c r="D25" s="20">
        <f t="shared" si="0"/>
        <v>0</v>
      </c>
      <c r="E25" s="12">
        <v>613.14</v>
      </c>
      <c r="F25" s="12">
        <f t="shared" si="1"/>
        <v>636.43932</v>
      </c>
      <c r="G25" s="27">
        <v>1.4</v>
      </c>
      <c r="H25" s="12">
        <f t="shared" si="2"/>
        <v>858.396</v>
      </c>
      <c r="I25" s="12">
        <f t="shared" si="3"/>
        <v>891.0150479999999</v>
      </c>
      <c r="J25" s="12">
        <f t="shared" si="5"/>
        <v>0</v>
      </c>
      <c r="K25" s="20">
        <f t="shared" si="4"/>
        <v>0</v>
      </c>
    </row>
    <row r="26" spans="1:11" ht="14.25" customHeight="1">
      <c r="A26" s="14">
        <v>19</v>
      </c>
      <c r="B26" s="116" t="s">
        <v>42</v>
      </c>
      <c r="C26" s="11">
        <v>1</v>
      </c>
      <c r="D26" s="20">
        <f t="shared" si="0"/>
        <v>0.08333333333333333</v>
      </c>
      <c r="E26" s="12">
        <v>613.14</v>
      </c>
      <c r="F26" s="12">
        <f t="shared" si="1"/>
        <v>636.43932</v>
      </c>
      <c r="G26" s="27">
        <v>1.15</v>
      </c>
      <c r="H26" s="12">
        <f t="shared" si="2"/>
        <v>705.1109999999999</v>
      </c>
      <c r="I26" s="12">
        <f t="shared" si="3"/>
        <v>731.9052179999999</v>
      </c>
      <c r="J26" s="12">
        <f t="shared" si="5"/>
        <v>10.945085497499997</v>
      </c>
      <c r="K26" s="20">
        <f t="shared" si="4"/>
        <v>0.7</v>
      </c>
    </row>
    <row r="27" spans="1:11" ht="14.25" customHeight="1">
      <c r="A27" s="14">
        <v>20</v>
      </c>
      <c r="B27" s="116" t="s">
        <v>58</v>
      </c>
      <c r="C27" s="11">
        <v>0</v>
      </c>
      <c r="D27" s="20">
        <f t="shared" si="0"/>
        <v>0</v>
      </c>
      <c r="E27" s="12">
        <v>613.14</v>
      </c>
      <c r="F27" s="12">
        <f t="shared" si="1"/>
        <v>636.43932</v>
      </c>
      <c r="G27" s="27">
        <v>1.3</v>
      </c>
      <c r="H27" s="12">
        <f t="shared" si="2"/>
        <v>797.082</v>
      </c>
      <c r="I27" s="12">
        <f t="shared" si="3"/>
        <v>827.3711159999999</v>
      </c>
      <c r="J27" s="12">
        <f t="shared" si="5"/>
        <v>0</v>
      </c>
      <c r="K27" s="20">
        <f t="shared" si="4"/>
        <v>0</v>
      </c>
    </row>
    <row r="28" spans="1:11" ht="14.25" customHeight="1">
      <c r="A28" s="14">
        <v>21</v>
      </c>
      <c r="B28" s="116" t="s">
        <v>32</v>
      </c>
      <c r="C28" s="11">
        <v>0</v>
      </c>
      <c r="D28" s="20">
        <f t="shared" si="0"/>
        <v>0</v>
      </c>
      <c r="E28" s="12">
        <v>613.14</v>
      </c>
      <c r="F28" s="12">
        <f t="shared" si="1"/>
        <v>636.43932</v>
      </c>
      <c r="G28" s="27">
        <v>1</v>
      </c>
      <c r="H28" s="12">
        <f t="shared" si="2"/>
        <v>613.14</v>
      </c>
      <c r="I28" s="12">
        <f t="shared" si="3"/>
        <v>636.43932</v>
      </c>
      <c r="J28" s="12">
        <f t="shared" si="5"/>
        <v>0</v>
      </c>
      <c r="K28" s="20">
        <f t="shared" si="4"/>
        <v>0</v>
      </c>
    </row>
    <row r="29" spans="1:11" ht="14.25" customHeight="1">
      <c r="A29" s="14">
        <v>22</v>
      </c>
      <c r="B29" s="116" t="s">
        <v>159</v>
      </c>
      <c r="C29" s="11">
        <v>0</v>
      </c>
      <c r="D29" s="20">
        <f t="shared" si="0"/>
        <v>0</v>
      </c>
      <c r="E29" s="12">
        <v>613.14</v>
      </c>
      <c r="F29" s="12">
        <f t="shared" si="1"/>
        <v>636.43932</v>
      </c>
      <c r="G29" s="27">
        <v>1</v>
      </c>
      <c r="H29" s="12">
        <f t="shared" si="2"/>
        <v>613.14</v>
      </c>
      <c r="I29" s="12">
        <f t="shared" si="3"/>
        <v>636.43932</v>
      </c>
      <c r="J29" s="12">
        <f t="shared" si="5"/>
        <v>0</v>
      </c>
      <c r="K29" s="20">
        <f t="shared" si="4"/>
        <v>0</v>
      </c>
    </row>
    <row r="30" spans="1:11" ht="14.25" customHeight="1">
      <c r="A30" s="14">
        <v>23</v>
      </c>
      <c r="B30" s="116" t="s">
        <v>59</v>
      </c>
      <c r="C30" s="11">
        <v>3</v>
      </c>
      <c r="D30" s="20">
        <f t="shared" si="0"/>
        <v>0.25</v>
      </c>
      <c r="E30" s="12">
        <v>613.14</v>
      </c>
      <c r="F30" s="12">
        <f t="shared" si="1"/>
        <v>636.43932</v>
      </c>
      <c r="G30" s="27">
        <v>1.175</v>
      </c>
      <c r="H30" s="12">
        <f t="shared" si="2"/>
        <v>720.4395000000001</v>
      </c>
      <c r="I30" s="12">
        <f t="shared" si="3"/>
        <v>747.816201</v>
      </c>
      <c r="J30" s="12">
        <f t="shared" si="5"/>
        <v>33.54906641625</v>
      </c>
      <c r="K30" s="20">
        <f t="shared" si="4"/>
        <v>2.3</v>
      </c>
    </row>
    <row r="31" spans="1:11" ht="14.25" customHeight="1">
      <c r="A31" s="14">
        <v>24</v>
      </c>
      <c r="B31" s="116" t="s">
        <v>66</v>
      </c>
      <c r="C31" s="11">
        <v>2</v>
      </c>
      <c r="D31" s="20">
        <f t="shared" si="0"/>
        <v>0.16666666666666666</v>
      </c>
      <c r="E31" s="12">
        <v>613.14</v>
      </c>
      <c r="F31" s="12">
        <f t="shared" si="1"/>
        <v>636.43932</v>
      </c>
      <c r="G31" s="27">
        <v>1.24</v>
      </c>
      <c r="H31" s="12">
        <f t="shared" si="2"/>
        <v>760.2936</v>
      </c>
      <c r="I31" s="12">
        <f t="shared" si="3"/>
        <v>789.1847568</v>
      </c>
      <c r="J31" s="12">
        <f t="shared" si="5"/>
        <v>23.603314811999994</v>
      </c>
      <c r="K31" s="20">
        <f t="shared" si="4"/>
        <v>1.6</v>
      </c>
    </row>
    <row r="32" spans="1:11" ht="14.25" customHeight="1">
      <c r="A32" s="14">
        <v>25</v>
      </c>
      <c r="B32" s="116" t="s">
        <v>71</v>
      </c>
      <c r="C32" s="11">
        <v>0</v>
      </c>
      <c r="D32" s="20">
        <f t="shared" si="0"/>
        <v>0</v>
      </c>
      <c r="E32" s="12">
        <v>613.14</v>
      </c>
      <c r="F32" s="12">
        <f t="shared" si="1"/>
        <v>636.43932</v>
      </c>
      <c r="G32" s="27">
        <v>1.6</v>
      </c>
      <c r="H32" s="12">
        <f t="shared" si="2"/>
        <v>981.024</v>
      </c>
      <c r="I32" s="12">
        <f t="shared" si="3"/>
        <v>1018.302912</v>
      </c>
      <c r="J32" s="12">
        <f t="shared" si="5"/>
        <v>0</v>
      </c>
      <c r="K32" s="20">
        <f t="shared" si="4"/>
        <v>0</v>
      </c>
    </row>
    <row r="33" spans="1:11" ht="14.25" customHeight="1">
      <c r="A33" s="14">
        <v>26</v>
      </c>
      <c r="B33" s="116" t="s">
        <v>35</v>
      </c>
      <c r="C33" s="11">
        <v>0</v>
      </c>
      <c r="D33" s="20">
        <f t="shared" si="0"/>
        <v>0</v>
      </c>
      <c r="E33" s="12">
        <v>613.14</v>
      </c>
      <c r="F33" s="12">
        <f t="shared" si="1"/>
        <v>636.43932</v>
      </c>
      <c r="G33" s="27">
        <v>1</v>
      </c>
      <c r="H33" s="12">
        <f t="shared" si="2"/>
        <v>613.14</v>
      </c>
      <c r="I33" s="12">
        <f t="shared" si="3"/>
        <v>636.43932</v>
      </c>
      <c r="J33" s="12">
        <f t="shared" si="5"/>
        <v>0</v>
      </c>
      <c r="K33" s="20">
        <f t="shared" si="4"/>
        <v>0</v>
      </c>
    </row>
    <row r="34" spans="1:11" ht="14.25" customHeight="1">
      <c r="A34" s="14">
        <v>27</v>
      </c>
      <c r="B34" s="116" t="s">
        <v>60</v>
      </c>
      <c r="C34" s="11">
        <v>0</v>
      </c>
      <c r="D34" s="20">
        <f t="shared" si="0"/>
        <v>0</v>
      </c>
      <c r="E34" s="12">
        <v>613.14</v>
      </c>
      <c r="F34" s="12">
        <f t="shared" si="1"/>
        <v>636.43932</v>
      </c>
      <c r="G34" s="27">
        <v>1.25</v>
      </c>
      <c r="H34" s="12">
        <f t="shared" si="2"/>
        <v>766.425</v>
      </c>
      <c r="I34" s="12">
        <f t="shared" si="3"/>
        <v>795.5491499999999</v>
      </c>
      <c r="J34" s="12">
        <f t="shared" si="5"/>
        <v>0</v>
      </c>
      <c r="K34" s="20">
        <f t="shared" si="4"/>
        <v>0</v>
      </c>
    </row>
    <row r="35" spans="1:11" ht="14.25" customHeight="1">
      <c r="A35" s="14">
        <v>28</v>
      </c>
      <c r="B35" s="116" t="s">
        <v>47</v>
      </c>
      <c r="C35" s="11">
        <v>2</v>
      </c>
      <c r="D35" s="20">
        <f t="shared" si="0"/>
        <v>0.16666666666666666</v>
      </c>
      <c r="E35" s="12">
        <v>613.14</v>
      </c>
      <c r="F35" s="12">
        <f t="shared" si="1"/>
        <v>636.43932</v>
      </c>
      <c r="G35" s="27">
        <v>1.15</v>
      </c>
      <c r="H35" s="12">
        <f t="shared" si="2"/>
        <v>705.1109999999999</v>
      </c>
      <c r="I35" s="12">
        <f t="shared" si="3"/>
        <v>731.9052179999999</v>
      </c>
      <c r="J35" s="12">
        <f t="shared" si="5"/>
        <v>21.890170994999995</v>
      </c>
      <c r="K35" s="20">
        <f t="shared" si="4"/>
        <v>1.5</v>
      </c>
    </row>
    <row r="36" spans="1:11" ht="14.25" customHeight="1">
      <c r="A36" s="14">
        <v>29</v>
      </c>
      <c r="B36" s="116" t="s">
        <v>68</v>
      </c>
      <c r="C36" s="11">
        <v>0</v>
      </c>
      <c r="D36" s="20">
        <f t="shared" si="0"/>
        <v>0</v>
      </c>
      <c r="E36" s="12">
        <v>613.14</v>
      </c>
      <c r="F36" s="12">
        <f t="shared" si="1"/>
        <v>636.43932</v>
      </c>
      <c r="G36" s="27">
        <v>1.2</v>
      </c>
      <c r="H36" s="12">
        <f t="shared" si="2"/>
        <v>735.7679999999999</v>
      </c>
      <c r="I36" s="12">
        <f t="shared" si="3"/>
        <v>763.727184</v>
      </c>
      <c r="J36" s="12">
        <f t="shared" si="5"/>
        <v>0</v>
      </c>
      <c r="K36" s="20">
        <f t="shared" si="4"/>
        <v>0</v>
      </c>
    </row>
    <row r="37" spans="1:11" ht="14.25" customHeight="1">
      <c r="A37" s="14">
        <v>30</v>
      </c>
      <c r="B37" s="116" t="s">
        <v>33</v>
      </c>
      <c r="C37" s="11">
        <v>0</v>
      </c>
      <c r="D37" s="20">
        <f t="shared" si="0"/>
        <v>0</v>
      </c>
      <c r="E37" s="12">
        <v>613.14</v>
      </c>
      <c r="F37" s="12">
        <f t="shared" si="1"/>
        <v>636.43932</v>
      </c>
      <c r="G37" s="27">
        <v>1</v>
      </c>
      <c r="H37" s="12">
        <f t="shared" si="2"/>
        <v>613.14</v>
      </c>
      <c r="I37" s="12">
        <f t="shared" si="3"/>
        <v>636.43932</v>
      </c>
      <c r="J37" s="12">
        <f t="shared" si="5"/>
        <v>0</v>
      </c>
      <c r="K37" s="20">
        <f t="shared" si="4"/>
        <v>0</v>
      </c>
    </row>
    <row r="38" spans="1:11" ht="14.25" customHeight="1">
      <c r="A38" s="14">
        <v>31</v>
      </c>
      <c r="B38" s="116" t="s">
        <v>69</v>
      </c>
      <c r="C38" s="11">
        <v>2</v>
      </c>
      <c r="D38" s="20">
        <f t="shared" si="0"/>
        <v>0.16666666666666666</v>
      </c>
      <c r="E38" s="12">
        <v>613.14</v>
      </c>
      <c r="F38" s="12">
        <f t="shared" si="1"/>
        <v>636.43932</v>
      </c>
      <c r="G38" s="27">
        <v>1.27</v>
      </c>
      <c r="H38" s="12">
        <f t="shared" si="2"/>
        <v>778.6878</v>
      </c>
      <c r="I38" s="12">
        <f t="shared" si="3"/>
        <v>808.2779363999999</v>
      </c>
      <c r="J38" s="12">
        <f t="shared" si="5"/>
        <v>24.174362751</v>
      </c>
      <c r="K38" s="20">
        <f t="shared" si="4"/>
        <v>1.6</v>
      </c>
    </row>
    <row r="39" spans="1:11" ht="14.25" customHeight="1">
      <c r="A39" s="14">
        <v>32</v>
      </c>
      <c r="B39" s="116" t="s">
        <v>70</v>
      </c>
      <c r="C39" s="11">
        <v>0</v>
      </c>
      <c r="D39" s="20">
        <f t="shared" si="0"/>
        <v>0</v>
      </c>
      <c r="E39" s="12">
        <v>613.14</v>
      </c>
      <c r="F39" s="12">
        <f t="shared" si="1"/>
        <v>636.43932</v>
      </c>
      <c r="G39" s="27">
        <v>1.3</v>
      </c>
      <c r="H39" s="12">
        <f t="shared" si="2"/>
        <v>797.082</v>
      </c>
      <c r="I39" s="12">
        <f t="shared" si="3"/>
        <v>827.3711159999999</v>
      </c>
      <c r="J39" s="12">
        <f t="shared" si="5"/>
        <v>0</v>
      </c>
      <c r="K39" s="20">
        <f t="shared" si="4"/>
        <v>0</v>
      </c>
    </row>
    <row r="40" spans="1:11" ht="14.25" customHeight="1">
      <c r="A40" s="14">
        <v>33</v>
      </c>
      <c r="B40" s="116" t="s">
        <v>23</v>
      </c>
      <c r="C40" s="11">
        <v>0</v>
      </c>
      <c r="D40" s="20">
        <f t="shared" si="0"/>
        <v>0</v>
      </c>
      <c r="E40" s="12">
        <v>613.14</v>
      </c>
      <c r="F40" s="12">
        <f t="shared" si="1"/>
        <v>636.43932</v>
      </c>
      <c r="G40" s="27">
        <v>1.3</v>
      </c>
      <c r="H40" s="12">
        <f t="shared" si="2"/>
        <v>797.082</v>
      </c>
      <c r="I40" s="12">
        <f t="shared" si="3"/>
        <v>827.3711159999999</v>
      </c>
      <c r="J40" s="12">
        <f t="shared" si="5"/>
        <v>0</v>
      </c>
      <c r="K40" s="20">
        <f t="shared" si="4"/>
        <v>0</v>
      </c>
    </row>
    <row r="41" spans="1:11" ht="14.25" customHeight="1">
      <c r="A41" s="14">
        <v>34</v>
      </c>
      <c r="B41" s="116" t="s">
        <v>36</v>
      </c>
      <c r="C41" s="11">
        <v>1</v>
      </c>
      <c r="D41" s="20">
        <f t="shared" si="0"/>
        <v>0.08333333333333333</v>
      </c>
      <c r="E41" s="12">
        <v>613.14</v>
      </c>
      <c r="F41" s="12">
        <f t="shared" si="1"/>
        <v>636.43932</v>
      </c>
      <c r="G41" s="27">
        <v>1</v>
      </c>
      <c r="H41" s="12">
        <f t="shared" si="2"/>
        <v>613.14</v>
      </c>
      <c r="I41" s="12">
        <f t="shared" si="3"/>
        <v>636.43932</v>
      </c>
      <c r="J41" s="12">
        <f t="shared" si="5"/>
        <v>9.517465649999998</v>
      </c>
      <c r="K41" s="20">
        <f t="shared" si="4"/>
        <v>0.6</v>
      </c>
    </row>
    <row r="42" spans="1:11" ht="14.25" customHeight="1">
      <c r="A42" s="14">
        <v>35</v>
      </c>
      <c r="B42" s="116" t="s">
        <v>4</v>
      </c>
      <c r="C42" s="11">
        <v>0</v>
      </c>
      <c r="D42" s="20">
        <f t="shared" si="0"/>
        <v>0</v>
      </c>
      <c r="E42" s="12">
        <v>613.14</v>
      </c>
      <c r="F42" s="12">
        <f t="shared" si="1"/>
        <v>636.43932</v>
      </c>
      <c r="G42" s="27">
        <v>1</v>
      </c>
      <c r="H42" s="12">
        <f t="shared" si="2"/>
        <v>613.14</v>
      </c>
      <c r="I42" s="12">
        <f t="shared" si="3"/>
        <v>636.43932</v>
      </c>
      <c r="J42" s="12">
        <f t="shared" si="5"/>
        <v>0</v>
      </c>
      <c r="K42" s="20">
        <f t="shared" si="4"/>
        <v>0</v>
      </c>
    </row>
    <row r="43" spans="1:11" ht="14.25" customHeight="1">
      <c r="A43" s="14">
        <v>36</v>
      </c>
      <c r="B43" s="116" t="s">
        <v>5</v>
      </c>
      <c r="C43" s="11">
        <v>1</v>
      </c>
      <c r="D43" s="20">
        <f t="shared" si="0"/>
        <v>0.08333333333333333</v>
      </c>
      <c r="E43" s="12">
        <v>613.14</v>
      </c>
      <c r="F43" s="12">
        <f t="shared" si="1"/>
        <v>636.43932</v>
      </c>
      <c r="G43" s="27">
        <v>1</v>
      </c>
      <c r="H43" s="12">
        <f t="shared" si="2"/>
        <v>613.14</v>
      </c>
      <c r="I43" s="12">
        <f t="shared" si="3"/>
        <v>636.43932</v>
      </c>
      <c r="J43" s="12">
        <f t="shared" si="5"/>
        <v>9.517465649999998</v>
      </c>
      <c r="K43" s="20">
        <f t="shared" si="4"/>
        <v>0.6</v>
      </c>
    </row>
    <row r="44" spans="1:11" ht="14.25" customHeight="1">
      <c r="A44" s="14">
        <v>37</v>
      </c>
      <c r="B44" s="116" t="s">
        <v>6</v>
      </c>
      <c r="C44" s="11">
        <v>0</v>
      </c>
      <c r="D44" s="20">
        <f t="shared" si="0"/>
        <v>0</v>
      </c>
      <c r="E44" s="12">
        <v>613.14</v>
      </c>
      <c r="F44" s="12">
        <f t="shared" si="1"/>
        <v>636.43932</v>
      </c>
      <c r="G44" s="27">
        <v>1</v>
      </c>
      <c r="H44" s="12">
        <f t="shared" si="2"/>
        <v>613.14</v>
      </c>
      <c r="I44" s="12">
        <f t="shared" si="3"/>
        <v>636.43932</v>
      </c>
      <c r="J44" s="12">
        <f t="shared" si="5"/>
        <v>0</v>
      </c>
      <c r="K44" s="20">
        <f t="shared" si="4"/>
        <v>0</v>
      </c>
    </row>
    <row r="45" spans="1:11" ht="14.25" customHeight="1">
      <c r="A45" s="14">
        <v>38</v>
      </c>
      <c r="B45" s="116" t="s">
        <v>37</v>
      </c>
      <c r="C45" s="11">
        <v>4</v>
      </c>
      <c r="D45" s="20">
        <f t="shared" si="0"/>
        <v>0.3333333333333333</v>
      </c>
      <c r="E45" s="12">
        <v>613.14</v>
      </c>
      <c r="F45" s="12">
        <f t="shared" si="1"/>
        <v>636.43932</v>
      </c>
      <c r="G45" s="27">
        <v>1</v>
      </c>
      <c r="H45" s="12">
        <f t="shared" si="2"/>
        <v>613.14</v>
      </c>
      <c r="I45" s="12">
        <f t="shared" si="3"/>
        <v>636.43932</v>
      </c>
      <c r="J45" s="12">
        <f t="shared" si="5"/>
        <v>38.06986259999999</v>
      </c>
      <c r="K45" s="20">
        <f t="shared" si="4"/>
        <v>2.6</v>
      </c>
    </row>
    <row r="46" spans="1:11" ht="14.25" customHeight="1">
      <c r="A46" s="14">
        <v>39</v>
      </c>
      <c r="B46" s="116" t="s">
        <v>24</v>
      </c>
      <c r="C46" s="11">
        <v>0</v>
      </c>
      <c r="D46" s="20">
        <f t="shared" si="0"/>
        <v>0</v>
      </c>
      <c r="E46" s="12">
        <v>613.14</v>
      </c>
      <c r="F46" s="12">
        <f t="shared" si="1"/>
        <v>636.43932</v>
      </c>
      <c r="G46" s="27">
        <v>1.2</v>
      </c>
      <c r="H46" s="12">
        <f t="shared" si="2"/>
        <v>735.7679999999999</v>
      </c>
      <c r="I46" s="12">
        <f t="shared" si="3"/>
        <v>763.727184</v>
      </c>
      <c r="J46" s="12">
        <f t="shared" si="5"/>
        <v>0</v>
      </c>
      <c r="K46" s="20">
        <f t="shared" si="4"/>
        <v>0</v>
      </c>
    </row>
    <row r="47" spans="1:11" ht="14.25" customHeight="1">
      <c r="A47" s="14">
        <v>40</v>
      </c>
      <c r="B47" s="116" t="s">
        <v>7</v>
      </c>
      <c r="C47" s="11">
        <v>1</v>
      </c>
      <c r="D47" s="20">
        <f t="shared" si="0"/>
        <v>0.08333333333333333</v>
      </c>
      <c r="E47" s="12">
        <v>613.14</v>
      </c>
      <c r="F47" s="12">
        <f t="shared" si="1"/>
        <v>636.43932</v>
      </c>
      <c r="G47" s="27">
        <v>1</v>
      </c>
      <c r="H47" s="12">
        <f t="shared" si="2"/>
        <v>613.14</v>
      </c>
      <c r="I47" s="12">
        <f t="shared" si="3"/>
        <v>636.43932</v>
      </c>
      <c r="J47" s="12">
        <f t="shared" si="5"/>
        <v>9.517465649999998</v>
      </c>
      <c r="K47" s="20">
        <f t="shared" si="4"/>
        <v>0.6</v>
      </c>
    </row>
    <row r="48" spans="1:11" ht="14.25" customHeight="1">
      <c r="A48" s="14">
        <v>41</v>
      </c>
      <c r="B48" s="116" t="s">
        <v>8</v>
      </c>
      <c r="C48" s="11">
        <v>1</v>
      </c>
      <c r="D48" s="20">
        <f t="shared" si="0"/>
        <v>0.08333333333333333</v>
      </c>
      <c r="E48" s="12">
        <v>613.14</v>
      </c>
      <c r="F48" s="12">
        <f t="shared" si="1"/>
        <v>636.43932</v>
      </c>
      <c r="G48" s="27">
        <v>1</v>
      </c>
      <c r="H48" s="12">
        <f t="shared" si="2"/>
        <v>613.14</v>
      </c>
      <c r="I48" s="12">
        <f t="shared" si="3"/>
        <v>636.43932</v>
      </c>
      <c r="J48" s="12">
        <f t="shared" si="5"/>
        <v>9.517465649999998</v>
      </c>
      <c r="K48" s="20">
        <f t="shared" si="4"/>
        <v>0.6</v>
      </c>
    </row>
    <row r="49" spans="1:11" ht="14.25" customHeight="1">
      <c r="A49" s="14">
        <v>42</v>
      </c>
      <c r="B49" s="116" t="s">
        <v>61</v>
      </c>
      <c r="C49" s="11">
        <v>0</v>
      </c>
      <c r="D49" s="20">
        <f t="shared" si="0"/>
        <v>0</v>
      </c>
      <c r="E49" s="12">
        <v>613.14</v>
      </c>
      <c r="F49" s="12">
        <f t="shared" si="1"/>
        <v>636.43932</v>
      </c>
      <c r="G49" s="27">
        <v>1.23</v>
      </c>
      <c r="H49" s="12">
        <f t="shared" si="2"/>
        <v>754.1622</v>
      </c>
      <c r="I49" s="12">
        <f t="shared" si="3"/>
        <v>782.8203636</v>
      </c>
      <c r="J49" s="12">
        <f t="shared" si="5"/>
        <v>0</v>
      </c>
      <c r="K49" s="20">
        <f t="shared" si="4"/>
        <v>0</v>
      </c>
    </row>
    <row r="50" spans="1:11" ht="14.25" customHeight="1">
      <c r="A50" s="14">
        <v>43</v>
      </c>
      <c r="B50" s="116" t="s">
        <v>25</v>
      </c>
      <c r="C50" s="11">
        <v>0</v>
      </c>
      <c r="D50" s="20">
        <f t="shared" si="0"/>
        <v>0</v>
      </c>
      <c r="E50" s="12">
        <v>613.14</v>
      </c>
      <c r="F50" s="12">
        <f t="shared" si="1"/>
        <v>636.43932</v>
      </c>
      <c r="G50" s="27">
        <v>1</v>
      </c>
      <c r="H50" s="12">
        <f t="shared" si="2"/>
        <v>613.14</v>
      </c>
      <c r="I50" s="12">
        <f t="shared" si="3"/>
        <v>636.43932</v>
      </c>
      <c r="J50" s="12">
        <f t="shared" si="5"/>
        <v>0</v>
      </c>
      <c r="K50" s="20">
        <f t="shared" si="4"/>
        <v>0</v>
      </c>
    </row>
    <row r="51" spans="1:11" ht="14.25" customHeight="1">
      <c r="A51" s="14">
        <v>44</v>
      </c>
      <c r="B51" s="116" t="s">
        <v>9</v>
      </c>
      <c r="C51" s="11">
        <v>1</v>
      </c>
      <c r="D51" s="20">
        <f t="shared" si="0"/>
        <v>0.08333333333333333</v>
      </c>
      <c r="E51" s="12">
        <v>613.14</v>
      </c>
      <c r="F51" s="12">
        <f t="shared" si="1"/>
        <v>636.43932</v>
      </c>
      <c r="G51" s="27">
        <v>1</v>
      </c>
      <c r="H51" s="12">
        <f t="shared" si="2"/>
        <v>613.14</v>
      </c>
      <c r="I51" s="12">
        <f t="shared" si="3"/>
        <v>636.43932</v>
      </c>
      <c r="J51" s="12">
        <f t="shared" si="5"/>
        <v>9.517465649999998</v>
      </c>
      <c r="K51" s="20">
        <f t="shared" si="4"/>
        <v>0.6</v>
      </c>
    </row>
    <row r="52" spans="1:11" ht="14.25" customHeight="1">
      <c r="A52" s="14">
        <v>45</v>
      </c>
      <c r="B52" s="116" t="s">
        <v>62</v>
      </c>
      <c r="C52" s="11">
        <v>0</v>
      </c>
      <c r="D52" s="20">
        <f t="shared" si="0"/>
        <v>0</v>
      </c>
      <c r="E52" s="12">
        <v>613.14</v>
      </c>
      <c r="F52" s="12">
        <f t="shared" si="1"/>
        <v>636.43932</v>
      </c>
      <c r="G52" s="27">
        <v>1.3</v>
      </c>
      <c r="H52" s="12">
        <f t="shared" si="2"/>
        <v>797.082</v>
      </c>
      <c r="I52" s="12">
        <f t="shared" si="3"/>
        <v>827.3711159999999</v>
      </c>
      <c r="J52" s="12">
        <f t="shared" si="5"/>
        <v>0</v>
      </c>
      <c r="K52" s="20">
        <f t="shared" si="4"/>
        <v>0</v>
      </c>
    </row>
    <row r="53" spans="1:11" ht="14.25" customHeight="1">
      <c r="A53" s="14">
        <v>46</v>
      </c>
      <c r="B53" s="116" t="s">
        <v>43</v>
      </c>
      <c r="C53" s="11">
        <v>1</v>
      </c>
      <c r="D53" s="20">
        <f t="shared" si="0"/>
        <v>0.08333333333333333</v>
      </c>
      <c r="E53" s="12">
        <v>613.14</v>
      </c>
      <c r="F53" s="12">
        <f t="shared" si="1"/>
        <v>636.43932</v>
      </c>
      <c r="G53" s="27">
        <v>1.1</v>
      </c>
      <c r="H53" s="12">
        <f t="shared" si="2"/>
        <v>674.4540000000001</v>
      </c>
      <c r="I53" s="12">
        <f t="shared" si="3"/>
        <v>700.083252</v>
      </c>
      <c r="J53" s="12">
        <f t="shared" si="5"/>
        <v>10.469212215</v>
      </c>
      <c r="K53" s="20">
        <f t="shared" si="4"/>
        <v>0.7</v>
      </c>
    </row>
    <row r="54" spans="1:11" ht="14.25" customHeight="1">
      <c r="A54" s="14">
        <v>47</v>
      </c>
      <c r="B54" s="116" t="s">
        <v>10</v>
      </c>
      <c r="C54" s="11">
        <v>0</v>
      </c>
      <c r="D54" s="20">
        <f t="shared" si="0"/>
        <v>0</v>
      </c>
      <c r="E54" s="12">
        <v>613.14</v>
      </c>
      <c r="F54" s="12">
        <f t="shared" si="1"/>
        <v>636.43932</v>
      </c>
      <c r="G54" s="27">
        <v>1</v>
      </c>
      <c r="H54" s="12">
        <f t="shared" si="2"/>
        <v>613.14</v>
      </c>
      <c r="I54" s="12">
        <f t="shared" si="3"/>
        <v>636.43932</v>
      </c>
      <c r="J54" s="12">
        <f t="shared" si="5"/>
        <v>0</v>
      </c>
      <c r="K54" s="20">
        <f t="shared" si="4"/>
        <v>0</v>
      </c>
    </row>
    <row r="55" spans="1:11" ht="14.25" customHeight="1">
      <c r="A55" s="14">
        <v>48</v>
      </c>
      <c r="B55" s="116" t="s">
        <v>51</v>
      </c>
      <c r="C55" s="11">
        <v>3</v>
      </c>
      <c r="D55" s="20">
        <f t="shared" si="0"/>
        <v>0.25</v>
      </c>
      <c r="E55" s="12">
        <v>613.14</v>
      </c>
      <c r="F55" s="12">
        <f t="shared" si="1"/>
        <v>636.43932</v>
      </c>
      <c r="G55" s="27">
        <v>1.15</v>
      </c>
      <c r="H55" s="12">
        <f t="shared" si="2"/>
        <v>705.1109999999999</v>
      </c>
      <c r="I55" s="12">
        <f t="shared" si="3"/>
        <v>731.9052179999999</v>
      </c>
      <c r="J55" s="12">
        <f t="shared" si="5"/>
        <v>32.8352564925</v>
      </c>
      <c r="K55" s="20">
        <f t="shared" si="4"/>
        <v>2.2</v>
      </c>
    </row>
    <row r="56" spans="1:11" ht="14.25" customHeight="1">
      <c r="A56" s="14">
        <v>49</v>
      </c>
      <c r="B56" s="116" t="s">
        <v>11</v>
      </c>
      <c r="C56" s="11">
        <v>0</v>
      </c>
      <c r="D56" s="20">
        <f t="shared" si="0"/>
        <v>0</v>
      </c>
      <c r="E56" s="12">
        <v>613.14</v>
      </c>
      <c r="F56" s="12">
        <f t="shared" si="1"/>
        <v>636.43932</v>
      </c>
      <c r="G56" s="27">
        <v>1</v>
      </c>
      <c r="H56" s="12">
        <f t="shared" si="2"/>
        <v>613.14</v>
      </c>
      <c r="I56" s="12">
        <f t="shared" si="3"/>
        <v>636.43932</v>
      </c>
      <c r="J56" s="12">
        <f t="shared" si="5"/>
        <v>0</v>
      </c>
      <c r="K56" s="20">
        <f t="shared" si="4"/>
        <v>0</v>
      </c>
    </row>
    <row r="57" spans="1:11" ht="14.25" customHeight="1">
      <c r="A57" s="14">
        <v>50</v>
      </c>
      <c r="B57" s="116" t="s">
        <v>26</v>
      </c>
      <c r="C57" s="11">
        <v>0</v>
      </c>
      <c r="D57" s="20">
        <f t="shared" si="0"/>
        <v>0</v>
      </c>
      <c r="E57" s="12">
        <v>613.14</v>
      </c>
      <c r="F57" s="12">
        <f t="shared" si="1"/>
        <v>636.43932</v>
      </c>
      <c r="G57" s="27">
        <v>1</v>
      </c>
      <c r="H57" s="12">
        <f t="shared" si="2"/>
        <v>613.14</v>
      </c>
      <c r="I57" s="12">
        <f t="shared" si="3"/>
        <v>636.43932</v>
      </c>
      <c r="J57" s="12">
        <f t="shared" si="5"/>
        <v>0</v>
      </c>
      <c r="K57" s="20">
        <f t="shared" si="4"/>
        <v>0</v>
      </c>
    </row>
    <row r="58" spans="1:11" ht="14.25" customHeight="1">
      <c r="A58" s="14">
        <v>51</v>
      </c>
      <c r="B58" s="116" t="s">
        <v>12</v>
      </c>
      <c r="C58" s="11">
        <v>0</v>
      </c>
      <c r="D58" s="20">
        <f t="shared" si="0"/>
        <v>0</v>
      </c>
      <c r="E58" s="12">
        <v>613.14</v>
      </c>
      <c r="F58" s="12">
        <f t="shared" si="1"/>
        <v>636.43932</v>
      </c>
      <c r="G58" s="27">
        <v>1</v>
      </c>
      <c r="H58" s="12">
        <f t="shared" si="2"/>
        <v>613.14</v>
      </c>
      <c r="I58" s="12">
        <f t="shared" si="3"/>
        <v>636.43932</v>
      </c>
      <c r="J58" s="12">
        <f t="shared" si="5"/>
        <v>0</v>
      </c>
      <c r="K58" s="20">
        <f t="shared" si="4"/>
        <v>0</v>
      </c>
    </row>
    <row r="59" spans="1:11" ht="14.25" customHeight="1">
      <c r="A59" s="14">
        <v>52</v>
      </c>
      <c r="B59" s="116" t="s">
        <v>72</v>
      </c>
      <c r="C59" s="11">
        <v>1</v>
      </c>
      <c r="D59" s="20">
        <f t="shared" si="0"/>
        <v>0.08333333333333333</v>
      </c>
      <c r="E59" s="12">
        <v>613.14</v>
      </c>
      <c r="F59" s="12">
        <f t="shared" si="1"/>
        <v>636.43932</v>
      </c>
      <c r="G59" s="27">
        <v>1.7</v>
      </c>
      <c r="H59" s="12">
        <f t="shared" si="2"/>
        <v>1042.338</v>
      </c>
      <c r="I59" s="12">
        <f t="shared" si="3"/>
        <v>1081.9468439999998</v>
      </c>
      <c r="J59" s="12">
        <f t="shared" si="5"/>
        <v>16.179691605</v>
      </c>
      <c r="K59" s="20">
        <f t="shared" si="4"/>
        <v>1.1</v>
      </c>
    </row>
    <row r="60" spans="1:11" ht="14.25" customHeight="1">
      <c r="A60" s="14">
        <v>53</v>
      </c>
      <c r="B60" s="116" t="s">
        <v>13</v>
      </c>
      <c r="C60" s="11">
        <v>1</v>
      </c>
      <c r="D60" s="20">
        <f t="shared" si="0"/>
        <v>0.08333333333333333</v>
      </c>
      <c r="E60" s="12">
        <v>613.14</v>
      </c>
      <c r="F60" s="12">
        <f t="shared" si="1"/>
        <v>636.43932</v>
      </c>
      <c r="G60" s="27">
        <v>1</v>
      </c>
      <c r="H60" s="12">
        <f t="shared" si="2"/>
        <v>613.14</v>
      </c>
      <c r="I60" s="12">
        <f t="shared" si="3"/>
        <v>636.43932</v>
      </c>
      <c r="J60" s="12">
        <f t="shared" si="5"/>
        <v>9.517465649999998</v>
      </c>
      <c r="K60" s="20">
        <f t="shared" si="4"/>
        <v>0.6</v>
      </c>
    </row>
    <row r="61" spans="1:11" ht="14.25" customHeight="1">
      <c r="A61" s="14">
        <v>54</v>
      </c>
      <c r="B61" s="116" t="s">
        <v>27</v>
      </c>
      <c r="C61" s="11">
        <v>2</v>
      </c>
      <c r="D61" s="20">
        <f t="shared" si="0"/>
        <v>0.16666666666666666</v>
      </c>
      <c r="E61" s="12">
        <v>613.14</v>
      </c>
      <c r="F61" s="12">
        <f t="shared" si="1"/>
        <v>636.43932</v>
      </c>
      <c r="G61" s="27">
        <v>1.4</v>
      </c>
      <c r="H61" s="12">
        <f t="shared" si="2"/>
        <v>858.396</v>
      </c>
      <c r="I61" s="12">
        <f t="shared" si="3"/>
        <v>891.0150479999999</v>
      </c>
      <c r="J61" s="12">
        <f t="shared" si="5"/>
        <v>26.648903819999997</v>
      </c>
      <c r="K61" s="20">
        <f t="shared" si="4"/>
        <v>1.8</v>
      </c>
    </row>
    <row r="62" spans="1:11" ht="14.25" customHeight="1">
      <c r="A62" s="14">
        <v>55</v>
      </c>
      <c r="B62" s="116" t="s">
        <v>44</v>
      </c>
      <c r="C62" s="11">
        <v>0</v>
      </c>
      <c r="D62" s="20">
        <f t="shared" si="0"/>
        <v>0</v>
      </c>
      <c r="E62" s="12">
        <v>613.14</v>
      </c>
      <c r="F62" s="12">
        <f t="shared" si="1"/>
        <v>636.43932</v>
      </c>
      <c r="G62" s="27">
        <v>1</v>
      </c>
      <c r="H62" s="12">
        <f t="shared" si="2"/>
        <v>613.14</v>
      </c>
      <c r="I62" s="12">
        <f t="shared" si="3"/>
        <v>636.43932</v>
      </c>
      <c r="J62" s="12">
        <f t="shared" si="5"/>
        <v>0</v>
      </c>
      <c r="K62" s="20">
        <f t="shared" si="4"/>
        <v>0</v>
      </c>
    </row>
    <row r="63" spans="1:11" ht="14.25" customHeight="1">
      <c r="A63" s="14">
        <v>56</v>
      </c>
      <c r="B63" s="116" t="s">
        <v>28</v>
      </c>
      <c r="C63" s="11">
        <v>0</v>
      </c>
      <c r="D63" s="20">
        <f t="shared" si="0"/>
        <v>0</v>
      </c>
      <c r="E63" s="12">
        <v>613.14</v>
      </c>
      <c r="F63" s="12">
        <f t="shared" si="1"/>
        <v>636.43932</v>
      </c>
      <c r="G63" s="27">
        <v>1</v>
      </c>
      <c r="H63" s="12">
        <f t="shared" si="2"/>
        <v>613.14</v>
      </c>
      <c r="I63" s="12">
        <f t="shared" si="3"/>
        <v>636.43932</v>
      </c>
      <c r="J63" s="12">
        <f t="shared" si="5"/>
        <v>0</v>
      </c>
      <c r="K63" s="20">
        <f t="shared" si="4"/>
        <v>0</v>
      </c>
    </row>
    <row r="64" spans="1:11" ht="14.25" customHeight="1">
      <c r="A64" s="14">
        <v>57</v>
      </c>
      <c r="B64" s="116" t="s">
        <v>63</v>
      </c>
      <c r="C64" s="11">
        <v>0</v>
      </c>
      <c r="D64" s="20">
        <f t="shared" si="0"/>
        <v>0</v>
      </c>
      <c r="E64" s="12">
        <v>613.14</v>
      </c>
      <c r="F64" s="12">
        <f t="shared" si="1"/>
        <v>636.43932</v>
      </c>
      <c r="G64" s="27">
        <v>1.2</v>
      </c>
      <c r="H64" s="12">
        <f t="shared" si="2"/>
        <v>735.7679999999999</v>
      </c>
      <c r="I64" s="12">
        <f t="shared" si="3"/>
        <v>763.727184</v>
      </c>
      <c r="J64" s="12">
        <f t="shared" si="5"/>
        <v>0</v>
      </c>
      <c r="K64" s="20">
        <f t="shared" si="4"/>
        <v>0</v>
      </c>
    </row>
    <row r="65" spans="1:11" ht="14.25" customHeight="1">
      <c r="A65" s="14">
        <v>58</v>
      </c>
      <c r="B65" s="116" t="s">
        <v>64</v>
      </c>
      <c r="C65" s="11">
        <v>0</v>
      </c>
      <c r="D65" s="20">
        <f t="shared" si="0"/>
        <v>0</v>
      </c>
      <c r="E65" s="12">
        <v>613.14</v>
      </c>
      <c r="F65" s="12">
        <f t="shared" si="1"/>
        <v>636.43932</v>
      </c>
      <c r="G65" s="27">
        <v>1.15</v>
      </c>
      <c r="H65" s="12">
        <f t="shared" si="2"/>
        <v>705.1109999999999</v>
      </c>
      <c r="I65" s="12">
        <f t="shared" si="3"/>
        <v>731.9052179999999</v>
      </c>
      <c r="J65" s="12">
        <f t="shared" si="5"/>
        <v>0</v>
      </c>
      <c r="K65" s="20">
        <f t="shared" si="4"/>
        <v>0</v>
      </c>
    </row>
    <row r="66" spans="1:11" ht="14.25" customHeight="1">
      <c r="A66" s="14">
        <v>59</v>
      </c>
      <c r="B66" s="116" t="s">
        <v>45</v>
      </c>
      <c r="C66" s="11">
        <v>2</v>
      </c>
      <c r="D66" s="20">
        <f t="shared" si="0"/>
        <v>0.16666666666666666</v>
      </c>
      <c r="E66" s="12">
        <v>613.14</v>
      </c>
      <c r="F66" s="12">
        <f t="shared" si="1"/>
        <v>636.43932</v>
      </c>
      <c r="G66" s="27">
        <v>1.15</v>
      </c>
      <c r="H66" s="12">
        <f t="shared" si="2"/>
        <v>705.1109999999999</v>
      </c>
      <c r="I66" s="12">
        <f t="shared" si="3"/>
        <v>731.9052179999999</v>
      </c>
      <c r="J66" s="12">
        <f t="shared" si="5"/>
        <v>21.890170994999995</v>
      </c>
      <c r="K66" s="20">
        <f t="shared" si="4"/>
        <v>1.5</v>
      </c>
    </row>
    <row r="67" spans="1:11" ht="14.25" customHeight="1">
      <c r="A67" s="14">
        <v>60</v>
      </c>
      <c r="B67" s="116" t="s">
        <v>14</v>
      </c>
      <c r="C67" s="11">
        <v>0</v>
      </c>
      <c r="D67" s="20">
        <f t="shared" si="0"/>
        <v>0</v>
      </c>
      <c r="E67" s="12">
        <v>613.14</v>
      </c>
      <c r="F67" s="12">
        <f t="shared" si="1"/>
        <v>636.43932</v>
      </c>
      <c r="G67" s="27">
        <v>1</v>
      </c>
      <c r="H67" s="12">
        <f t="shared" si="2"/>
        <v>613.14</v>
      </c>
      <c r="I67" s="12">
        <f t="shared" si="3"/>
        <v>636.43932</v>
      </c>
      <c r="J67" s="12">
        <f t="shared" si="5"/>
        <v>0</v>
      </c>
      <c r="K67" s="20">
        <f t="shared" si="4"/>
        <v>0</v>
      </c>
    </row>
    <row r="68" spans="1:11" ht="14.25" customHeight="1">
      <c r="A68" s="14">
        <v>61</v>
      </c>
      <c r="B68" s="116" t="s">
        <v>46</v>
      </c>
      <c r="C68" s="11">
        <v>1</v>
      </c>
      <c r="D68" s="20">
        <f aca="true" t="shared" si="6" ref="D68:D93">C68/12</f>
        <v>0.08333333333333333</v>
      </c>
      <c r="E68" s="12">
        <v>613.14</v>
      </c>
      <c r="F68" s="12">
        <f aca="true" t="shared" si="7" ref="F68:F93">E68*1.038</f>
        <v>636.43932</v>
      </c>
      <c r="G68" s="27">
        <v>1</v>
      </c>
      <c r="H68" s="12">
        <f aca="true" t="shared" si="8" ref="H68:H93">E68*G68</f>
        <v>613.14</v>
      </c>
      <c r="I68" s="12">
        <f aca="true" t="shared" si="9" ref="I68:I93">F68*G68</f>
        <v>636.43932</v>
      </c>
      <c r="J68" s="12">
        <f t="shared" si="5"/>
        <v>9.517465649999998</v>
      </c>
      <c r="K68" s="20">
        <f aca="true" t="shared" si="10" ref="K68:K93">ROUND(((D68*H68+D68*I68*11+J68)/1000),1)</f>
        <v>0.6</v>
      </c>
    </row>
    <row r="69" spans="1:11" ht="14.25" customHeight="1">
      <c r="A69" s="14">
        <v>62</v>
      </c>
      <c r="B69" s="116" t="s">
        <v>29</v>
      </c>
      <c r="C69" s="11">
        <v>2</v>
      </c>
      <c r="D69" s="20">
        <f t="shared" si="6"/>
        <v>0.16666666666666666</v>
      </c>
      <c r="E69" s="12">
        <v>613.14</v>
      </c>
      <c r="F69" s="12">
        <f t="shared" si="7"/>
        <v>636.43932</v>
      </c>
      <c r="G69" s="27">
        <v>1</v>
      </c>
      <c r="H69" s="12">
        <f t="shared" si="8"/>
        <v>613.14</v>
      </c>
      <c r="I69" s="12">
        <f t="shared" si="9"/>
        <v>636.43932</v>
      </c>
      <c r="J69" s="12">
        <f aca="true" t="shared" si="11" ref="J69:J93">((D69*H69)+(D69*I69*11))*1.5/100</f>
        <v>19.034931299999997</v>
      </c>
      <c r="K69" s="20">
        <f t="shared" si="10"/>
        <v>1.3</v>
      </c>
    </row>
    <row r="70" spans="1:11" ht="14.25" customHeight="1">
      <c r="A70" s="14">
        <v>63</v>
      </c>
      <c r="B70" s="116" t="s">
        <v>38</v>
      </c>
      <c r="C70" s="11">
        <v>0</v>
      </c>
      <c r="D70" s="20">
        <f t="shared" si="6"/>
        <v>0</v>
      </c>
      <c r="E70" s="12">
        <v>613.14</v>
      </c>
      <c r="F70" s="12">
        <f t="shared" si="7"/>
        <v>636.43932</v>
      </c>
      <c r="G70" s="27">
        <v>1.008</v>
      </c>
      <c r="H70" s="12">
        <f t="shared" si="8"/>
        <v>618.04512</v>
      </c>
      <c r="I70" s="12">
        <f t="shared" si="9"/>
        <v>641.5308345599999</v>
      </c>
      <c r="J70" s="12">
        <f t="shared" si="11"/>
        <v>0</v>
      </c>
      <c r="K70" s="20">
        <f t="shared" si="10"/>
        <v>0</v>
      </c>
    </row>
    <row r="71" spans="1:11" ht="14.25" customHeight="1">
      <c r="A71" s="14">
        <v>64</v>
      </c>
      <c r="B71" s="116" t="s">
        <v>15</v>
      </c>
      <c r="C71" s="11">
        <v>2</v>
      </c>
      <c r="D71" s="20">
        <f t="shared" si="6"/>
        <v>0.16666666666666666</v>
      </c>
      <c r="E71" s="12">
        <v>613.14</v>
      </c>
      <c r="F71" s="12">
        <f t="shared" si="7"/>
        <v>636.43932</v>
      </c>
      <c r="G71" s="27">
        <v>1</v>
      </c>
      <c r="H71" s="12">
        <f t="shared" si="8"/>
        <v>613.14</v>
      </c>
      <c r="I71" s="12">
        <f t="shared" si="9"/>
        <v>636.43932</v>
      </c>
      <c r="J71" s="12">
        <f t="shared" si="11"/>
        <v>19.034931299999997</v>
      </c>
      <c r="K71" s="20">
        <f t="shared" si="10"/>
        <v>1.3</v>
      </c>
    </row>
    <row r="72" spans="1:11" ht="14.25" customHeight="1">
      <c r="A72" s="14">
        <v>65</v>
      </c>
      <c r="B72" s="116" t="s">
        <v>48</v>
      </c>
      <c r="C72" s="11">
        <v>1</v>
      </c>
      <c r="D72" s="20">
        <f t="shared" si="6"/>
        <v>0.08333333333333333</v>
      </c>
      <c r="E72" s="12">
        <v>613.14</v>
      </c>
      <c r="F72" s="12">
        <f t="shared" si="7"/>
        <v>636.43932</v>
      </c>
      <c r="G72" s="27">
        <v>1</v>
      </c>
      <c r="H72" s="12">
        <f t="shared" si="8"/>
        <v>613.14</v>
      </c>
      <c r="I72" s="12">
        <f t="shared" si="9"/>
        <v>636.43932</v>
      </c>
      <c r="J72" s="12">
        <f t="shared" si="11"/>
        <v>9.517465649999998</v>
      </c>
      <c r="K72" s="20">
        <f t="shared" si="10"/>
        <v>0.6</v>
      </c>
    </row>
    <row r="73" spans="1:11" ht="14.25" customHeight="1">
      <c r="A73" s="14">
        <v>66</v>
      </c>
      <c r="B73" s="116" t="s">
        <v>49</v>
      </c>
      <c r="C73" s="11">
        <v>0</v>
      </c>
      <c r="D73" s="20">
        <f t="shared" si="6"/>
        <v>0</v>
      </c>
      <c r="E73" s="12">
        <v>613.14</v>
      </c>
      <c r="F73" s="12">
        <f t="shared" si="7"/>
        <v>636.43932</v>
      </c>
      <c r="G73" s="27">
        <v>1.003</v>
      </c>
      <c r="H73" s="12">
        <f t="shared" si="8"/>
        <v>614.9794199999999</v>
      </c>
      <c r="I73" s="12">
        <f t="shared" si="9"/>
        <v>638.3486379599999</v>
      </c>
      <c r="J73" s="12">
        <f t="shared" si="11"/>
        <v>0</v>
      </c>
      <c r="K73" s="20">
        <f t="shared" si="10"/>
        <v>0</v>
      </c>
    </row>
    <row r="74" spans="1:11" ht="14.25" customHeight="1">
      <c r="A74" s="14">
        <v>67</v>
      </c>
      <c r="B74" s="116" t="s">
        <v>73</v>
      </c>
      <c r="C74" s="11">
        <v>0</v>
      </c>
      <c r="D74" s="20">
        <f t="shared" si="6"/>
        <v>0</v>
      </c>
      <c r="E74" s="12">
        <v>613.14</v>
      </c>
      <c r="F74" s="12">
        <f t="shared" si="7"/>
        <v>636.43932</v>
      </c>
      <c r="G74" s="27">
        <v>1.4</v>
      </c>
      <c r="H74" s="12">
        <f t="shared" si="8"/>
        <v>858.396</v>
      </c>
      <c r="I74" s="12">
        <f t="shared" si="9"/>
        <v>891.0150479999999</v>
      </c>
      <c r="J74" s="12">
        <f t="shared" si="11"/>
        <v>0</v>
      </c>
      <c r="K74" s="20">
        <f t="shared" si="10"/>
        <v>0</v>
      </c>
    </row>
    <row r="75" spans="1:11" ht="14.25" customHeight="1">
      <c r="A75" s="14">
        <v>68</v>
      </c>
      <c r="B75" s="116" t="s">
        <v>52</v>
      </c>
      <c r="C75" s="11">
        <v>0</v>
      </c>
      <c r="D75" s="20">
        <f t="shared" si="6"/>
        <v>0</v>
      </c>
      <c r="E75" s="12">
        <v>613.14</v>
      </c>
      <c r="F75" s="12">
        <f t="shared" si="7"/>
        <v>636.43932</v>
      </c>
      <c r="G75" s="27">
        <v>1.152</v>
      </c>
      <c r="H75" s="12">
        <f t="shared" si="8"/>
        <v>706.33728</v>
      </c>
      <c r="I75" s="12">
        <f t="shared" si="9"/>
        <v>733.1780966399999</v>
      </c>
      <c r="J75" s="12">
        <f t="shared" si="11"/>
        <v>0</v>
      </c>
      <c r="K75" s="20">
        <f t="shared" si="10"/>
        <v>0</v>
      </c>
    </row>
    <row r="76" spans="1:11" ht="14.25" customHeight="1">
      <c r="A76" s="14">
        <v>69</v>
      </c>
      <c r="B76" s="116" t="s">
        <v>16</v>
      </c>
      <c r="C76" s="11">
        <v>1</v>
      </c>
      <c r="D76" s="20">
        <f t="shared" si="6"/>
        <v>0.08333333333333333</v>
      </c>
      <c r="E76" s="12">
        <v>613.14</v>
      </c>
      <c r="F76" s="12">
        <f t="shared" si="7"/>
        <v>636.43932</v>
      </c>
      <c r="G76" s="27">
        <v>1</v>
      </c>
      <c r="H76" s="12">
        <f t="shared" si="8"/>
        <v>613.14</v>
      </c>
      <c r="I76" s="12">
        <f t="shared" si="9"/>
        <v>636.43932</v>
      </c>
      <c r="J76" s="12">
        <f t="shared" si="11"/>
        <v>9.517465649999998</v>
      </c>
      <c r="K76" s="20">
        <f t="shared" si="10"/>
        <v>0.6</v>
      </c>
    </row>
    <row r="77" spans="1:11" ht="14.25" customHeight="1">
      <c r="A77" s="14">
        <v>70</v>
      </c>
      <c r="B77" s="116" t="s">
        <v>17</v>
      </c>
      <c r="C77" s="11">
        <v>0</v>
      </c>
      <c r="D77" s="20">
        <f t="shared" si="6"/>
        <v>0</v>
      </c>
      <c r="E77" s="12">
        <v>613.14</v>
      </c>
      <c r="F77" s="12">
        <f t="shared" si="7"/>
        <v>636.43932</v>
      </c>
      <c r="G77" s="27">
        <v>1</v>
      </c>
      <c r="H77" s="12">
        <f t="shared" si="8"/>
        <v>613.14</v>
      </c>
      <c r="I77" s="12">
        <f t="shared" si="9"/>
        <v>636.43932</v>
      </c>
      <c r="J77" s="12">
        <f t="shared" si="11"/>
        <v>0</v>
      </c>
      <c r="K77" s="20">
        <f t="shared" si="10"/>
        <v>0</v>
      </c>
    </row>
    <row r="78" spans="1:11" ht="14.25" customHeight="1">
      <c r="A78" s="14">
        <v>71</v>
      </c>
      <c r="B78" s="116" t="s">
        <v>18</v>
      </c>
      <c r="C78" s="11">
        <v>0</v>
      </c>
      <c r="D78" s="20">
        <f t="shared" si="6"/>
        <v>0</v>
      </c>
      <c r="E78" s="12">
        <v>613.14</v>
      </c>
      <c r="F78" s="12">
        <f t="shared" si="7"/>
        <v>636.43932</v>
      </c>
      <c r="G78" s="27">
        <v>1</v>
      </c>
      <c r="H78" s="12">
        <f t="shared" si="8"/>
        <v>613.14</v>
      </c>
      <c r="I78" s="12">
        <f t="shared" si="9"/>
        <v>636.43932</v>
      </c>
      <c r="J78" s="12">
        <f t="shared" si="11"/>
        <v>0</v>
      </c>
      <c r="K78" s="20">
        <f t="shared" si="10"/>
        <v>0</v>
      </c>
    </row>
    <row r="79" spans="1:11" ht="14.25" customHeight="1">
      <c r="A79" s="14">
        <v>72</v>
      </c>
      <c r="B79" s="116" t="s">
        <v>65</v>
      </c>
      <c r="C79" s="11">
        <v>0</v>
      </c>
      <c r="D79" s="20">
        <f t="shared" si="6"/>
        <v>0</v>
      </c>
      <c r="E79" s="12">
        <v>613.14</v>
      </c>
      <c r="F79" s="12">
        <f t="shared" si="7"/>
        <v>636.43932</v>
      </c>
      <c r="G79" s="27">
        <v>1.4</v>
      </c>
      <c r="H79" s="12">
        <f t="shared" si="8"/>
        <v>858.396</v>
      </c>
      <c r="I79" s="12">
        <f t="shared" si="9"/>
        <v>891.0150479999999</v>
      </c>
      <c r="J79" s="12">
        <f t="shared" si="11"/>
        <v>0</v>
      </c>
      <c r="K79" s="20">
        <f t="shared" si="10"/>
        <v>0</v>
      </c>
    </row>
    <row r="80" spans="1:11" ht="14.25" customHeight="1">
      <c r="A80" s="14">
        <v>73</v>
      </c>
      <c r="B80" s="116" t="s">
        <v>19</v>
      </c>
      <c r="C80" s="11">
        <v>0</v>
      </c>
      <c r="D80" s="20">
        <f t="shared" si="6"/>
        <v>0</v>
      </c>
      <c r="E80" s="12">
        <v>613.14</v>
      </c>
      <c r="F80" s="12">
        <f t="shared" si="7"/>
        <v>636.43932</v>
      </c>
      <c r="G80" s="27">
        <v>1</v>
      </c>
      <c r="H80" s="12">
        <f t="shared" si="8"/>
        <v>613.14</v>
      </c>
      <c r="I80" s="12">
        <f t="shared" si="9"/>
        <v>636.43932</v>
      </c>
      <c r="J80" s="12">
        <f t="shared" si="11"/>
        <v>0</v>
      </c>
      <c r="K80" s="20">
        <f t="shared" si="10"/>
        <v>0</v>
      </c>
    </row>
    <row r="81" spans="1:11" ht="14.25" customHeight="1">
      <c r="A81" s="14">
        <v>74</v>
      </c>
      <c r="B81" s="116" t="s">
        <v>53</v>
      </c>
      <c r="C81" s="11">
        <v>0</v>
      </c>
      <c r="D81" s="20">
        <f t="shared" si="6"/>
        <v>0</v>
      </c>
      <c r="E81" s="12">
        <v>613.14</v>
      </c>
      <c r="F81" s="12">
        <f t="shared" si="7"/>
        <v>636.43932</v>
      </c>
      <c r="G81" s="27">
        <v>1.16</v>
      </c>
      <c r="H81" s="12">
        <f t="shared" si="8"/>
        <v>711.2424</v>
      </c>
      <c r="I81" s="12">
        <f t="shared" si="9"/>
        <v>738.2696111999999</v>
      </c>
      <c r="J81" s="12">
        <f t="shared" si="11"/>
        <v>0</v>
      </c>
      <c r="K81" s="20">
        <f t="shared" si="10"/>
        <v>0</v>
      </c>
    </row>
    <row r="82" spans="1:11" ht="14.25" customHeight="1">
      <c r="A82" s="14">
        <v>75</v>
      </c>
      <c r="B82" s="116" t="s">
        <v>50</v>
      </c>
      <c r="C82" s="11">
        <v>0</v>
      </c>
      <c r="D82" s="20">
        <f t="shared" si="6"/>
        <v>0</v>
      </c>
      <c r="E82" s="12">
        <v>613.14</v>
      </c>
      <c r="F82" s="12">
        <f t="shared" si="7"/>
        <v>636.43932</v>
      </c>
      <c r="G82" s="27">
        <v>1</v>
      </c>
      <c r="H82" s="12">
        <f t="shared" si="8"/>
        <v>613.14</v>
      </c>
      <c r="I82" s="12">
        <f t="shared" si="9"/>
        <v>636.43932</v>
      </c>
      <c r="J82" s="12">
        <f t="shared" si="11"/>
        <v>0</v>
      </c>
      <c r="K82" s="20">
        <f t="shared" si="10"/>
        <v>0</v>
      </c>
    </row>
    <row r="83" spans="1:11" ht="14.25" customHeight="1">
      <c r="A83" s="14">
        <v>76</v>
      </c>
      <c r="B83" s="116" t="s">
        <v>54</v>
      </c>
      <c r="C83" s="11">
        <v>0</v>
      </c>
      <c r="D83" s="20">
        <f t="shared" si="6"/>
        <v>0</v>
      </c>
      <c r="E83" s="12">
        <v>613.14</v>
      </c>
      <c r="F83" s="12">
        <f t="shared" si="7"/>
        <v>636.43932</v>
      </c>
      <c r="G83" s="27">
        <v>1.15</v>
      </c>
      <c r="H83" s="12">
        <f t="shared" si="8"/>
        <v>705.1109999999999</v>
      </c>
      <c r="I83" s="12">
        <f t="shared" si="9"/>
        <v>731.9052179999999</v>
      </c>
      <c r="J83" s="12">
        <f t="shared" si="11"/>
        <v>0</v>
      </c>
      <c r="K83" s="20">
        <f t="shared" si="10"/>
        <v>0</v>
      </c>
    </row>
    <row r="84" spans="1:11" ht="14.25" customHeight="1">
      <c r="A84" s="14">
        <v>77</v>
      </c>
      <c r="B84" s="116" t="s">
        <v>20</v>
      </c>
      <c r="C84" s="11">
        <v>5</v>
      </c>
      <c r="D84" s="20">
        <f t="shared" si="6"/>
        <v>0.4166666666666667</v>
      </c>
      <c r="E84" s="12">
        <v>613.14</v>
      </c>
      <c r="F84" s="12">
        <f t="shared" si="7"/>
        <v>636.43932</v>
      </c>
      <c r="G84" s="27">
        <v>1</v>
      </c>
      <c r="H84" s="12">
        <f t="shared" si="8"/>
        <v>613.14</v>
      </c>
      <c r="I84" s="12">
        <f t="shared" si="9"/>
        <v>636.43932</v>
      </c>
      <c r="J84" s="12">
        <f t="shared" si="11"/>
        <v>47.58732824999999</v>
      </c>
      <c r="K84" s="20">
        <f t="shared" si="10"/>
        <v>3.2</v>
      </c>
    </row>
    <row r="85" spans="1:11" ht="14.25" customHeight="1">
      <c r="A85" s="14">
        <v>78</v>
      </c>
      <c r="B85" s="116" t="s">
        <v>160</v>
      </c>
      <c r="C85" s="11">
        <v>4</v>
      </c>
      <c r="D85" s="20">
        <f t="shared" si="6"/>
        <v>0.3333333333333333</v>
      </c>
      <c r="E85" s="12">
        <v>613.14</v>
      </c>
      <c r="F85" s="12">
        <f t="shared" si="7"/>
        <v>636.43932</v>
      </c>
      <c r="G85" s="27">
        <v>1</v>
      </c>
      <c r="H85" s="12">
        <f t="shared" si="8"/>
        <v>613.14</v>
      </c>
      <c r="I85" s="12">
        <f t="shared" si="9"/>
        <v>636.43932</v>
      </c>
      <c r="J85" s="12">
        <f t="shared" si="11"/>
        <v>38.06986259999999</v>
      </c>
      <c r="K85" s="20">
        <f t="shared" si="10"/>
        <v>2.6</v>
      </c>
    </row>
    <row r="86" spans="1:11" ht="14.25" customHeight="1">
      <c r="A86" s="14">
        <v>79</v>
      </c>
      <c r="B86" s="116" t="s">
        <v>161</v>
      </c>
      <c r="C86" s="11">
        <v>0</v>
      </c>
      <c r="D86" s="20">
        <f t="shared" si="6"/>
        <v>0</v>
      </c>
      <c r="E86" s="12">
        <v>613.14</v>
      </c>
      <c r="F86" s="12">
        <f t="shared" si="7"/>
        <v>636.43932</v>
      </c>
      <c r="G86" s="27">
        <v>1</v>
      </c>
      <c r="H86" s="12">
        <f t="shared" si="8"/>
        <v>613.14</v>
      </c>
      <c r="I86" s="12">
        <f t="shared" si="9"/>
        <v>636.43932</v>
      </c>
      <c r="J86" s="12">
        <f t="shared" si="11"/>
        <v>0</v>
      </c>
      <c r="K86" s="20">
        <f t="shared" si="10"/>
        <v>0</v>
      </c>
    </row>
    <row r="87" spans="1:11" ht="14.25" customHeight="1">
      <c r="A87" s="14">
        <v>80</v>
      </c>
      <c r="B87" s="116" t="s">
        <v>86</v>
      </c>
      <c r="C87" s="11">
        <v>1</v>
      </c>
      <c r="D87" s="20">
        <f t="shared" si="6"/>
        <v>0.08333333333333333</v>
      </c>
      <c r="E87" s="12">
        <v>613.14</v>
      </c>
      <c r="F87" s="12">
        <f t="shared" si="7"/>
        <v>636.43932</v>
      </c>
      <c r="G87" s="27">
        <v>1</v>
      </c>
      <c r="H87" s="12">
        <f t="shared" si="8"/>
        <v>613.14</v>
      </c>
      <c r="I87" s="12">
        <f t="shared" si="9"/>
        <v>636.43932</v>
      </c>
      <c r="J87" s="12">
        <f t="shared" si="11"/>
        <v>9.517465649999998</v>
      </c>
      <c r="K87" s="20">
        <f t="shared" si="10"/>
        <v>0.6</v>
      </c>
    </row>
    <row r="88" spans="1:11" ht="14.25" customHeight="1">
      <c r="A88" s="14">
        <v>81</v>
      </c>
      <c r="B88" s="116" t="s">
        <v>74</v>
      </c>
      <c r="C88" s="11">
        <v>0</v>
      </c>
      <c r="D88" s="20">
        <f t="shared" si="6"/>
        <v>0</v>
      </c>
      <c r="E88" s="12">
        <v>613.14</v>
      </c>
      <c r="F88" s="12">
        <f t="shared" si="7"/>
        <v>636.43932</v>
      </c>
      <c r="G88" s="27">
        <v>1.27</v>
      </c>
      <c r="H88" s="12">
        <f t="shared" si="8"/>
        <v>778.6878</v>
      </c>
      <c r="I88" s="12">
        <f t="shared" si="9"/>
        <v>808.2779363999999</v>
      </c>
      <c r="J88" s="12">
        <f t="shared" si="11"/>
        <v>0</v>
      </c>
      <c r="K88" s="20">
        <f t="shared" si="10"/>
        <v>0</v>
      </c>
    </row>
    <row r="89" spans="1:11" ht="14.25" customHeight="1">
      <c r="A89" s="14">
        <v>82</v>
      </c>
      <c r="B89" s="116" t="s">
        <v>87</v>
      </c>
      <c r="C89" s="11">
        <v>0</v>
      </c>
      <c r="D89" s="20">
        <f t="shared" si="6"/>
        <v>0</v>
      </c>
      <c r="E89" s="12">
        <v>613.14</v>
      </c>
      <c r="F89" s="12">
        <f t="shared" si="7"/>
        <v>636.43932</v>
      </c>
      <c r="G89" s="27">
        <v>1.5</v>
      </c>
      <c r="H89" s="12">
        <f t="shared" si="8"/>
        <v>919.71</v>
      </c>
      <c r="I89" s="12">
        <f t="shared" si="9"/>
        <v>954.6589799999999</v>
      </c>
      <c r="J89" s="12">
        <f t="shared" si="11"/>
        <v>0</v>
      </c>
      <c r="K89" s="20">
        <f t="shared" si="10"/>
        <v>0</v>
      </c>
    </row>
    <row r="90" spans="1:11" ht="14.25" customHeight="1">
      <c r="A90" s="14">
        <v>83</v>
      </c>
      <c r="B90" s="116" t="s">
        <v>162</v>
      </c>
      <c r="C90" s="11">
        <v>0</v>
      </c>
      <c r="D90" s="20">
        <f t="shared" si="6"/>
        <v>0</v>
      </c>
      <c r="E90" s="12">
        <v>613.14</v>
      </c>
      <c r="F90" s="12">
        <f t="shared" si="7"/>
        <v>636.43932</v>
      </c>
      <c r="G90" s="27">
        <v>1.5</v>
      </c>
      <c r="H90" s="12">
        <f t="shared" si="8"/>
        <v>919.71</v>
      </c>
      <c r="I90" s="12">
        <f t="shared" si="9"/>
        <v>954.6589799999999</v>
      </c>
      <c r="J90" s="12">
        <f t="shared" si="11"/>
        <v>0</v>
      </c>
      <c r="K90" s="20">
        <f t="shared" si="10"/>
        <v>0</v>
      </c>
    </row>
    <row r="91" spans="1:11" ht="14.25" customHeight="1">
      <c r="A91" s="14">
        <v>84</v>
      </c>
      <c r="B91" s="116" t="s">
        <v>75</v>
      </c>
      <c r="C91" s="11">
        <v>0</v>
      </c>
      <c r="D91" s="20">
        <f t="shared" si="6"/>
        <v>0</v>
      </c>
      <c r="E91" s="12">
        <v>613.14</v>
      </c>
      <c r="F91" s="12">
        <f t="shared" si="7"/>
        <v>636.43932</v>
      </c>
      <c r="G91" s="27">
        <v>2</v>
      </c>
      <c r="H91" s="12">
        <f t="shared" si="8"/>
        <v>1226.28</v>
      </c>
      <c r="I91" s="12">
        <f t="shared" si="9"/>
        <v>1272.87864</v>
      </c>
      <c r="J91" s="12">
        <f t="shared" si="11"/>
        <v>0</v>
      </c>
      <c r="K91" s="20">
        <f t="shared" si="10"/>
        <v>0</v>
      </c>
    </row>
    <row r="92" spans="1:11" ht="14.25" customHeight="1">
      <c r="A92" s="14">
        <v>85</v>
      </c>
      <c r="B92" s="116" t="s">
        <v>163</v>
      </c>
      <c r="C92" s="11">
        <v>1</v>
      </c>
      <c r="D92" s="20">
        <f t="shared" si="6"/>
        <v>0.08333333333333333</v>
      </c>
      <c r="E92" s="12">
        <v>613.14</v>
      </c>
      <c r="F92" s="12">
        <f t="shared" si="7"/>
        <v>636.43932</v>
      </c>
      <c r="G92" s="27">
        <v>1.5</v>
      </c>
      <c r="H92" s="12">
        <f t="shared" si="8"/>
        <v>919.71</v>
      </c>
      <c r="I92" s="12">
        <f t="shared" si="9"/>
        <v>954.6589799999999</v>
      </c>
      <c r="J92" s="12">
        <f t="shared" si="11"/>
        <v>14.276198475000001</v>
      </c>
      <c r="K92" s="20">
        <f t="shared" si="10"/>
        <v>1</v>
      </c>
    </row>
    <row r="93" spans="1:11" ht="14.25" customHeight="1">
      <c r="A93" s="30">
        <v>86</v>
      </c>
      <c r="B93" s="116" t="s">
        <v>164</v>
      </c>
      <c r="C93" s="11">
        <v>0</v>
      </c>
      <c r="D93" s="20">
        <f t="shared" si="6"/>
        <v>0</v>
      </c>
      <c r="E93" s="12">
        <v>613.14</v>
      </c>
      <c r="F93" s="12">
        <f t="shared" si="7"/>
        <v>636.43932</v>
      </c>
      <c r="G93" s="27">
        <v>1.4</v>
      </c>
      <c r="H93" s="12">
        <f t="shared" si="8"/>
        <v>858.396</v>
      </c>
      <c r="I93" s="12">
        <f t="shared" si="9"/>
        <v>891.0150479999999</v>
      </c>
      <c r="J93" s="12">
        <f t="shared" si="11"/>
        <v>0</v>
      </c>
      <c r="K93" s="20">
        <f t="shared" si="10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3.125" style="0" customWidth="1"/>
    <col min="2" max="2" width="20.00390625" style="0" customWidth="1"/>
    <col min="4" max="4" width="19.75390625" style="0" customWidth="1"/>
  </cols>
  <sheetData>
    <row r="1" ht="14.25" customHeight="1"/>
    <row r="2" ht="24.75" customHeight="1">
      <c r="B2" s="119">
        <f>SUM(B3:B89)</f>
        <v>83429306.29999998</v>
      </c>
    </row>
    <row r="3" spans="1:2" ht="14.25" customHeight="1">
      <c r="A3" s="79" t="s">
        <v>154</v>
      </c>
      <c r="B3" s="111">
        <v>279063.39999999997</v>
      </c>
    </row>
    <row r="4" spans="1:2" ht="14.25" customHeight="1">
      <c r="A4" s="79" t="s">
        <v>55</v>
      </c>
      <c r="B4" s="111">
        <v>304656.5</v>
      </c>
    </row>
    <row r="5" spans="1:2" s="28" customFormat="1" ht="14.25" customHeight="1">
      <c r="A5" s="79" t="s">
        <v>39</v>
      </c>
      <c r="B5" s="112">
        <v>2497864.9</v>
      </c>
    </row>
    <row r="6" spans="1:2" s="28" customFormat="1" ht="14.25" customHeight="1">
      <c r="A6" s="79" t="s">
        <v>56</v>
      </c>
      <c r="B6" s="112">
        <v>933532.5</v>
      </c>
    </row>
    <row r="7" spans="1:2" s="28" customFormat="1" ht="14.25" customHeight="1">
      <c r="A7" s="79" t="s">
        <v>30</v>
      </c>
      <c r="B7" s="112">
        <v>4523395.9</v>
      </c>
    </row>
    <row r="8" spans="1:2" s="28" customFormat="1" ht="14.25" customHeight="1">
      <c r="A8" s="79" t="s">
        <v>31</v>
      </c>
      <c r="B8" s="112">
        <v>2310393.8000000003</v>
      </c>
    </row>
    <row r="9" spans="1:2" s="28" customFormat="1" ht="14.25" customHeight="1">
      <c r="A9" s="79" t="s">
        <v>155</v>
      </c>
      <c r="B9" s="112">
        <v>847570.4</v>
      </c>
    </row>
    <row r="10" spans="1:2" s="28" customFormat="1" ht="14.25" customHeight="1">
      <c r="A10" s="79" t="s">
        <v>34</v>
      </c>
      <c r="B10" s="112">
        <v>206661</v>
      </c>
    </row>
    <row r="11" spans="1:2" s="28" customFormat="1" ht="14.25" customHeight="1">
      <c r="A11" s="79" t="s">
        <v>156</v>
      </c>
      <c r="B11" s="112">
        <v>339626.2</v>
      </c>
    </row>
    <row r="12" spans="1:2" s="28" customFormat="1" ht="14.25" customHeight="1">
      <c r="A12" s="79" t="s">
        <v>21</v>
      </c>
      <c r="B12" s="112">
        <v>265917.89999999997</v>
      </c>
    </row>
    <row r="13" spans="1:2" s="28" customFormat="1" ht="14.25" customHeight="1">
      <c r="A13" s="79" t="s">
        <v>22</v>
      </c>
      <c r="B13" s="112">
        <v>382527.9</v>
      </c>
    </row>
    <row r="14" spans="1:2" s="28" customFormat="1" ht="14.25" customHeight="1">
      <c r="A14" s="79" t="s">
        <v>85</v>
      </c>
      <c r="B14" s="112">
        <v>1229496</v>
      </c>
    </row>
    <row r="15" spans="1:2" s="28" customFormat="1" ht="14.25" customHeight="1">
      <c r="A15" s="79" t="s">
        <v>40</v>
      </c>
      <c r="B15" s="112">
        <v>327235.5</v>
      </c>
    </row>
    <row r="16" spans="1:2" s="28" customFormat="1" ht="14.25" customHeight="1">
      <c r="A16" s="79" t="s">
        <v>41</v>
      </c>
      <c r="B16" s="112">
        <v>210089.7</v>
      </c>
    </row>
    <row r="17" spans="1:2" s="28" customFormat="1" ht="14.25" customHeight="1">
      <c r="A17" s="79" t="s">
        <v>67</v>
      </c>
      <c r="B17" s="112">
        <v>919575.5</v>
      </c>
    </row>
    <row r="18" spans="1:2" s="28" customFormat="1" ht="14.25" customHeight="1">
      <c r="A18" s="79" t="s">
        <v>157</v>
      </c>
      <c r="B18" s="112">
        <v>599622.6</v>
      </c>
    </row>
    <row r="19" spans="1:2" s="28" customFormat="1" ht="14.25" customHeight="1">
      <c r="A19" s="79" t="s">
        <v>158</v>
      </c>
      <c r="B19" s="112">
        <v>1289298.9</v>
      </c>
    </row>
    <row r="20" spans="1:2" s="28" customFormat="1" ht="14.25" customHeight="1">
      <c r="A20" s="79" t="s">
        <v>57</v>
      </c>
      <c r="B20" s="112">
        <v>723024.9</v>
      </c>
    </row>
    <row r="21" spans="1:2" s="28" customFormat="1" ht="14.25" customHeight="1">
      <c r="A21" s="79" t="s">
        <v>42</v>
      </c>
      <c r="B21" s="112">
        <v>639243</v>
      </c>
    </row>
    <row r="22" spans="1:2" s="28" customFormat="1" ht="14.25" customHeight="1">
      <c r="A22" s="79" t="s">
        <v>58</v>
      </c>
      <c r="B22" s="112">
        <v>431110.4</v>
      </c>
    </row>
    <row r="23" spans="1:2" ht="14.25" customHeight="1">
      <c r="A23" s="79" t="s">
        <v>32</v>
      </c>
      <c r="B23" s="111">
        <v>4905097.100000001</v>
      </c>
    </row>
    <row r="24" spans="1:2" s="28" customFormat="1" ht="14.25" customHeight="1">
      <c r="A24" s="79" t="s">
        <v>159</v>
      </c>
      <c r="B24" s="112">
        <v>561810.5</v>
      </c>
    </row>
    <row r="25" spans="1:2" s="28" customFormat="1" ht="14.25" customHeight="1">
      <c r="A25" s="79" t="s">
        <v>59</v>
      </c>
      <c r="B25" s="112">
        <v>1522301.8</v>
      </c>
    </row>
    <row r="26" spans="1:2" s="28" customFormat="1" ht="14.25" customHeight="1">
      <c r="A26" s="79" t="s">
        <v>66</v>
      </c>
      <c r="B26" s="112">
        <v>862233.7999999999</v>
      </c>
    </row>
    <row r="27" spans="1:2" s="28" customFormat="1" ht="14.25" customHeight="1">
      <c r="A27" s="79" t="s">
        <v>71</v>
      </c>
      <c r="B27" s="112">
        <v>191960.30000000002</v>
      </c>
    </row>
    <row r="28" spans="1:2" s="28" customFormat="1" ht="14.25" customHeight="1">
      <c r="A28" s="79" t="s">
        <v>35</v>
      </c>
      <c r="B28" s="112">
        <v>3277593.0999999996</v>
      </c>
    </row>
    <row r="29" spans="1:2" s="28" customFormat="1" ht="14.25" customHeight="1">
      <c r="A29" s="79" t="s">
        <v>60</v>
      </c>
      <c r="B29" s="112">
        <v>1816506.2999999998</v>
      </c>
    </row>
    <row r="30" spans="1:2" s="28" customFormat="1" ht="14.25" customHeight="1">
      <c r="A30" s="79" t="s">
        <v>47</v>
      </c>
      <c r="B30" s="112">
        <v>1474049.2</v>
      </c>
    </row>
    <row r="31" spans="1:2" s="28" customFormat="1" ht="14.25" customHeight="1">
      <c r="A31" s="79" t="s">
        <v>68</v>
      </c>
      <c r="B31" s="112">
        <v>1108162.3</v>
      </c>
    </row>
    <row r="32" spans="1:2" s="28" customFormat="1" ht="14.25" customHeight="1">
      <c r="A32" s="79" t="s">
        <v>33</v>
      </c>
      <c r="B32" s="112">
        <v>1875827.2999999998</v>
      </c>
    </row>
    <row r="33" spans="1:2" s="28" customFormat="1" ht="14.25" customHeight="1">
      <c r="A33" s="79" t="s">
        <v>69</v>
      </c>
      <c r="B33" s="112">
        <v>750526.5</v>
      </c>
    </row>
    <row r="34" spans="1:2" s="28" customFormat="1" ht="14.25" customHeight="1">
      <c r="A34" s="79" t="s">
        <v>70</v>
      </c>
      <c r="B34" s="112">
        <v>576244.1</v>
      </c>
    </row>
    <row r="35" spans="1:2" ht="14.25" customHeight="1">
      <c r="A35" s="79" t="s">
        <v>23</v>
      </c>
      <c r="B35" s="111">
        <v>392500.60000000003</v>
      </c>
    </row>
    <row r="36" spans="1:2" s="28" customFormat="1" ht="14.25" customHeight="1">
      <c r="A36" s="79" t="s">
        <v>36</v>
      </c>
      <c r="B36" s="112">
        <v>662872.5</v>
      </c>
    </row>
    <row r="37" spans="1:2" s="28" customFormat="1" ht="14.25" customHeight="1">
      <c r="A37" s="79" t="s">
        <v>4</v>
      </c>
      <c r="B37" s="112">
        <v>524161.6</v>
      </c>
    </row>
    <row r="38" spans="1:2" s="28" customFormat="1" ht="14.25" customHeight="1">
      <c r="A38" s="79" t="s">
        <v>5</v>
      </c>
      <c r="B38" s="112">
        <v>499018.7</v>
      </c>
    </row>
    <row r="39" spans="1:2" s="28" customFormat="1" ht="14.25" customHeight="1">
      <c r="A39" s="79" t="s">
        <v>6</v>
      </c>
      <c r="B39" s="112">
        <v>460524.6</v>
      </c>
    </row>
    <row r="40" spans="1:2" s="28" customFormat="1" ht="14.25" customHeight="1">
      <c r="A40" s="79" t="s">
        <v>37</v>
      </c>
      <c r="B40" s="112">
        <v>1263828.5</v>
      </c>
    </row>
    <row r="41" spans="1:2" s="28" customFormat="1" ht="14.25" customHeight="1">
      <c r="A41" s="79" t="s">
        <v>24</v>
      </c>
      <c r="B41" s="112">
        <v>501292.5</v>
      </c>
    </row>
    <row r="42" spans="1:2" s="28" customFormat="1" ht="14.25" customHeight="1">
      <c r="A42" s="79" t="s">
        <v>7</v>
      </c>
      <c r="B42" s="112">
        <v>895884.8</v>
      </c>
    </row>
    <row r="43" spans="1:2" ht="14.25" customHeight="1">
      <c r="A43" s="79" t="s">
        <v>8</v>
      </c>
      <c r="B43" s="111">
        <v>365802.6</v>
      </c>
    </row>
    <row r="44" spans="1:2" s="28" customFormat="1" ht="14.25" customHeight="1">
      <c r="A44" s="79" t="s">
        <v>61</v>
      </c>
      <c r="B44" s="112">
        <v>1868599</v>
      </c>
    </row>
    <row r="45" spans="1:2" s="28" customFormat="1" ht="14.25" customHeight="1">
      <c r="A45" s="79" t="s">
        <v>25</v>
      </c>
      <c r="B45" s="112">
        <v>443703</v>
      </c>
    </row>
    <row r="46" spans="1:2" s="28" customFormat="1" ht="14.25" customHeight="1">
      <c r="A46" s="79" t="s">
        <v>9</v>
      </c>
      <c r="B46" s="112">
        <v>379383.9</v>
      </c>
    </row>
    <row r="47" spans="1:2" s="28" customFormat="1" ht="14.25" customHeight="1">
      <c r="A47" s="79" t="s">
        <v>62</v>
      </c>
      <c r="B47" s="112">
        <v>1704521.3</v>
      </c>
    </row>
    <row r="48" spans="1:2" s="28" customFormat="1" ht="14.25" customHeight="1">
      <c r="A48" s="79" t="s">
        <v>43</v>
      </c>
      <c r="B48" s="112">
        <v>523422.4</v>
      </c>
    </row>
    <row r="49" spans="1:2" s="28" customFormat="1" ht="14.25" customHeight="1">
      <c r="A49" s="79" t="s">
        <v>10</v>
      </c>
      <c r="B49" s="112">
        <v>215804.30000000002</v>
      </c>
    </row>
    <row r="50" spans="1:2" ht="14.25" customHeight="1">
      <c r="A50" s="79" t="s">
        <v>51</v>
      </c>
      <c r="B50" s="111">
        <v>517035.30000000005</v>
      </c>
    </row>
    <row r="51" spans="1:2" s="28" customFormat="1" ht="14.25" customHeight="1">
      <c r="A51" s="79" t="s">
        <v>11</v>
      </c>
      <c r="B51" s="112">
        <v>476384.5</v>
      </c>
    </row>
    <row r="52" spans="1:2" s="28" customFormat="1" ht="14.25" customHeight="1">
      <c r="A52" s="79" t="s">
        <v>26</v>
      </c>
      <c r="B52" s="112">
        <v>475895</v>
      </c>
    </row>
    <row r="53" spans="1:2" s="28" customFormat="1" ht="14.25" customHeight="1">
      <c r="A53" s="79" t="s">
        <v>12</v>
      </c>
      <c r="B53" s="112">
        <v>458558.2</v>
      </c>
    </row>
    <row r="54" spans="1:2" s="28" customFormat="1" ht="14.25" customHeight="1">
      <c r="A54" s="79" t="s">
        <v>72</v>
      </c>
      <c r="B54" s="112">
        <v>72660.7</v>
      </c>
    </row>
    <row r="55" spans="1:2" s="28" customFormat="1" ht="14.25" customHeight="1">
      <c r="A55" s="79" t="s">
        <v>13</v>
      </c>
      <c r="B55" s="112">
        <v>2286994.2</v>
      </c>
    </row>
    <row r="56" spans="1:2" s="28" customFormat="1" ht="14.25" customHeight="1">
      <c r="A56" s="79" t="s">
        <v>27</v>
      </c>
      <c r="B56" s="112">
        <v>367541.2</v>
      </c>
    </row>
    <row r="57" spans="1:2" s="28" customFormat="1" ht="14.25" customHeight="1">
      <c r="A57" s="79" t="s">
        <v>44</v>
      </c>
      <c r="B57" s="112">
        <v>890982.4</v>
      </c>
    </row>
    <row r="58" spans="1:2" s="28" customFormat="1" ht="14.25" customHeight="1">
      <c r="A58" s="79" t="s">
        <v>28</v>
      </c>
      <c r="B58" s="112">
        <v>209123.69999999998</v>
      </c>
    </row>
    <row r="59" spans="1:2" s="28" customFormat="1" ht="14.25" customHeight="1">
      <c r="A59" s="79" t="s">
        <v>63</v>
      </c>
      <c r="B59" s="112">
        <v>1572853</v>
      </c>
    </row>
    <row r="60" spans="1:2" s="28" customFormat="1" ht="14.25" customHeight="1">
      <c r="A60" s="79" t="s">
        <v>64</v>
      </c>
      <c r="B60" s="112">
        <v>1303594.4000000001</v>
      </c>
    </row>
    <row r="61" spans="1:2" s="28" customFormat="1" ht="14.25" customHeight="1">
      <c r="A61" s="79" t="s">
        <v>45</v>
      </c>
      <c r="B61" s="112">
        <v>1378617.0999999999</v>
      </c>
    </row>
    <row r="62" spans="1:2" s="28" customFormat="1" ht="14.25" customHeight="1">
      <c r="A62" s="79" t="s">
        <v>14</v>
      </c>
      <c r="B62" s="112">
        <v>296305.8</v>
      </c>
    </row>
    <row r="63" spans="1:2" s="28" customFormat="1" ht="14.25" customHeight="1">
      <c r="A63" s="79" t="s">
        <v>46</v>
      </c>
      <c r="B63" s="112">
        <v>542742.8</v>
      </c>
    </row>
    <row r="64" spans="1:2" s="28" customFormat="1" ht="14.25" customHeight="1">
      <c r="A64" s="79" t="s">
        <v>29</v>
      </c>
      <c r="B64" s="112">
        <v>249082.5</v>
      </c>
    </row>
    <row r="65" spans="1:2" ht="14.25" customHeight="1">
      <c r="A65" s="79" t="s">
        <v>38</v>
      </c>
      <c r="B65" s="111">
        <v>2022379.4</v>
      </c>
    </row>
    <row r="66" spans="1:2" s="28" customFormat="1" ht="14.25" customHeight="1">
      <c r="A66" s="79" t="s">
        <v>15</v>
      </c>
      <c r="B66" s="112">
        <v>397123.80000000005</v>
      </c>
    </row>
    <row r="67" spans="1:2" s="28" customFormat="1" ht="14.25" customHeight="1">
      <c r="A67" s="79" t="s">
        <v>48</v>
      </c>
      <c r="B67" s="112">
        <v>1196668.5</v>
      </c>
    </row>
    <row r="68" spans="1:2" s="28" customFormat="1" ht="14.25" customHeight="1">
      <c r="A68" s="79" t="s">
        <v>49</v>
      </c>
      <c r="B68" s="112">
        <v>1125900</v>
      </c>
    </row>
    <row r="69" spans="1:2" s="28" customFormat="1" ht="14.25" customHeight="1">
      <c r="A69" s="79" t="s">
        <v>73</v>
      </c>
      <c r="B69" s="112">
        <v>353655</v>
      </c>
    </row>
    <row r="70" spans="1:2" s="28" customFormat="1" ht="14.25" customHeight="1">
      <c r="A70" s="79" t="s">
        <v>52</v>
      </c>
      <c r="B70" s="112">
        <v>1966269</v>
      </c>
    </row>
    <row r="71" spans="1:2" s="28" customFormat="1" ht="14.25" customHeight="1">
      <c r="A71" s="79" t="s">
        <v>16</v>
      </c>
      <c r="B71" s="112">
        <v>326542.3</v>
      </c>
    </row>
    <row r="72" spans="1:2" ht="14.25" customHeight="1">
      <c r="A72" s="79" t="s">
        <v>17</v>
      </c>
      <c r="B72" s="111">
        <v>416341</v>
      </c>
    </row>
    <row r="73" spans="1:2" s="28" customFormat="1" ht="14.25" customHeight="1">
      <c r="A73" s="79" t="s">
        <v>18</v>
      </c>
      <c r="B73" s="112">
        <v>443943.4</v>
      </c>
    </row>
    <row r="74" spans="1:2" s="28" customFormat="1" ht="14.25" customHeight="1">
      <c r="A74" s="79" t="s">
        <v>65</v>
      </c>
      <c r="B74" s="112">
        <v>648176.7</v>
      </c>
    </row>
    <row r="75" spans="1:2" s="28" customFormat="1" ht="14.25" customHeight="1">
      <c r="A75" s="79" t="s">
        <v>19</v>
      </c>
      <c r="B75" s="112">
        <v>461567.89999999997</v>
      </c>
    </row>
    <row r="76" spans="1:2" s="28" customFormat="1" ht="14.25" customHeight="1">
      <c r="A76" s="79" t="s">
        <v>53</v>
      </c>
      <c r="B76" s="112">
        <v>1010329.5</v>
      </c>
    </row>
    <row r="77" spans="1:2" s="28" customFormat="1" ht="14.25" customHeight="1">
      <c r="A77" s="79" t="s">
        <v>50</v>
      </c>
      <c r="B77" s="112">
        <v>508585</v>
      </c>
    </row>
    <row r="78" spans="1:2" s="28" customFormat="1" ht="14.25" customHeight="1">
      <c r="A78" s="79" t="s">
        <v>54</v>
      </c>
      <c r="B78" s="112">
        <v>1858042.7</v>
      </c>
    </row>
    <row r="79" spans="1:2" s="28" customFormat="1" ht="14.25" customHeight="1">
      <c r="A79" s="79" t="s">
        <v>20</v>
      </c>
      <c r="B79" s="112">
        <v>401751.8</v>
      </c>
    </row>
    <row r="80" spans="1:2" s="28" customFormat="1" ht="14.25" customHeight="1">
      <c r="A80" s="79" t="s">
        <v>160</v>
      </c>
      <c r="B80" s="112">
        <v>2997199.3</v>
      </c>
    </row>
    <row r="81" spans="1:2" s="28" customFormat="1" ht="14.25" customHeight="1">
      <c r="A81" s="79" t="s">
        <v>161</v>
      </c>
      <c r="B81" s="112">
        <v>1405926.1</v>
      </c>
    </row>
    <row r="82" spans="1:2" s="28" customFormat="1" ht="14.25" customHeight="1">
      <c r="A82" s="79" t="s">
        <v>86</v>
      </c>
      <c r="B82" s="112">
        <v>225433.69999999998</v>
      </c>
    </row>
    <row r="83" spans="1:2" s="28" customFormat="1" ht="14.25" customHeight="1">
      <c r="A83" s="79" t="s">
        <v>74</v>
      </c>
      <c r="B83" s="112">
        <v>122880.6</v>
      </c>
    </row>
    <row r="84" spans="1:2" s="28" customFormat="1" ht="14.25" customHeight="1">
      <c r="A84" s="79" t="s">
        <v>87</v>
      </c>
      <c r="B84" s="112">
        <v>28629.100000000002</v>
      </c>
    </row>
    <row r="85" spans="1:2" ht="14.25" customHeight="1">
      <c r="A85" s="79" t="s">
        <v>162</v>
      </c>
      <c r="B85" s="111">
        <v>1123511.5999999999</v>
      </c>
    </row>
    <row r="86" spans="1:2" s="28" customFormat="1" ht="14.25" customHeight="1">
      <c r="A86" s="79" t="s">
        <v>75</v>
      </c>
      <c r="B86" s="112">
        <v>47373.600000000006</v>
      </c>
    </row>
    <row r="87" spans="1:2" s="28" customFormat="1" ht="14.25" customHeight="1">
      <c r="A87" s="79" t="s">
        <v>163</v>
      </c>
      <c r="B87" s="112">
        <v>394521</v>
      </c>
    </row>
    <row r="88" spans="1:2" s="28" customFormat="1" ht="14.25" customHeight="1">
      <c r="A88" s="79" t="s">
        <v>164</v>
      </c>
      <c r="B88" s="112">
        <v>7904.2</v>
      </c>
    </row>
    <row r="89" spans="1:2" s="28" customFormat="1" ht="23.25" customHeight="1">
      <c r="A89" s="79" t="s">
        <v>88</v>
      </c>
      <c r="B89" s="112">
        <v>3956740.799999997</v>
      </c>
    </row>
    <row r="90" s="28" customFormat="1" ht="14.25" customHeight="1"/>
    <row r="91" s="28" customFormat="1" ht="14.25" customHeight="1"/>
    <row r="92" s="28" customFormat="1" ht="14.25" customHeight="1"/>
    <row r="93" s="28" customFormat="1" ht="14.25" customHeight="1"/>
    <row r="94" ht="14.25" customHeight="1"/>
    <row r="95" s="28" customFormat="1" ht="14.25" customHeight="1"/>
    <row r="96" s="28" customFormat="1" ht="14.25" customHeight="1"/>
    <row r="97" ht="14.25" customHeight="1"/>
    <row r="98" s="28" customFormat="1" ht="14.25" customHeight="1"/>
  </sheetData>
  <sheetProtection/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2016-08-04T06:59:54Z</cp:lastPrinted>
  <dcterms:created xsi:type="dcterms:W3CDTF">2014-03-17T05:33:05Z</dcterms:created>
  <dcterms:modified xsi:type="dcterms:W3CDTF">2017-08-02T08:43:22Z</dcterms:modified>
  <cp:category/>
  <cp:version/>
  <cp:contentType/>
  <cp:contentStatus/>
</cp:coreProperties>
</file>